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ANWISA67\benchmarking data\Q3Y67 Benchmarking\"/>
    </mc:Choice>
  </mc:AlternateContent>
  <bookViews>
    <workbookView xWindow="0" yWindow="0" windowWidth="10800" windowHeight="8508" tabRatio="874" activeTab="8"/>
  </bookViews>
  <sheets>
    <sheet name="1.รายชื่อ รพ." sheetId="12" r:id="rId1"/>
    <sheet name="2.Hosp. Group" sheetId="27" r:id="rId2"/>
    <sheet name="3.สูตรการคำนวณ" sheetId="1" r:id="rId3"/>
    <sheet name="DATA" sheetId="26" r:id="rId4"/>
    <sheet name="4.งบมิ.ย.67" sheetId="25" r:id="rId5"/>
    <sheet name="6.รายรับ" sheetId="14" r:id="rId6"/>
    <sheet name="7.รายจ่าย" sheetId="15" r:id="rId7"/>
    <sheet name="8.คำนวณ" sheetId="11" r:id="rId8"/>
    <sheet name="9.รายได้(แยกกลุ่ม)" sheetId="3" r:id="rId9"/>
    <sheet name="10.ค่าใช้จ่าย(แยกกลุ่ม)" sheetId="20" r:id="rId10"/>
    <sheet name="รายได้(แยกจังหวัด)" sheetId="18" r:id="rId11"/>
    <sheet name="ค่าใช้จ่าย(แยกจังหวัด)" sheetId="23" r:id="rId12"/>
    <sheet name="สรุปรายได้" sheetId="7" r:id="rId13"/>
    <sheet name="สรุปค่าใช้จ่าย" sheetId="24" r:id="rId14"/>
  </sheets>
  <externalReferences>
    <externalReference r:id="rId15"/>
  </externalReferences>
  <definedNames>
    <definedName name="_xlnm._FilterDatabase" localSheetId="4" hidden="1">'4.งบมิ.ย.67'!$A$3:$CM$445</definedName>
    <definedName name="_xlnm._FilterDatabase" localSheetId="5" hidden="1">'6.รายรับ'!$A$3:$AY$3</definedName>
    <definedName name="_xlnm._FilterDatabase" localSheetId="6" hidden="1">'7.รายจ่าย'!$A$1:$WVK$1</definedName>
    <definedName name="_xlnm._FilterDatabase" localSheetId="7" hidden="1">'8.คำนวณ'!$A$2:$AI$90</definedName>
    <definedName name="_xlnm._FilterDatabase" localSheetId="3" hidden="1">DATA!$A$2:$M$93</definedName>
    <definedName name="data">'[1]งบทดลอง รพ.'!$A$2:$CL$438</definedName>
    <definedName name="data1">#REF!</definedName>
    <definedName name="NEW">#REF!</definedName>
    <definedName name="_xlnm.Print_Titles" localSheetId="1">'2.Hosp. Group'!$1:$1</definedName>
    <definedName name="_xlnm.Print_Titles" localSheetId="3">DATA!$1:$4</definedName>
    <definedName name="test1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25" i="3" l="1"/>
  <c r="Q124" i="3"/>
  <c r="Q123" i="3"/>
  <c r="Q122" i="3"/>
  <c r="Q121" i="3"/>
  <c r="Q120" i="3"/>
  <c r="P125" i="3"/>
  <c r="P124" i="3"/>
  <c r="P123" i="3"/>
  <c r="P122" i="3"/>
  <c r="P121" i="3"/>
  <c r="P120" i="3"/>
  <c r="O125" i="3"/>
  <c r="O124" i="3"/>
  <c r="O123" i="3"/>
  <c r="O122" i="3"/>
  <c r="O121" i="3"/>
  <c r="O120" i="3"/>
  <c r="N125" i="3"/>
  <c r="N124" i="3"/>
  <c r="N123" i="3"/>
  <c r="N122" i="3"/>
  <c r="N121" i="3"/>
  <c r="N120" i="3"/>
  <c r="M125" i="3"/>
  <c r="M124" i="3"/>
  <c r="M123" i="3"/>
  <c r="M122" i="3"/>
  <c r="M121" i="3"/>
  <c r="M120" i="3"/>
  <c r="L125" i="3"/>
  <c r="L124" i="3"/>
  <c r="L123" i="3"/>
  <c r="L122" i="3"/>
  <c r="L121" i="3"/>
  <c r="L120" i="3"/>
  <c r="L119" i="3"/>
  <c r="K125" i="3"/>
  <c r="K124" i="3"/>
  <c r="K123" i="3"/>
  <c r="K121" i="3"/>
  <c r="K120" i="3"/>
  <c r="K122" i="3"/>
  <c r="K119" i="3"/>
  <c r="K131" i="3"/>
  <c r="K93" i="26" l="1"/>
  <c r="M93" i="26"/>
  <c r="L93" i="26"/>
  <c r="Z5" i="14" l="1"/>
  <c r="Z6" i="14"/>
  <c r="Z7" i="14"/>
  <c r="Z8" i="14"/>
  <c r="Z9" i="14"/>
  <c r="Z10" i="14"/>
  <c r="Z11" i="14"/>
  <c r="Z12" i="14"/>
  <c r="Z13" i="14"/>
  <c r="Z14" i="14"/>
  <c r="Z15" i="14"/>
  <c r="Z16" i="14"/>
  <c r="Z17" i="14"/>
  <c r="Z18" i="14"/>
  <c r="Z19" i="14"/>
  <c r="Z20" i="14"/>
  <c r="Z21" i="14"/>
  <c r="Z22" i="14"/>
  <c r="Z23" i="14"/>
  <c r="Z24" i="14"/>
  <c r="Z25" i="14"/>
  <c r="Z26" i="14"/>
  <c r="Z27" i="14"/>
  <c r="Z28" i="14"/>
  <c r="Z29" i="14"/>
  <c r="Z30" i="14"/>
  <c r="Z31" i="14"/>
  <c r="Z32" i="14"/>
  <c r="Z33" i="14"/>
  <c r="Z34" i="14"/>
  <c r="Z35" i="14"/>
  <c r="Z36" i="14"/>
  <c r="Z37" i="14"/>
  <c r="Z38" i="14"/>
  <c r="Z39" i="14"/>
  <c r="Z40" i="14"/>
  <c r="Z41" i="14"/>
  <c r="Z42" i="14"/>
  <c r="Z43" i="14"/>
  <c r="Z44" i="14"/>
  <c r="Z45" i="14"/>
  <c r="Z46" i="14"/>
  <c r="Z47" i="14"/>
  <c r="Z48" i="14"/>
  <c r="Z49" i="14"/>
  <c r="Z50" i="14"/>
  <c r="Z51" i="14"/>
  <c r="Z52" i="14"/>
  <c r="Z53" i="14"/>
  <c r="Z54" i="14"/>
  <c r="Z55" i="14"/>
  <c r="Z56" i="14"/>
  <c r="Z57" i="14"/>
  <c r="Z58" i="14"/>
  <c r="Z59" i="14"/>
  <c r="Z60" i="14"/>
  <c r="Z61" i="14"/>
  <c r="Z62" i="14"/>
  <c r="Z63" i="14"/>
  <c r="Z64" i="14"/>
  <c r="Z65" i="14"/>
  <c r="Z66" i="14"/>
  <c r="Z67" i="14"/>
  <c r="Z68" i="14"/>
  <c r="Z69" i="14"/>
  <c r="Z70" i="14"/>
  <c r="Z71" i="14"/>
  <c r="Z72" i="14"/>
  <c r="Z73" i="14"/>
  <c r="Z74" i="14"/>
  <c r="Z75" i="14"/>
  <c r="Z76" i="14"/>
  <c r="Z77" i="14"/>
  <c r="Z78" i="14"/>
  <c r="Z79" i="14"/>
  <c r="Z80" i="14"/>
  <c r="Z81" i="14"/>
  <c r="Z82" i="14"/>
  <c r="Z83" i="14"/>
  <c r="Z84" i="14"/>
  <c r="Z85" i="14"/>
  <c r="Z86" i="14"/>
  <c r="Z87" i="14"/>
  <c r="Z88" i="14"/>
  <c r="Z89" i="14"/>
  <c r="Z90" i="14"/>
  <c r="Z91" i="14"/>
  <c r="Z4" i="14"/>
  <c r="E448" i="25" l="1"/>
  <c r="F448" i="25"/>
  <c r="G448" i="25"/>
  <c r="H448" i="25"/>
  <c r="I448" i="25"/>
  <c r="J448" i="25"/>
  <c r="K448" i="25"/>
  <c r="L448" i="25"/>
  <c r="M448" i="25"/>
  <c r="N448" i="25"/>
  <c r="O448" i="25"/>
  <c r="P448" i="25"/>
  <c r="Q448" i="25"/>
  <c r="R448" i="25"/>
  <c r="S448" i="25"/>
  <c r="T448" i="25"/>
  <c r="U448" i="25"/>
  <c r="V448" i="25"/>
  <c r="W448" i="25"/>
  <c r="X448" i="25"/>
  <c r="Y448" i="25"/>
  <c r="Z448" i="25"/>
  <c r="AA448" i="25"/>
  <c r="AB448" i="25"/>
  <c r="AC448" i="25"/>
  <c r="AD448" i="25"/>
  <c r="AE448" i="25"/>
  <c r="AF448" i="25"/>
  <c r="AG448" i="25"/>
  <c r="AH448" i="25"/>
  <c r="AI448" i="25"/>
  <c r="AJ448" i="25"/>
  <c r="AK448" i="25"/>
  <c r="AL448" i="25"/>
  <c r="AM448" i="25"/>
  <c r="AN448" i="25"/>
  <c r="AO448" i="25"/>
  <c r="AP448" i="25"/>
  <c r="AQ448" i="25"/>
  <c r="AR448" i="25"/>
  <c r="AS448" i="25"/>
  <c r="AT448" i="25"/>
  <c r="AU448" i="25"/>
  <c r="AV448" i="25"/>
  <c r="AW448" i="25"/>
  <c r="AX448" i="25"/>
  <c r="AY448" i="25"/>
  <c r="AZ448" i="25"/>
  <c r="BA448" i="25"/>
  <c r="BB448" i="25"/>
  <c r="BC448" i="25"/>
  <c r="BD448" i="25"/>
  <c r="BE448" i="25"/>
  <c r="BF448" i="25"/>
  <c r="BG448" i="25"/>
  <c r="BH448" i="25"/>
  <c r="BI448" i="25"/>
  <c r="BJ448" i="25"/>
  <c r="BK448" i="25"/>
  <c r="BL448" i="25"/>
  <c r="BM448" i="25"/>
  <c r="BN448" i="25"/>
  <c r="BO448" i="25"/>
  <c r="BP448" i="25"/>
  <c r="BQ448" i="25"/>
  <c r="BR448" i="25"/>
  <c r="BS448" i="25"/>
  <c r="BT448" i="25"/>
  <c r="BU448" i="25"/>
  <c r="BV448" i="25"/>
  <c r="BW448" i="25"/>
  <c r="BX448" i="25"/>
  <c r="BY448" i="25"/>
  <c r="BZ448" i="25"/>
  <c r="CA448" i="25"/>
  <c r="CB448" i="25"/>
  <c r="CC448" i="25"/>
  <c r="CD448" i="25"/>
  <c r="CE448" i="25"/>
  <c r="CF448" i="25"/>
  <c r="CG448" i="25"/>
  <c r="CH448" i="25"/>
  <c r="CI448" i="25"/>
  <c r="CJ448" i="25"/>
  <c r="CK448" i="25"/>
  <c r="CL448" i="25"/>
  <c r="CM448" i="25"/>
  <c r="E447" i="25"/>
  <c r="F447" i="25"/>
  <c r="G447" i="25"/>
  <c r="H447" i="25"/>
  <c r="I447" i="25"/>
  <c r="J447" i="25"/>
  <c r="K447" i="25"/>
  <c r="L447" i="25"/>
  <c r="M447" i="25"/>
  <c r="N447" i="25"/>
  <c r="O447" i="25"/>
  <c r="P447" i="25"/>
  <c r="Q447" i="25"/>
  <c r="R447" i="25"/>
  <c r="S447" i="25"/>
  <c r="T447" i="25"/>
  <c r="U447" i="25"/>
  <c r="V447" i="25"/>
  <c r="W447" i="25"/>
  <c r="X447" i="25"/>
  <c r="Y447" i="25"/>
  <c r="Z447" i="25"/>
  <c r="AA447" i="25"/>
  <c r="AB447" i="25"/>
  <c r="AC447" i="25"/>
  <c r="AD447" i="25"/>
  <c r="AE447" i="25"/>
  <c r="AF447" i="25"/>
  <c r="AG447" i="25"/>
  <c r="AH447" i="25"/>
  <c r="AI447" i="25"/>
  <c r="AJ447" i="25"/>
  <c r="AK447" i="25"/>
  <c r="AL447" i="25"/>
  <c r="AM447" i="25"/>
  <c r="AN447" i="25"/>
  <c r="AO447" i="25"/>
  <c r="AP447" i="25"/>
  <c r="AQ447" i="25"/>
  <c r="AR447" i="25"/>
  <c r="AS447" i="25"/>
  <c r="AT447" i="25"/>
  <c r="AU447" i="25"/>
  <c r="AV447" i="25"/>
  <c r="AW447" i="25"/>
  <c r="AX447" i="25"/>
  <c r="AY447" i="25"/>
  <c r="AZ447" i="25"/>
  <c r="BA447" i="25"/>
  <c r="BB447" i="25"/>
  <c r="BC447" i="25"/>
  <c r="BD447" i="25"/>
  <c r="BE447" i="25"/>
  <c r="BF447" i="25"/>
  <c r="BG447" i="25"/>
  <c r="BH447" i="25"/>
  <c r="BI447" i="25"/>
  <c r="BJ447" i="25"/>
  <c r="BK447" i="25"/>
  <c r="BL447" i="25"/>
  <c r="BM447" i="25"/>
  <c r="BN447" i="25"/>
  <c r="BO447" i="25"/>
  <c r="BP447" i="25"/>
  <c r="BQ447" i="25"/>
  <c r="BR447" i="25"/>
  <c r="BS447" i="25"/>
  <c r="BT447" i="25"/>
  <c r="BU447" i="25"/>
  <c r="BV447" i="25"/>
  <c r="BW447" i="25"/>
  <c r="BX447" i="25"/>
  <c r="BY447" i="25"/>
  <c r="BZ447" i="25"/>
  <c r="CA447" i="25"/>
  <c r="CB447" i="25"/>
  <c r="CC447" i="25"/>
  <c r="CD447" i="25"/>
  <c r="CE447" i="25"/>
  <c r="CF447" i="25"/>
  <c r="CG447" i="25"/>
  <c r="CH447" i="25"/>
  <c r="CI447" i="25"/>
  <c r="CJ447" i="25"/>
  <c r="CK447" i="25"/>
  <c r="CL447" i="25"/>
  <c r="CM447" i="25"/>
  <c r="D448" i="25"/>
  <c r="D447" i="25"/>
  <c r="D451" i="25"/>
  <c r="E451" i="25"/>
  <c r="F451" i="25"/>
  <c r="G451" i="25"/>
  <c r="H451" i="25"/>
  <c r="I451" i="25"/>
  <c r="J451" i="25"/>
  <c r="K451" i="25"/>
  <c r="L451" i="25"/>
  <c r="M451" i="25"/>
  <c r="N451" i="25"/>
  <c r="O451" i="25"/>
  <c r="P451" i="25"/>
  <c r="Q451" i="25"/>
  <c r="R451" i="25"/>
  <c r="S451" i="25"/>
  <c r="T451" i="25"/>
  <c r="U451" i="25"/>
  <c r="V451" i="25"/>
  <c r="W451" i="25"/>
  <c r="X451" i="25"/>
  <c r="Y451" i="25"/>
  <c r="Z451" i="25"/>
  <c r="AA451" i="25"/>
  <c r="AB451" i="25"/>
  <c r="AC451" i="25"/>
  <c r="AD451" i="25"/>
  <c r="AE451" i="25"/>
  <c r="AF451" i="25"/>
  <c r="AG451" i="25"/>
  <c r="AH451" i="25"/>
  <c r="AI451" i="25"/>
  <c r="AJ451" i="25"/>
  <c r="AK451" i="25"/>
  <c r="AL451" i="25"/>
  <c r="AM451" i="25"/>
  <c r="AN451" i="25"/>
  <c r="AO451" i="25"/>
  <c r="AP451" i="25"/>
  <c r="AQ451" i="25"/>
  <c r="AR451" i="25"/>
  <c r="AS451" i="25"/>
  <c r="AT451" i="25"/>
  <c r="AU451" i="25"/>
  <c r="AV451" i="25"/>
  <c r="AW451" i="25"/>
  <c r="AX451" i="25"/>
  <c r="AY451" i="25"/>
  <c r="AZ451" i="25"/>
  <c r="BA451" i="25"/>
  <c r="BB451" i="25"/>
  <c r="BC451" i="25"/>
  <c r="BD451" i="25"/>
  <c r="BE451" i="25"/>
  <c r="BF451" i="25"/>
  <c r="BG451" i="25"/>
  <c r="BH451" i="25"/>
  <c r="BI451" i="25"/>
  <c r="BJ451" i="25"/>
  <c r="BK451" i="25"/>
  <c r="BL451" i="25"/>
  <c r="BM451" i="25"/>
  <c r="BN451" i="25"/>
  <c r="BO451" i="25"/>
  <c r="BP451" i="25"/>
  <c r="BQ451" i="25"/>
  <c r="BR451" i="25"/>
  <c r="BS451" i="25"/>
  <c r="BT451" i="25"/>
  <c r="BU451" i="25"/>
  <c r="BV451" i="25"/>
  <c r="BW451" i="25"/>
  <c r="BX451" i="25"/>
  <c r="BY451" i="25"/>
  <c r="BZ451" i="25"/>
  <c r="CA451" i="25"/>
  <c r="CB451" i="25"/>
  <c r="CC451" i="25"/>
  <c r="CD451" i="25"/>
  <c r="CE451" i="25"/>
  <c r="CF451" i="25"/>
  <c r="CG451" i="25"/>
  <c r="CH451" i="25"/>
  <c r="CI451" i="25"/>
  <c r="CJ451" i="25"/>
  <c r="CK451" i="25"/>
  <c r="CL451" i="25"/>
  <c r="CM451" i="25"/>
  <c r="D452" i="25"/>
  <c r="E452" i="25"/>
  <c r="F452" i="25"/>
  <c r="G452" i="25"/>
  <c r="H452" i="25"/>
  <c r="I452" i="25"/>
  <c r="J452" i="25"/>
  <c r="K452" i="25"/>
  <c r="L452" i="25"/>
  <c r="M452" i="25"/>
  <c r="N452" i="25"/>
  <c r="O452" i="25"/>
  <c r="P452" i="25"/>
  <c r="Q452" i="25"/>
  <c r="R452" i="25"/>
  <c r="S452" i="25"/>
  <c r="T452" i="25"/>
  <c r="U452" i="25"/>
  <c r="V452" i="25"/>
  <c r="W452" i="25"/>
  <c r="X452" i="25"/>
  <c r="Y452" i="25"/>
  <c r="Z452" i="25"/>
  <c r="AA452" i="25"/>
  <c r="AB452" i="25"/>
  <c r="AC452" i="25"/>
  <c r="AD452" i="25"/>
  <c r="AE452" i="25"/>
  <c r="AF452" i="25"/>
  <c r="AG452" i="25"/>
  <c r="AH452" i="25"/>
  <c r="AI452" i="25"/>
  <c r="AJ452" i="25"/>
  <c r="AK452" i="25"/>
  <c r="AL452" i="25"/>
  <c r="AM452" i="25"/>
  <c r="AN452" i="25"/>
  <c r="AO452" i="25"/>
  <c r="AP452" i="25"/>
  <c r="AQ452" i="25"/>
  <c r="AR452" i="25"/>
  <c r="AS452" i="25"/>
  <c r="AT452" i="25"/>
  <c r="AU452" i="25"/>
  <c r="AV452" i="25"/>
  <c r="AW452" i="25"/>
  <c r="AX452" i="25"/>
  <c r="AY452" i="25"/>
  <c r="AZ452" i="25"/>
  <c r="BA452" i="25"/>
  <c r="BB452" i="25"/>
  <c r="BC452" i="25"/>
  <c r="BD452" i="25"/>
  <c r="BE452" i="25"/>
  <c r="BF452" i="25"/>
  <c r="BG452" i="25"/>
  <c r="BH452" i="25"/>
  <c r="BI452" i="25"/>
  <c r="BJ452" i="25"/>
  <c r="BK452" i="25"/>
  <c r="BL452" i="25"/>
  <c r="BM452" i="25"/>
  <c r="BN452" i="25"/>
  <c r="BO452" i="25"/>
  <c r="BP452" i="25"/>
  <c r="BQ452" i="25"/>
  <c r="BR452" i="25"/>
  <c r="BS452" i="25"/>
  <c r="BT452" i="25"/>
  <c r="BU452" i="25"/>
  <c r="BV452" i="25"/>
  <c r="BW452" i="25"/>
  <c r="BX452" i="25"/>
  <c r="BY452" i="25"/>
  <c r="BZ452" i="25"/>
  <c r="CA452" i="25"/>
  <c r="CB452" i="25"/>
  <c r="CC452" i="25"/>
  <c r="CD452" i="25"/>
  <c r="CE452" i="25"/>
  <c r="CF452" i="25"/>
  <c r="CG452" i="25"/>
  <c r="CH452" i="25"/>
  <c r="CI452" i="25"/>
  <c r="CJ452" i="25"/>
  <c r="CK452" i="25"/>
  <c r="CL452" i="25"/>
  <c r="CM452" i="25"/>
  <c r="D453" i="25"/>
  <c r="E453" i="25"/>
  <c r="F453" i="25"/>
  <c r="G453" i="25"/>
  <c r="H453" i="25"/>
  <c r="I453" i="25"/>
  <c r="J453" i="25"/>
  <c r="K453" i="25"/>
  <c r="L453" i="25"/>
  <c r="M453" i="25"/>
  <c r="N453" i="25"/>
  <c r="O453" i="25"/>
  <c r="P453" i="25"/>
  <c r="Q453" i="25"/>
  <c r="R453" i="25"/>
  <c r="S453" i="25"/>
  <c r="T453" i="25"/>
  <c r="U453" i="25"/>
  <c r="V453" i="25"/>
  <c r="W453" i="25"/>
  <c r="X453" i="25"/>
  <c r="Y453" i="25"/>
  <c r="Z453" i="25"/>
  <c r="AA453" i="25"/>
  <c r="AB453" i="25"/>
  <c r="AC453" i="25"/>
  <c r="AD453" i="25"/>
  <c r="AE453" i="25"/>
  <c r="AF453" i="25"/>
  <c r="AG453" i="25"/>
  <c r="AH453" i="25"/>
  <c r="AI453" i="25"/>
  <c r="AJ453" i="25"/>
  <c r="AK453" i="25"/>
  <c r="AL453" i="25"/>
  <c r="AM453" i="25"/>
  <c r="AN453" i="25"/>
  <c r="AO453" i="25"/>
  <c r="AP453" i="25"/>
  <c r="AQ453" i="25"/>
  <c r="AR453" i="25"/>
  <c r="AS453" i="25"/>
  <c r="AT453" i="25"/>
  <c r="AU453" i="25"/>
  <c r="AV453" i="25"/>
  <c r="AW453" i="25"/>
  <c r="AX453" i="25"/>
  <c r="AY453" i="25"/>
  <c r="AZ453" i="25"/>
  <c r="BA453" i="25"/>
  <c r="BB453" i="25"/>
  <c r="BC453" i="25"/>
  <c r="BD453" i="25"/>
  <c r="BE453" i="25"/>
  <c r="BF453" i="25"/>
  <c r="BG453" i="25"/>
  <c r="BH453" i="25"/>
  <c r="BI453" i="25"/>
  <c r="BJ453" i="25"/>
  <c r="BK453" i="25"/>
  <c r="BL453" i="25"/>
  <c r="BM453" i="25"/>
  <c r="BN453" i="25"/>
  <c r="BO453" i="25"/>
  <c r="BP453" i="25"/>
  <c r="BQ453" i="25"/>
  <c r="BR453" i="25"/>
  <c r="BS453" i="25"/>
  <c r="BT453" i="25"/>
  <c r="BU453" i="25"/>
  <c r="BV453" i="25"/>
  <c r="BW453" i="25"/>
  <c r="BX453" i="25"/>
  <c r="BY453" i="25"/>
  <c r="BZ453" i="25"/>
  <c r="CA453" i="25"/>
  <c r="CB453" i="25"/>
  <c r="CC453" i="25"/>
  <c r="CD453" i="25"/>
  <c r="CE453" i="25"/>
  <c r="CF453" i="25"/>
  <c r="CG453" i="25"/>
  <c r="CH453" i="25"/>
  <c r="CI453" i="25"/>
  <c r="CJ453" i="25"/>
  <c r="CK453" i="25"/>
  <c r="CL453" i="25"/>
  <c r="CM453" i="25"/>
  <c r="D454" i="25"/>
  <c r="E454" i="25"/>
  <c r="F454" i="25"/>
  <c r="G454" i="25"/>
  <c r="H454" i="25"/>
  <c r="I454" i="25"/>
  <c r="J454" i="25"/>
  <c r="K454" i="25"/>
  <c r="L454" i="25"/>
  <c r="M454" i="25"/>
  <c r="N454" i="25"/>
  <c r="O454" i="25"/>
  <c r="P454" i="25"/>
  <c r="Q454" i="25"/>
  <c r="R454" i="25"/>
  <c r="S454" i="25"/>
  <c r="T454" i="25"/>
  <c r="U454" i="25"/>
  <c r="V454" i="25"/>
  <c r="W454" i="25"/>
  <c r="X454" i="25"/>
  <c r="Y454" i="25"/>
  <c r="Z454" i="25"/>
  <c r="AA454" i="25"/>
  <c r="AB454" i="25"/>
  <c r="AC454" i="25"/>
  <c r="AD454" i="25"/>
  <c r="AE454" i="25"/>
  <c r="AF454" i="25"/>
  <c r="AG454" i="25"/>
  <c r="AH454" i="25"/>
  <c r="AI454" i="25"/>
  <c r="AJ454" i="25"/>
  <c r="AK454" i="25"/>
  <c r="AL454" i="25"/>
  <c r="AM454" i="25"/>
  <c r="AN454" i="25"/>
  <c r="AO454" i="25"/>
  <c r="AP454" i="25"/>
  <c r="AQ454" i="25"/>
  <c r="AR454" i="25"/>
  <c r="AS454" i="25"/>
  <c r="AT454" i="25"/>
  <c r="AU454" i="25"/>
  <c r="AV454" i="25"/>
  <c r="AW454" i="25"/>
  <c r="AX454" i="25"/>
  <c r="AY454" i="25"/>
  <c r="AZ454" i="25"/>
  <c r="BA454" i="25"/>
  <c r="BB454" i="25"/>
  <c r="BC454" i="25"/>
  <c r="BD454" i="25"/>
  <c r="BE454" i="25"/>
  <c r="BF454" i="25"/>
  <c r="BG454" i="25"/>
  <c r="BH454" i="25"/>
  <c r="BI454" i="25"/>
  <c r="BJ454" i="25"/>
  <c r="BK454" i="25"/>
  <c r="BL454" i="25"/>
  <c r="BM454" i="25"/>
  <c r="BN454" i="25"/>
  <c r="BO454" i="25"/>
  <c r="BP454" i="25"/>
  <c r="BQ454" i="25"/>
  <c r="BR454" i="25"/>
  <c r="BS454" i="25"/>
  <c r="BT454" i="25"/>
  <c r="BU454" i="25"/>
  <c r="BV454" i="25"/>
  <c r="BW454" i="25"/>
  <c r="BX454" i="25"/>
  <c r="BY454" i="25"/>
  <c r="BZ454" i="25"/>
  <c r="CA454" i="25"/>
  <c r="CB454" i="25"/>
  <c r="CC454" i="25"/>
  <c r="CD454" i="25"/>
  <c r="CE454" i="25"/>
  <c r="CF454" i="25"/>
  <c r="CG454" i="25"/>
  <c r="CH454" i="25"/>
  <c r="CI454" i="25"/>
  <c r="CJ454" i="25"/>
  <c r="CK454" i="25"/>
  <c r="CL454" i="25"/>
  <c r="CM454" i="25"/>
  <c r="D455" i="25"/>
  <c r="E455" i="25"/>
  <c r="F455" i="25"/>
  <c r="G455" i="25"/>
  <c r="H455" i="25"/>
  <c r="I455" i="25"/>
  <c r="J455" i="25"/>
  <c r="K455" i="25"/>
  <c r="L455" i="25"/>
  <c r="M455" i="25"/>
  <c r="N455" i="25"/>
  <c r="O455" i="25"/>
  <c r="P455" i="25"/>
  <c r="Q455" i="25"/>
  <c r="R455" i="25"/>
  <c r="S455" i="25"/>
  <c r="T455" i="25"/>
  <c r="U455" i="25"/>
  <c r="V455" i="25"/>
  <c r="W455" i="25"/>
  <c r="X455" i="25"/>
  <c r="Y455" i="25"/>
  <c r="Z455" i="25"/>
  <c r="AA455" i="25"/>
  <c r="AB455" i="25"/>
  <c r="AC455" i="25"/>
  <c r="AD455" i="25"/>
  <c r="AE455" i="25"/>
  <c r="AF455" i="25"/>
  <c r="AG455" i="25"/>
  <c r="AH455" i="25"/>
  <c r="AI455" i="25"/>
  <c r="AJ455" i="25"/>
  <c r="AK455" i="25"/>
  <c r="AL455" i="25"/>
  <c r="AM455" i="25"/>
  <c r="AN455" i="25"/>
  <c r="AO455" i="25"/>
  <c r="AP455" i="25"/>
  <c r="AQ455" i="25"/>
  <c r="AR455" i="25"/>
  <c r="AS455" i="25"/>
  <c r="AT455" i="25"/>
  <c r="AU455" i="25"/>
  <c r="AV455" i="25"/>
  <c r="AW455" i="25"/>
  <c r="AX455" i="25"/>
  <c r="AY455" i="25"/>
  <c r="AZ455" i="25"/>
  <c r="BA455" i="25"/>
  <c r="BB455" i="25"/>
  <c r="BC455" i="25"/>
  <c r="BD455" i="25"/>
  <c r="BE455" i="25"/>
  <c r="BF455" i="25"/>
  <c r="BG455" i="25"/>
  <c r="BH455" i="25"/>
  <c r="BI455" i="25"/>
  <c r="BJ455" i="25"/>
  <c r="BK455" i="25"/>
  <c r="BL455" i="25"/>
  <c r="BM455" i="25"/>
  <c r="BN455" i="25"/>
  <c r="BO455" i="25"/>
  <c r="BP455" i="25"/>
  <c r="BQ455" i="25"/>
  <c r="BR455" i="25"/>
  <c r="BS455" i="25"/>
  <c r="BT455" i="25"/>
  <c r="BU455" i="25"/>
  <c r="BV455" i="25"/>
  <c r="BW455" i="25"/>
  <c r="BX455" i="25"/>
  <c r="BY455" i="25"/>
  <c r="BZ455" i="25"/>
  <c r="CA455" i="25"/>
  <c r="CB455" i="25"/>
  <c r="CC455" i="25"/>
  <c r="CD455" i="25"/>
  <c r="CE455" i="25"/>
  <c r="CF455" i="25"/>
  <c r="CG455" i="25"/>
  <c r="CH455" i="25"/>
  <c r="CI455" i="25"/>
  <c r="CJ455" i="25"/>
  <c r="CK455" i="25"/>
  <c r="CL455" i="25"/>
  <c r="CM455" i="25"/>
  <c r="D456" i="25"/>
  <c r="E456" i="25"/>
  <c r="F456" i="25"/>
  <c r="G456" i="25"/>
  <c r="H456" i="25"/>
  <c r="I456" i="25"/>
  <c r="J456" i="25"/>
  <c r="K456" i="25"/>
  <c r="L456" i="25"/>
  <c r="M456" i="25"/>
  <c r="N456" i="25"/>
  <c r="O456" i="25"/>
  <c r="P456" i="25"/>
  <c r="Q456" i="25"/>
  <c r="R456" i="25"/>
  <c r="S456" i="25"/>
  <c r="T456" i="25"/>
  <c r="U456" i="25"/>
  <c r="V456" i="25"/>
  <c r="W456" i="25"/>
  <c r="X456" i="25"/>
  <c r="Y456" i="25"/>
  <c r="Z456" i="25"/>
  <c r="AA456" i="25"/>
  <c r="AB456" i="25"/>
  <c r="AC456" i="25"/>
  <c r="AD456" i="25"/>
  <c r="AE456" i="25"/>
  <c r="AF456" i="25"/>
  <c r="AG456" i="25"/>
  <c r="AH456" i="25"/>
  <c r="AI456" i="25"/>
  <c r="AJ456" i="25"/>
  <c r="AK456" i="25"/>
  <c r="AL456" i="25"/>
  <c r="AM456" i="25"/>
  <c r="AN456" i="25"/>
  <c r="AO456" i="25"/>
  <c r="AP456" i="25"/>
  <c r="AQ456" i="25"/>
  <c r="AR456" i="25"/>
  <c r="AS456" i="25"/>
  <c r="AT456" i="25"/>
  <c r="AU456" i="25"/>
  <c r="AV456" i="25"/>
  <c r="AW456" i="25"/>
  <c r="AX456" i="25"/>
  <c r="AY456" i="25"/>
  <c r="AZ456" i="25"/>
  <c r="BA456" i="25"/>
  <c r="BB456" i="25"/>
  <c r="BC456" i="25"/>
  <c r="BD456" i="25"/>
  <c r="BE456" i="25"/>
  <c r="BF456" i="25"/>
  <c r="BG456" i="25"/>
  <c r="BH456" i="25"/>
  <c r="BI456" i="25"/>
  <c r="BJ456" i="25"/>
  <c r="BK456" i="25"/>
  <c r="BL456" i="25"/>
  <c r="BM456" i="25"/>
  <c r="BN456" i="25"/>
  <c r="BO456" i="25"/>
  <c r="BP456" i="25"/>
  <c r="BQ456" i="25"/>
  <c r="BR456" i="25"/>
  <c r="BS456" i="25"/>
  <c r="BT456" i="25"/>
  <c r="BU456" i="25"/>
  <c r="BV456" i="25"/>
  <c r="BW456" i="25"/>
  <c r="BX456" i="25"/>
  <c r="BY456" i="25"/>
  <c r="BZ456" i="25"/>
  <c r="CA456" i="25"/>
  <c r="CB456" i="25"/>
  <c r="CC456" i="25"/>
  <c r="CD456" i="25"/>
  <c r="CE456" i="25"/>
  <c r="CF456" i="25"/>
  <c r="CG456" i="25"/>
  <c r="CH456" i="25"/>
  <c r="CI456" i="25"/>
  <c r="CJ456" i="25"/>
  <c r="CK456" i="25"/>
  <c r="CL456" i="25"/>
  <c r="CM456" i="25"/>
  <c r="D457" i="25"/>
  <c r="E457" i="25"/>
  <c r="F457" i="25"/>
  <c r="G457" i="25"/>
  <c r="H457" i="25"/>
  <c r="I457" i="25"/>
  <c r="J457" i="25"/>
  <c r="K457" i="25"/>
  <c r="L457" i="25"/>
  <c r="M457" i="25"/>
  <c r="N457" i="25"/>
  <c r="O457" i="25"/>
  <c r="P457" i="25"/>
  <c r="Q457" i="25"/>
  <c r="R457" i="25"/>
  <c r="S457" i="25"/>
  <c r="T457" i="25"/>
  <c r="U457" i="25"/>
  <c r="V457" i="25"/>
  <c r="W457" i="25"/>
  <c r="X457" i="25"/>
  <c r="Y457" i="25"/>
  <c r="Z457" i="25"/>
  <c r="AA457" i="25"/>
  <c r="AB457" i="25"/>
  <c r="AC457" i="25"/>
  <c r="AD457" i="25"/>
  <c r="AE457" i="25"/>
  <c r="AF457" i="25"/>
  <c r="AG457" i="25"/>
  <c r="AH457" i="25"/>
  <c r="AI457" i="25"/>
  <c r="AJ457" i="25"/>
  <c r="AK457" i="25"/>
  <c r="AL457" i="25"/>
  <c r="AM457" i="25"/>
  <c r="AN457" i="25"/>
  <c r="AO457" i="25"/>
  <c r="AP457" i="25"/>
  <c r="AQ457" i="25"/>
  <c r="AR457" i="25"/>
  <c r="AS457" i="25"/>
  <c r="AT457" i="25"/>
  <c r="AU457" i="25"/>
  <c r="AV457" i="25"/>
  <c r="AW457" i="25"/>
  <c r="AX457" i="25"/>
  <c r="AY457" i="25"/>
  <c r="AZ457" i="25"/>
  <c r="BA457" i="25"/>
  <c r="BB457" i="25"/>
  <c r="BC457" i="25"/>
  <c r="BD457" i="25"/>
  <c r="BE457" i="25"/>
  <c r="BF457" i="25"/>
  <c r="BG457" i="25"/>
  <c r="BH457" i="25"/>
  <c r="BI457" i="25"/>
  <c r="BJ457" i="25"/>
  <c r="BK457" i="25"/>
  <c r="BL457" i="25"/>
  <c r="BM457" i="25"/>
  <c r="BN457" i="25"/>
  <c r="BO457" i="25"/>
  <c r="BP457" i="25"/>
  <c r="BQ457" i="25"/>
  <c r="BR457" i="25"/>
  <c r="BS457" i="25"/>
  <c r="BT457" i="25"/>
  <c r="BU457" i="25"/>
  <c r="BV457" i="25"/>
  <c r="BW457" i="25"/>
  <c r="BX457" i="25"/>
  <c r="BY457" i="25"/>
  <c r="BZ457" i="25"/>
  <c r="CA457" i="25"/>
  <c r="CB457" i="25"/>
  <c r="CC457" i="25"/>
  <c r="CD457" i="25"/>
  <c r="CE457" i="25"/>
  <c r="CF457" i="25"/>
  <c r="CG457" i="25"/>
  <c r="CH457" i="25"/>
  <c r="CI457" i="25"/>
  <c r="CJ457" i="25"/>
  <c r="CK457" i="25"/>
  <c r="CL457" i="25"/>
  <c r="CM457" i="25"/>
  <c r="D458" i="25"/>
  <c r="E458" i="25"/>
  <c r="F458" i="25"/>
  <c r="G458" i="25"/>
  <c r="H458" i="25"/>
  <c r="I458" i="25"/>
  <c r="J458" i="25"/>
  <c r="K458" i="25"/>
  <c r="L458" i="25"/>
  <c r="M458" i="25"/>
  <c r="N458" i="25"/>
  <c r="O458" i="25"/>
  <c r="P458" i="25"/>
  <c r="Q458" i="25"/>
  <c r="R458" i="25"/>
  <c r="S458" i="25"/>
  <c r="T458" i="25"/>
  <c r="U458" i="25"/>
  <c r="V458" i="25"/>
  <c r="W458" i="25"/>
  <c r="X458" i="25"/>
  <c r="Y458" i="25"/>
  <c r="Z458" i="25"/>
  <c r="AA458" i="25"/>
  <c r="AB458" i="25"/>
  <c r="AC458" i="25"/>
  <c r="AD458" i="25"/>
  <c r="AE458" i="25"/>
  <c r="AF458" i="25"/>
  <c r="AG458" i="25"/>
  <c r="AH458" i="25"/>
  <c r="AI458" i="25"/>
  <c r="AJ458" i="25"/>
  <c r="AK458" i="25"/>
  <c r="AL458" i="25"/>
  <c r="AM458" i="25"/>
  <c r="AN458" i="25"/>
  <c r="AO458" i="25"/>
  <c r="AP458" i="25"/>
  <c r="AQ458" i="25"/>
  <c r="AR458" i="25"/>
  <c r="AS458" i="25"/>
  <c r="AT458" i="25"/>
  <c r="AU458" i="25"/>
  <c r="AV458" i="25"/>
  <c r="AW458" i="25"/>
  <c r="AX458" i="25"/>
  <c r="AY458" i="25"/>
  <c r="AZ458" i="25"/>
  <c r="BA458" i="25"/>
  <c r="BB458" i="25"/>
  <c r="BC458" i="25"/>
  <c r="BD458" i="25"/>
  <c r="BE458" i="25"/>
  <c r="BF458" i="25"/>
  <c r="BG458" i="25"/>
  <c r="BH458" i="25"/>
  <c r="BI458" i="25"/>
  <c r="BJ458" i="25"/>
  <c r="BK458" i="25"/>
  <c r="BL458" i="25"/>
  <c r="BM458" i="25"/>
  <c r="BN458" i="25"/>
  <c r="BO458" i="25"/>
  <c r="BP458" i="25"/>
  <c r="BQ458" i="25"/>
  <c r="BR458" i="25"/>
  <c r="BS458" i="25"/>
  <c r="BT458" i="25"/>
  <c r="BU458" i="25"/>
  <c r="BV458" i="25"/>
  <c r="BW458" i="25"/>
  <c r="BX458" i="25"/>
  <c r="BY458" i="25"/>
  <c r="BZ458" i="25"/>
  <c r="CA458" i="25"/>
  <c r="CB458" i="25"/>
  <c r="CC458" i="25"/>
  <c r="CD458" i="25"/>
  <c r="CE458" i="25"/>
  <c r="CF458" i="25"/>
  <c r="CG458" i="25"/>
  <c r="CH458" i="25"/>
  <c r="CI458" i="25"/>
  <c r="CJ458" i="25"/>
  <c r="CK458" i="25"/>
  <c r="CL458" i="25"/>
  <c r="CM458" i="25"/>
  <c r="D459" i="25"/>
  <c r="E459" i="25"/>
  <c r="F459" i="25"/>
  <c r="G459" i="25"/>
  <c r="H459" i="25"/>
  <c r="I459" i="25"/>
  <c r="J459" i="25"/>
  <c r="K459" i="25"/>
  <c r="L459" i="25"/>
  <c r="M459" i="25"/>
  <c r="N459" i="25"/>
  <c r="O459" i="25"/>
  <c r="P459" i="25"/>
  <c r="Q459" i="25"/>
  <c r="R459" i="25"/>
  <c r="S459" i="25"/>
  <c r="T459" i="25"/>
  <c r="U459" i="25"/>
  <c r="V459" i="25"/>
  <c r="W459" i="25"/>
  <c r="X459" i="25"/>
  <c r="Y459" i="25"/>
  <c r="Z459" i="25"/>
  <c r="AA459" i="25"/>
  <c r="AB459" i="25"/>
  <c r="AC459" i="25"/>
  <c r="AD459" i="25"/>
  <c r="AE459" i="25"/>
  <c r="AF459" i="25"/>
  <c r="AG459" i="25"/>
  <c r="AH459" i="25"/>
  <c r="AI459" i="25"/>
  <c r="AJ459" i="25"/>
  <c r="AK459" i="25"/>
  <c r="AL459" i="25"/>
  <c r="AM459" i="25"/>
  <c r="AN459" i="25"/>
  <c r="AO459" i="25"/>
  <c r="AP459" i="25"/>
  <c r="AQ459" i="25"/>
  <c r="AR459" i="25"/>
  <c r="AS459" i="25"/>
  <c r="AT459" i="25"/>
  <c r="AU459" i="25"/>
  <c r="AV459" i="25"/>
  <c r="AW459" i="25"/>
  <c r="AX459" i="25"/>
  <c r="AY459" i="25"/>
  <c r="AZ459" i="25"/>
  <c r="BA459" i="25"/>
  <c r="BB459" i="25"/>
  <c r="BC459" i="25"/>
  <c r="BD459" i="25"/>
  <c r="BE459" i="25"/>
  <c r="BF459" i="25"/>
  <c r="BG459" i="25"/>
  <c r="BH459" i="25"/>
  <c r="BI459" i="25"/>
  <c r="BJ459" i="25"/>
  <c r="BK459" i="25"/>
  <c r="BL459" i="25"/>
  <c r="BM459" i="25"/>
  <c r="BN459" i="25"/>
  <c r="BO459" i="25"/>
  <c r="BP459" i="25"/>
  <c r="BQ459" i="25"/>
  <c r="BR459" i="25"/>
  <c r="BS459" i="25"/>
  <c r="BT459" i="25"/>
  <c r="BU459" i="25"/>
  <c r="BV459" i="25"/>
  <c r="BW459" i="25"/>
  <c r="BX459" i="25"/>
  <c r="BY459" i="25"/>
  <c r="BZ459" i="25"/>
  <c r="CA459" i="25"/>
  <c r="CB459" i="25"/>
  <c r="CC459" i="25"/>
  <c r="CD459" i="25"/>
  <c r="CE459" i="25"/>
  <c r="CF459" i="25"/>
  <c r="CG459" i="25"/>
  <c r="CH459" i="25"/>
  <c r="CI459" i="25"/>
  <c r="CJ459" i="25"/>
  <c r="CK459" i="25"/>
  <c r="CL459" i="25"/>
  <c r="CM459" i="25"/>
  <c r="D460" i="25"/>
  <c r="E460" i="25"/>
  <c r="F460" i="25"/>
  <c r="G460" i="25"/>
  <c r="H460" i="25"/>
  <c r="I460" i="25"/>
  <c r="J460" i="25"/>
  <c r="K460" i="25"/>
  <c r="L460" i="25"/>
  <c r="M460" i="25"/>
  <c r="N460" i="25"/>
  <c r="O460" i="25"/>
  <c r="P460" i="25"/>
  <c r="Q460" i="25"/>
  <c r="R460" i="25"/>
  <c r="S460" i="25"/>
  <c r="T460" i="25"/>
  <c r="U460" i="25"/>
  <c r="V460" i="25"/>
  <c r="W460" i="25"/>
  <c r="X460" i="25"/>
  <c r="Y460" i="25"/>
  <c r="Z460" i="25"/>
  <c r="AA460" i="25"/>
  <c r="AB460" i="25"/>
  <c r="AC460" i="25"/>
  <c r="AD460" i="25"/>
  <c r="AE460" i="25"/>
  <c r="AF460" i="25"/>
  <c r="AG460" i="25"/>
  <c r="AH460" i="25"/>
  <c r="AI460" i="25"/>
  <c r="AJ460" i="25"/>
  <c r="AK460" i="25"/>
  <c r="AL460" i="25"/>
  <c r="AM460" i="25"/>
  <c r="AN460" i="25"/>
  <c r="AO460" i="25"/>
  <c r="AP460" i="25"/>
  <c r="AQ460" i="25"/>
  <c r="AR460" i="25"/>
  <c r="AS460" i="25"/>
  <c r="AT460" i="25"/>
  <c r="AU460" i="25"/>
  <c r="AV460" i="25"/>
  <c r="AW460" i="25"/>
  <c r="AX460" i="25"/>
  <c r="AY460" i="25"/>
  <c r="AZ460" i="25"/>
  <c r="BA460" i="25"/>
  <c r="BB460" i="25"/>
  <c r="BC460" i="25"/>
  <c r="BD460" i="25"/>
  <c r="BE460" i="25"/>
  <c r="BF460" i="25"/>
  <c r="BG460" i="25"/>
  <c r="BH460" i="25"/>
  <c r="BI460" i="25"/>
  <c r="BJ460" i="25"/>
  <c r="BK460" i="25"/>
  <c r="BL460" i="25"/>
  <c r="BM460" i="25"/>
  <c r="BN460" i="25"/>
  <c r="BO460" i="25"/>
  <c r="BP460" i="25"/>
  <c r="BQ460" i="25"/>
  <c r="BR460" i="25"/>
  <c r="BS460" i="25"/>
  <c r="BT460" i="25"/>
  <c r="BU460" i="25"/>
  <c r="BV460" i="25"/>
  <c r="BW460" i="25"/>
  <c r="BX460" i="25"/>
  <c r="BY460" i="25"/>
  <c r="BZ460" i="25"/>
  <c r="CA460" i="25"/>
  <c r="CB460" i="25"/>
  <c r="CC460" i="25"/>
  <c r="CD460" i="25"/>
  <c r="CE460" i="25"/>
  <c r="CF460" i="25"/>
  <c r="CG460" i="25"/>
  <c r="CH460" i="25"/>
  <c r="CI460" i="25"/>
  <c r="CJ460" i="25"/>
  <c r="CK460" i="25"/>
  <c r="CL460" i="25"/>
  <c r="CM460" i="25"/>
  <c r="D461" i="25"/>
  <c r="E461" i="25"/>
  <c r="F461" i="25"/>
  <c r="G461" i="25"/>
  <c r="H461" i="25"/>
  <c r="I461" i="25"/>
  <c r="J461" i="25"/>
  <c r="K461" i="25"/>
  <c r="L461" i="25"/>
  <c r="M461" i="25"/>
  <c r="N461" i="25"/>
  <c r="O461" i="25"/>
  <c r="P461" i="25"/>
  <c r="Q461" i="25"/>
  <c r="R461" i="25"/>
  <c r="S461" i="25"/>
  <c r="T461" i="25"/>
  <c r="U461" i="25"/>
  <c r="V461" i="25"/>
  <c r="W461" i="25"/>
  <c r="X461" i="25"/>
  <c r="Y461" i="25"/>
  <c r="Z461" i="25"/>
  <c r="AA461" i="25"/>
  <c r="AB461" i="25"/>
  <c r="AC461" i="25"/>
  <c r="AD461" i="25"/>
  <c r="AE461" i="25"/>
  <c r="AF461" i="25"/>
  <c r="AG461" i="25"/>
  <c r="AH461" i="25"/>
  <c r="AI461" i="25"/>
  <c r="AJ461" i="25"/>
  <c r="AK461" i="25"/>
  <c r="AL461" i="25"/>
  <c r="AM461" i="25"/>
  <c r="AN461" i="25"/>
  <c r="AO461" i="25"/>
  <c r="AP461" i="25"/>
  <c r="AQ461" i="25"/>
  <c r="AR461" i="25"/>
  <c r="AS461" i="25"/>
  <c r="AT461" i="25"/>
  <c r="AU461" i="25"/>
  <c r="AV461" i="25"/>
  <c r="AW461" i="25"/>
  <c r="AX461" i="25"/>
  <c r="AY461" i="25"/>
  <c r="AZ461" i="25"/>
  <c r="BA461" i="25"/>
  <c r="BB461" i="25"/>
  <c r="BC461" i="25"/>
  <c r="BD461" i="25"/>
  <c r="BE461" i="25"/>
  <c r="BF461" i="25"/>
  <c r="BG461" i="25"/>
  <c r="BH461" i="25"/>
  <c r="BI461" i="25"/>
  <c r="BJ461" i="25"/>
  <c r="BK461" i="25"/>
  <c r="BL461" i="25"/>
  <c r="BM461" i="25"/>
  <c r="BN461" i="25"/>
  <c r="BO461" i="25"/>
  <c r="BP461" i="25"/>
  <c r="BQ461" i="25"/>
  <c r="BR461" i="25"/>
  <c r="BS461" i="25"/>
  <c r="BT461" i="25"/>
  <c r="BU461" i="25"/>
  <c r="BV461" i="25"/>
  <c r="BW461" i="25"/>
  <c r="BX461" i="25"/>
  <c r="BY461" i="25"/>
  <c r="BZ461" i="25"/>
  <c r="CA461" i="25"/>
  <c r="CB461" i="25"/>
  <c r="CC461" i="25"/>
  <c r="CD461" i="25"/>
  <c r="CE461" i="25"/>
  <c r="CF461" i="25"/>
  <c r="CG461" i="25"/>
  <c r="CH461" i="25"/>
  <c r="CI461" i="25"/>
  <c r="CJ461" i="25"/>
  <c r="CK461" i="25"/>
  <c r="CL461" i="25"/>
  <c r="CM461" i="25"/>
  <c r="D462" i="25"/>
  <c r="E462" i="25"/>
  <c r="F462" i="25"/>
  <c r="G462" i="25"/>
  <c r="H462" i="25"/>
  <c r="I462" i="25"/>
  <c r="J462" i="25"/>
  <c r="K462" i="25"/>
  <c r="L462" i="25"/>
  <c r="M462" i="25"/>
  <c r="N462" i="25"/>
  <c r="O462" i="25"/>
  <c r="P462" i="25"/>
  <c r="Q462" i="25"/>
  <c r="R462" i="25"/>
  <c r="S462" i="25"/>
  <c r="T462" i="25"/>
  <c r="U462" i="25"/>
  <c r="V462" i="25"/>
  <c r="W462" i="25"/>
  <c r="X462" i="25"/>
  <c r="Y462" i="25"/>
  <c r="Z462" i="25"/>
  <c r="AA462" i="25"/>
  <c r="AB462" i="25"/>
  <c r="AC462" i="25"/>
  <c r="AD462" i="25"/>
  <c r="AE462" i="25"/>
  <c r="AF462" i="25"/>
  <c r="AG462" i="25"/>
  <c r="AH462" i="25"/>
  <c r="AI462" i="25"/>
  <c r="AJ462" i="25"/>
  <c r="AK462" i="25"/>
  <c r="AL462" i="25"/>
  <c r="AM462" i="25"/>
  <c r="AN462" i="25"/>
  <c r="AO462" i="25"/>
  <c r="AP462" i="25"/>
  <c r="AQ462" i="25"/>
  <c r="AR462" i="25"/>
  <c r="AS462" i="25"/>
  <c r="AT462" i="25"/>
  <c r="AU462" i="25"/>
  <c r="AV462" i="25"/>
  <c r="AW462" i="25"/>
  <c r="AX462" i="25"/>
  <c r="AY462" i="25"/>
  <c r="AZ462" i="25"/>
  <c r="BA462" i="25"/>
  <c r="BB462" i="25"/>
  <c r="BC462" i="25"/>
  <c r="BD462" i="25"/>
  <c r="BE462" i="25"/>
  <c r="BF462" i="25"/>
  <c r="BG462" i="25"/>
  <c r="BH462" i="25"/>
  <c r="BI462" i="25"/>
  <c r="BJ462" i="25"/>
  <c r="BK462" i="25"/>
  <c r="BL462" i="25"/>
  <c r="BM462" i="25"/>
  <c r="BN462" i="25"/>
  <c r="BO462" i="25"/>
  <c r="BP462" i="25"/>
  <c r="BQ462" i="25"/>
  <c r="BR462" i="25"/>
  <c r="BS462" i="25"/>
  <c r="BT462" i="25"/>
  <c r="BU462" i="25"/>
  <c r="BV462" i="25"/>
  <c r="BW462" i="25"/>
  <c r="BX462" i="25"/>
  <c r="BY462" i="25"/>
  <c r="BZ462" i="25"/>
  <c r="CA462" i="25"/>
  <c r="CB462" i="25"/>
  <c r="CC462" i="25"/>
  <c r="CD462" i="25"/>
  <c r="CE462" i="25"/>
  <c r="CF462" i="25"/>
  <c r="CG462" i="25"/>
  <c r="CH462" i="25"/>
  <c r="CI462" i="25"/>
  <c r="CJ462" i="25"/>
  <c r="CK462" i="25"/>
  <c r="CL462" i="25"/>
  <c r="CM462" i="25"/>
  <c r="D463" i="25"/>
  <c r="E463" i="25"/>
  <c r="F463" i="25"/>
  <c r="G463" i="25"/>
  <c r="H463" i="25"/>
  <c r="I463" i="25"/>
  <c r="J463" i="25"/>
  <c r="K463" i="25"/>
  <c r="L463" i="25"/>
  <c r="M463" i="25"/>
  <c r="N463" i="25"/>
  <c r="O463" i="25"/>
  <c r="P463" i="25"/>
  <c r="Q463" i="25"/>
  <c r="R463" i="25"/>
  <c r="S463" i="25"/>
  <c r="T463" i="25"/>
  <c r="U463" i="25"/>
  <c r="V463" i="25"/>
  <c r="W463" i="25"/>
  <c r="X463" i="25"/>
  <c r="Y463" i="25"/>
  <c r="Z463" i="25"/>
  <c r="AA463" i="25"/>
  <c r="AB463" i="25"/>
  <c r="AC463" i="25"/>
  <c r="AD463" i="25"/>
  <c r="AE463" i="25"/>
  <c r="AF463" i="25"/>
  <c r="AG463" i="25"/>
  <c r="AH463" i="25"/>
  <c r="AI463" i="25"/>
  <c r="AJ463" i="25"/>
  <c r="AK463" i="25"/>
  <c r="AL463" i="25"/>
  <c r="AM463" i="25"/>
  <c r="AN463" i="25"/>
  <c r="AO463" i="25"/>
  <c r="AP463" i="25"/>
  <c r="AQ463" i="25"/>
  <c r="AR463" i="25"/>
  <c r="AS463" i="25"/>
  <c r="AT463" i="25"/>
  <c r="AU463" i="25"/>
  <c r="AV463" i="25"/>
  <c r="AW463" i="25"/>
  <c r="AX463" i="25"/>
  <c r="AY463" i="25"/>
  <c r="AZ463" i="25"/>
  <c r="BA463" i="25"/>
  <c r="BB463" i="25"/>
  <c r="BC463" i="25"/>
  <c r="BD463" i="25"/>
  <c r="BE463" i="25"/>
  <c r="BF463" i="25"/>
  <c r="BG463" i="25"/>
  <c r="BH463" i="25"/>
  <c r="BI463" i="25"/>
  <c r="BJ463" i="25"/>
  <c r="BK463" i="25"/>
  <c r="BL463" i="25"/>
  <c r="BM463" i="25"/>
  <c r="BN463" i="25"/>
  <c r="BO463" i="25"/>
  <c r="BP463" i="25"/>
  <c r="BQ463" i="25"/>
  <c r="BR463" i="25"/>
  <c r="BS463" i="25"/>
  <c r="BT463" i="25"/>
  <c r="BU463" i="25"/>
  <c r="BV463" i="25"/>
  <c r="BW463" i="25"/>
  <c r="BX463" i="25"/>
  <c r="BY463" i="25"/>
  <c r="BZ463" i="25"/>
  <c r="CA463" i="25"/>
  <c r="CB463" i="25"/>
  <c r="CC463" i="25"/>
  <c r="CD463" i="25"/>
  <c r="CE463" i="25"/>
  <c r="CF463" i="25"/>
  <c r="CG463" i="25"/>
  <c r="CH463" i="25"/>
  <c r="CI463" i="25"/>
  <c r="CJ463" i="25"/>
  <c r="CK463" i="25"/>
  <c r="CL463" i="25"/>
  <c r="CM463" i="25"/>
  <c r="D464" i="25"/>
  <c r="E464" i="25"/>
  <c r="F464" i="25"/>
  <c r="G464" i="25"/>
  <c r="H464" i="25"/>
  <c r="I464" i="25"/>
  <c r="J464" i="25"/>
  <c r="K464" i="25"/>
  <c r="L464" i="25"/>
  <c r="M464" i="25"/>
  <c r="N464" i="25"/>
  <c r="O464" i="25"/>
  <c r="P464" i="25"/>
  <c r="Q464" i="25"/>
  <c r="R464" i="25"/>
  <c r="S464" i="25"/>
  <c r="T464" i="25"/>
  <c r="U464" i="25"/>
  <c r="V464" i="25"/>
  <c r="W464" i="25"/>
  <c r="X464" i="25"/>
  <c r="Y464" i="25"/>
  <c r="Z464" i="25"/>
  <c r="AA464" i="25"/>
  <c r="AB464" i="25"/>
  <c r="AC464" i="25"/>
  <c r="AD464" i="25"/>
  <c r="AE464" i="25"/>
  <c r="AF464" i="25"/>
  <c r="AG464" i="25"/>
  <c r="AH464" i="25"/>
  <c r="AI464" i="25"/>
  <c r="AJ464" i="25"/>
  <c r="AK464" i="25"/>
  <c r="AL464" i="25"/>
  <c r="AM464" i="25"/>
  <c r="AN464" i="25"/>
  <c r="AO464" i="25"/>
  <c r="AP464" i="25"/>
  <c r="AQ464" i="25"/>
  <c r="AR464" i="25"/>
  <c r="AS464" i="25"/>
  <c r="AT464" i="25"/>
  <c r="AU464" i="25"/>
  <c r="AV464" i="25"/>
  <c r="AW464" i="25"/>
  <c r="AX464" i="25"/>
  <c r="AY464" i="25"/>
  <c r="AZ464" i="25"/>
  <c r="BA464" i="25"/>
  <c r="BB464" i="25"/>
  <c r="BC464" i="25"/>
  <c r="BD464" i="25"/>
  <c r="BE464" i="25"/>
  <c r="BF464" i="25"/>
  <c r="BG464" i="25"/>
  <c r="BH464" i="25"/>
  <c r="BI464" i="25"/>
  <c r="BJ464" i="25"/>
  <c r="BK464" i="25"/>
  <c r="BL464" i="25"/>
  <c r="BM464" i="25"/>
  <c r="BN464" i="25"/>
  <c r="BO464" i="25"/>
  <c r="BP464" i="25"/>
  <c r="BQ464" i="25"/>
  <c r="BR464" i="25"/>
  <c r="BS464" i="25"/>
  <c r="BT464" i="25"/>
  <c r="BU464" i="25"/>
  <c r="BV464" i="25"/>
  <c r="BW464" i="25"/>
  <c r="BX464" i="25"/>
  <c r="BY464" i="25"/>
  <c r="BZ464" i="25"/>
  <c r="CA464" i="25"/>
  <c r="CB464" i="25"/>
  <c r="CC464" i="25"/>
  <c r="CD464" i="25"/>
  <c r="CE464" i="25"/>
  <c r="CF464" i="25"/>
  <c r="CG464" i="25"/>
  <c r="CH464" i="25"/>
  <c r="CI464" i="25"/>
  <c r="CJ464" i="25"/>
  <c r="CK464" i="25"/>
  <c r="CL464" i="25"/>
  <c r="CM464" i="25"/>
  <c r="D465" i="25"/>
  <c r="E465" i="25"/>
  <c r="F465" i="25"/>
  <c r="G465" i="25"/>
  <c r="H465" i="25"/>
  <c r="I465" i="25"/>
  <c r="J465" i="25"/>
  <c r="K465" i="25"/>
  <c r="L465" i="25"/>
  <c r="M465" i="25"/>
  <c r="N465" i="25"/>
  <c r="O465" i="25"/>
  <c r="P465" i="25"/>
  <c r="Q465" i="25"/>
  <c r="R465" i="25"/>
  <c r="S465" i="25"/>
  <c r="T465" i="25"/>
  <c r="U465" i="25"/>
  <c r="V465" i="25"/>
  <c r="W465" i="25"/>
  <c r="X465" i="25"/>
  <c r="Y465" i="25"/>
  <c r="Z465" i="25"/>
  <c r="AA465" i="25"/>
  <c r="AB465" i="25"/>
  <c r="AC465" i="25"/>
  <c r="AD465" i="25"/>
  <c r="AE465" i="25"/>
  <c r="AF465" i="25"/>
  <c r="AG465" i="25"/>
  <c r="AH465" i="25"/>
  <c r="AI465" i="25"/>
  <c r="AJ465" i="25"/>
  <c r="AK465" i="25"/>
  <c r="AL465" i="25"/>
  <c r="AM465" i="25"/>
  <c r="AN465" i="25"/>
  <c r="AO465" i="25"/>
  <c r="AP465" i="25"/>
  <c r="AQ465" i="25"/>
  <c r="AR465" i="25"/>
  <c r="AS465" i="25"/>
  <c r="AT465" i="25"/>
  <c r="AU465" i="25"/>
  <c r="AV465" i="25"/>
  <c r="AW465" i="25"/>
  <c r="AX465" i="25"/>
  <c r="AY465" i="25"/>
  <c r="AZ465" i="25"/>
  <c r="BA465" i="25"/>
  <c r="BB465" i="25"/>
  <c r="BC465" i="25"/>
  <c r="BD465" i="25"/>
  <c r="BE465" i="25"/>
  <c r="BF465" i="25"/>
  <c r="BG465" i="25"/>
  <c r="BH465" i="25"/>
  <c r="BI465" i="25"/>
  <c r="BJ465" i="25"/>
  <c r="BK465" i="25"/>
  <c r="BL465" i="25"/>
  <c r="BM465" i="25"/>
  <c r="BN465" i="25"/>
  <c r="BO465" i="25"/>
  <c r="BP465" i="25"/>
  <c r="BQ465" i="25"/>
  <c r="BR465" i="25"/>
  <c r="BS465" i="25"/>
  <c r="BT465" i="25"/>
  <c r="BU465" i="25"/>
  <c r="BV465" i="25"/>
  <c r="BW465" i="25"/>
  <c r="BX465" i="25"/>
  <c r="BY465" i="25"/>
  <c r="BZ465" i="25"/>
  <c r="CA465" i="25"/>
  <c r="CB465" i="25"/>
  <c r="CC465" i="25"/>
  <c r="CD465" i="25"/>
  <c r="CE465" i="25"/>
  <c r="CF465" i="25"/>
  <c r="CG465" i="25"/>
  <c r="CH465" i="25"/>
  <c r="CI465" i="25"/>
  <c r="CJ465" i="25"/>
  <c r="CK465" i="25"/>
  <c r="CL465" i="25"/>
  <c r="CM465" i="25"/>
  <c r="D466" i="25"/>
  <c r="E466" i="25"/>
  <c r="F466" i="25"/>
  <c r="G466" i="25"/>
  <c r="H466" i="25"/>
  <c r="I466" i="25"/>
  <c r="J466" i="25"/>
  <c r="K466" i="25"/>
  <c r="L466" i="25"/>
  <c r="M466" i="25"/>
  <c r="N466" i="25"/>
  <c r="O466" i="25"/>
  <c r="P466" i="25"/>
  <c r="Q466" i="25"/>
  <c r="R466" i="25"/>
  <c r="S466" i="25"/>
  <c r="T466" i="25"/>
  <c r="U466" i="25"/>
  <c r="V466" i="25"/>
  <c r="W466" i="25"/>
  <c r="X466" i="25"/>
  <c r="Y466" i="25"/>
  <c r="Z466" i="25"/>
  <c r="AA466" i="25"/>
  <c r="AB466" i="25"/>
  <c r="AC466" i="25"/>
  <c r="AD466" i="25"/>
  <c r="AE466" i="25"/>
  <c r="AF466" i="25"/>
  <c r="AG466" i="25"/>
  <c r="AH466" i="25"/>
  <c r="AI466" i="25"/>
  <c r="AJ466" i="25"/>
  <c r="AK466" i="25"/>
  <c r="AL466" i="25"/>
  <c r="AM466" i="25"/>
  <c r="AN466" i="25"/>
  <c r="AO466" i="25"/>
  <c r="AP466" i="25"/>
  <c r="AQ466" i="25"/>
  <c r="AR466" i="25"/>
  <c r="AS466" i="25"/>
  <c r="AT466" i="25"/>
  <c r="AU466" i="25"/>
  <c r="AV466" i="25"/>
  <c r="AW466" i="25"/>
  <c r="AX466" i="25"/>
  <c r="AY466" i="25"/>
  <c r="AZ466" i="25"/>
  <c r="BA466" i="25"/>
  <c r="BB466" i="25"/>
  <c r="BC466" i="25"/>
  <c r="BD466" i="25"/>
  <c r="BE466" i="25"/>
  <c r="BF466" i="25"/>
  <c r="BG466" i="25"/>
  <c r="BH466" i="25"/>
  <c r="BI466" i="25"/>
  <c r="BJ466" i="25"/>
  <c r="BK466" i="25"/>
  <c r="BL466" i="25"/>
  <c r="BM466" i="25"/>
  <c r="BN466" i="25"/>
  <c r="BO466" i="25"/>
  <c r="BP466" i="25"/>
  <c r="BQ466" i="25"/>
  <c r="BR466" i="25"/>
  <c r="BS466" i="25"/>
  <c r="BT466" i="25"/>
  <c r="BU466" i="25"/>
  <c r="BV466" i="25"/>
  <c r="BW466" i="25"/>
  <c r="BX466" i="25"/>
  <c r="BY466" i="25"/>
  <c r="BZ466" i="25"/>
  <c r="CA466" i="25"/>
  <c r="CB466" i="25"/>
  <c r="CC466" i="25"/>
  <c r="CD466" i="25"/>
  <c r="CE466" i="25"/>
  <c r="CF466" i="25"/>
  <c r="CG466" i="25"/>
  <c r="CH466" i="25"/>
  <c r="CI466" i="25"/>
  <c r="CJ466" i="25"/>
  <c r="CK466" i="25"/>
  <c r="CL466" i="25"/>
  <c r="CM466" i="25"/>
  <c r="D467" i="25"/>
  <c r="E467" i="25"/>
  <c r="F467" i="25"/>
  <c r="G467" i="25"/>
  <c r="H467" i="25"/>
  <c r="I467" i="25"/>
  <c r="J467" i="25"/>
  <c r="K467" i="25"/>
  <c r="L467" i="25"/>
  <c r="M467" i="25"/>
  <c r="N467" i="25"/>
  <c r="O467" i="25"/>
  <c r="P467" i="25"/>
  <c r="Q467" i="25"/>
  <c r="R467" i="25"/>
  <c r="S467" i="25"/>
  <c r="T467" i="25"/>
  <c r="U467" i="25"/>
  <c r="V467" i="25"/>
  <c r="W467" i="25"/>
  <c r="X467" i="25"/>
  <c r="Y467" i="25"/>
  <c r="Z467" i="25"/>
  <c r="AA467" i="25"/>
  <c r="AB467" i="25"/>
  <c r="AC467" i="25"/>
  <c r="AD467" i="25"/>
  <c r="AE467" i="25"/>
  <c r="AF467" i="25"/>
  <c r="AG467" i="25"/>
  <c r="AH467" i="25"/>
  <c r="AI467" i="25"/>
  <c r="AJ467" i="25"/>
  <c r="AK467" i="25"/>
  <c r="AL467" i="25"/>
  <c r="AM467" i="25"/>
  <c r="AN467" i="25"/>
  <c r="AO467" i="25"/>
  <c r="AP467" i="25"/>
  <c r="AQ467" i="25"/>
  <c r="AR467" i="25"/>
  <c r="AS467" i="25"/>
  <c r="AT467" i="25"/>
  <c r="AU467" i="25"/>
  <c r="AV467" i="25"/>
  <c r="AW467" i="25"/>
  <c r="AX467" i="25"/>
  <c r="AY467" i="25"/>
  <c r="AZ467" i="25"/>
  <c r="BA467" i="25"/>
  <c r="BB467" i="25"/>
  <c r="BC467" i="25"/>
  <c r="BD467" i="25"/>
  <c r="BE467" i="25"/>
  <c r="BF467" i="25"/>
  <c r="BG467" i="25"/>
  <c r="BH467" i="25"/>
  <c r="BI467" i="25"/>
  <c r="BJ467" i="25"/>
  <c r="BK467" i="25"/>
  <c r="BL467" i="25"/>
  <c r="BM467" i="25"/>
  <c r="BN467" i="25"/>
  <c r="BO467" i="25"/>
  <c r="BP467" i="25"/>
  <c r="BQ467" i="25"/>
  <c r="BR467" i="25"/>
  <c r="BS467" i="25"/>
  <c r="BT467" i="25"/>
  <c r="BU467" i="25"/>
  <c r="BV467" i="25"/>
  <c r="BW467" i="25"/>
  <c r="BX467" i="25"/>
  <c r="BY467" i="25"/>
  <c r="BZ467" i="25"/>
  <c r="CA467" i="25"/>
  <c r="CB467" i="25"/>
  <c r="CC467" i="25"/>
  <c r="CD467" i="25"/>
  <c r="CE467" i="25"/>
  <c r="CF467" i="25"/>
  <c r="CG467" i="25"/>
  <c r="CH467" i="25"/>
  <c r="CI467" i="25"/>
  <c r="CJ467" i="25"/>
  <c r="CK467" i="25"/>
  <c r="CL467" i="25"/>
  <c r="CM467" i="25"/>
  <c r="D468" i="25"/>
  <c r="E468" i="25"/>
  <c r="F468" i="25"/>
  <c r="G468" i="25"/>
  <c r="H468" i="25"/>
  <c r="I468" i="25"/>
  <c r="J468" i="25"/>
  <c r="K468" i="25"/>
  <c r="L468" i="25"/>
  <c r="M468" i="25"/>
  <c r="N468" i="25"/>
  <c r="O468" i="25"/>
  <c r="P468" i="25"/>
  <c r="Q468" i="25"/>
  <c r="R468" i="25"/>
  <c r="S468" i="25"/>
  <c r="T468" i="25"/>
  <c r="U468" i="25"/>
  <c r="V468" i="25"/>
  <c r="W468" i="25"/>
  <c r="X468" i="25"/>
  <c r="Y468" i="25"/>
  <c r="Z468" i="25"/>
  <c r="AA468" i="25"/>
  <c r="AB468" i="25"/>
  <c r="AC468" i="25"/>
  <c r="AD468" i="25"/>
  <c r="AE468" i="25"/>
  <c r="AF468" i="25"/>
  <c r="AG468" i="25"/>
  <c r="AH468" i="25"/>
  <c r="AI468" i="25"/>
  <c r="AJ468" i="25"/>
  <c r="AK468" i="25"/>
  <c r="AL468" i="25"/>
  <c r="AM468" i="25"/>
  <c r="AN468" i="25"/>
  <c r="AO468" i="25"/>
  <c r="AP468" i="25"/>
  <c r="AQ468" i="25"/>
  <c r="AR468" i="25"/>
  <c r="AS468" i="25"/>
  <c r="AT468" i="25"/>
  <c r="AU468" i="25"/>
  <c r="AV468" i="25"/>
  <c r="AW468" i="25"/>
  <c r="AX468" i="25"/>
  <c r="AY468" i="25"/>
  <c r="AZ468" i="25"/>
  <c r="BA468" i="25"/>
  <c r="BB468" i="25"/>
  <c r="BC468" i="25"/>
  <c r="BD468" i="25"/>
  <c r="BE468" i="25"/>
  <c r="BF468" i="25"/>
  <c r="BG468" i="25"/>
  <c r="BH468" i="25"/>
  <c r="BI468" i="25"/>
  <c r="BJ468" i="25"/>
  <c r="BK468" i="25"/>
  <c r="BL468" i="25"/>
  <c r="BM468" i="25"/>
  <c r="BN468" i="25"/>
  <c r="BO468" i="25"/>
  <c r="BP468" i="25"/>
  <c r="BQ468" i="25"/>
  <c r="BR468" i="25"/>
  <c r="BS468" i="25"/>
  <c r="BT468" i="25"/>
  <c r="BU468" i="25"/>
  <c r="BV468" i="25"/>
  <c r="BW468" i="25"/>
  <c r="BX468" i="25"/>
  <c r="BY468" i="25"/>
  <c r="BZ468" i="25"/>
  <c r="CA468" i="25"/>
  <c r="CB468" i="25"/>
  <c r="CC468" i="25"/>
  <c r="CD468" i="25"/>
  <c r="CE468" i="25"/>
  <c r="CF468" i="25"/>
  <c r="CG468" i="25"/>
  <c r="CH468" i="25"/>
  <c r="CI468" i="25"/>
  <c r="CJ468" i="25"/>
  <c r="CK468" i="25"/>
  <c r="CL468" i="25"/>
  <c r="CM468" i="25"/>
  <c r="D469" i="25"/>
  <c r="E469" i="25"/>
  <c r="F469" i="25"/>
  <c r="G469" i="25"/>
  <c r="H469" i="25"/>
  <c r="I469" i="25"/>
  <c r="J469" i="25"/>
  <c r="K469" i="25"/>
  <c r="L469" i="25"/>
  <c r="M469" i="25"/>
  <c r="N469" i="25"/>
  <c r="O469" i="25"/>
  <c r="P469" i="25"/>
  <c r="Q469" i="25"/>
  <c r="R469" i="25"/>
  <c r="S469" i="25"/>
  <c r="T469" i="25"/>
  <c r="U469" i="25"/>
  <c r="V469" i="25"/>
  <c r="W469" i="25"/>
  <c r="X469" i="25"/>
  <c r="Y469" i="25"/>
  <c r="Z469" i="25"/>
  <c r="AA469" i="25"/>
  <c r="AB469" i="25"/>
  <c r="AC469" i="25"/>
  <c r="AD469" i="25"/>
  <c r="AE469" i="25"/>
  <c r="AF469" i="25"/>
  <c r="AG469" i="25"/>
  <c r="AH469" i="25"/>
  <c r="AI469" i="25"/>
  <c r="AJ469" i="25"/>
  <c r="AK469" i="25"/>
  <c r="AL469" i="25"/>
  <c r="AM469" i="25"/>
  <c r="AN469" i="25"/>
  <c r="AO469" i="25"/>
  <c r="AP469" i="25"/>
  <c r="AQ469" i="25"/>
  <c r="AR469" i="25"/>
  <c r="AS469" i="25"/>
  <c r="AT469" i="25"/>
  <c r="AU469" i="25"/>
  <c r="AV469" i="25"/>
  <c r="AW469" i="25"/>
  <c r="AX469" i="25"/>
  <c r="AY469" i="25"/>
  <c r="AZ469" i="25"/>
  <c r="BA469" i="25"/>
  <c r="BB469" i="25"/>
  <c r="BC469" i="25"/>
  <c r="BD469" i="25"/>
  <c r="BE469" i="25"/>
  <c r="BF469" i="25"/>
  <c r="BG469" i="25"/>
  <c r="BH469" i="25"/>
  <c r="BI469" i="25"/>
  <c r="BJ469" i="25"/>
  <c r="BK469" i="25"/>
  <c r="BL469" i="25"/>
  <c r="BM469" i="25"/>
  <c r="BN469" i="25"/>
  <c r="BO469" i="25"/>
  <c r="BP469" i="25"/>
  <c r="BQ469" i="25"/>
  <c r="BR469" i="25"/>
  <c r="BS469" i="25"/>
  <c r="BT469" i="25"/>
  <c r="BU469" i="25"/>
  <c r="BV469" i="25"/>
  <c r="BW469" i="25"/>
  <c r="BX469" i="25"/>
  <c r="BY469" i="25"/>
  <c r="BZ469" i="25"/>
  <c r="CA469" i="25"/>
  <c r="CB469" i="25"/>
  <c r="CC469" i="25"/>
  <c r="CD469" i="25"/>
  <c r="CE469" i="25"/>
  <c r="CF469" i="25"/>
  <c r="CG469" i="25"/>
  <c r="CH469" i="25"/>
  <c r="CI469" i="25"/>
  <c r="CJ469" i="25"/>
  <c r="CK469" i="25"/>
  <c r="CL469" i="25"/>
  <c r="CM469" i="25"/>
  <c r="D471" i="25" l="1"/>
  <c r="E471" i="25"/>
  <c r="F471" i="25"/>
  <c r="G471" i="25"/>
  <c r="H471" i="25"/>
  <c r="I471" i="25"/>
  <c r="J471" i="25"/>
  <c r="K471" i="25"/>
  <c r="L471" i="25"/>
  <c r="M471" i="25"/>
  <c r="N471" i="25"/>
  <c r="O471" i="25"/>
  <c r="P471" i="25"/>
  <c r="Q471" i="25"/>
  <c r="R471" i="25"/>
  <c r="S471" i="25"/>
  <c r="T471" i="25"/>
  <c r="U471" i="25"/>
  <c r="V471" i="25"/>
  <c r="W471" i="25"/>
  <c r="X471" i="25"/>
  <c r="Y471" i="25"/>
  <c r="Z471" i="25"/>
  <c r="AA471" i="25"/>
  <c r="AB471" i="25"/>
  <c r="AC471" i="25"/>
  <c r="AD471" i="25"/>
  <c r="AE471" i="25"/>
  <c r="AF471" i="25"/>
  <c r="AG471" i="25"/>
  <c r="AH471" i="25"/>
  <c r="AI471" i="25"/>
  <c r="AJ471" i="25"/>
  <c r="AK471" i="25"/>
  <c r="AL471" i="25"/>
  <c r="AM471" i="25"/>
  <c r="AN471" i="25"/>
  <c r="AO471" i="25"/>
  <c r="AP471" i="25"/>
  <c r="AQ471" i="25"/>
  <c r="AR471" i="25"/>
  <c r="AS471" i="25"/>
  <c r="AT471" i="25"/>
  <c r="AU471" i="25"/>
  <c r="AV471" i="25"/>
  <c r="AW471" i="25"/>
  <c r="AX471" i="25"/>
  <c r="AY471" i="25"/>
  <c r="AZ471" i="25"/>
  <c r="BA471" i="25"/>
  <c r="BB471" i="25"/>
  <c r="BC471" i="25"/>
  <c r="BD471" i="25"/>
  <c r="BE471" i="25"/>
  <c r="BF471" i="25"/>
  <c r="BG471" i="25"/>
  <c r="BH471" i="25"/>
  <c r="BI471" i="25"/>
  <c r="BJ471" i="25"/>
  <c r="BK471" i="25"/>
  <c r="BL471" i="25"/>
  <c r="BM471" i="25"/>
  <c r="BN471" i="25"/>
  <c r="BO471" i="25"/>
  <c r="BP471" i="25"/>
  <c r="BQ471" i="25"/>
  <c r="BR471" i="25"/>
  <c r="BS471" i="25"/>
  <c r="BT471" i="25"/>
  <c r="BU471" i="25"/>
  <c r="BV471" i="25"/>
  <c r="BW471" i="25"/>
  <c r="BX471" i="25"/>
  <c r="BY471" i="25"/>
  <c r="BZ471" i="25"/>
  <c r="CA471" i="25"/>
  <c r="CB471" i="25"/>
  <c r="CC471" i="25"/>
  <c r="CD471" i="25"/>
  <c r="CE471" i="25"/>
  <c r="CF471" i="25"/>
  <c r="CG471" i="25"/>
  <c r="CH471" i="25"/>
  <c r="CI471" i="25"/>
  <c r="CJ471" i="25"/>
  <c r="CK471" i="25"/>
  <c r="CL471" i="25"/>
  <c r="CM471" i="25"/>
  <c r="D472" i="25"/>
  <c r="E472" i="25"/>
  <c r="F472" i="25"/>
  <c r="G472" i="25"/>
  <c r="H472" i="25"/>
  <c r="I472" i="25"/>
  <c r="J472" i="25"/>
  <c r="K472" i="25"/>
  <c r="L472" i="25"/>
  <c r="M472" i="25"/>
  <c r="N472" i="25"/>
  <c r="O472" i="25"/>
  <c r="P472" i="25"/>
  <c r="Q472" i="25"/>
  <c r="R472" i="25"/>
  <c r="S472" i="25"/>
  <c r="T472" i="25"/>
  <c r="U472" i="25"/>
  <c r="V472" i="25"/>
  <c r="W472" i="25"/>
  <c r="X472" i="25"/>
  <c r="Y472" i="25"/>
  <c r="Z472" i="25"/>
  <c r="AA472" i="25"/>
  <c r="AB472" i="25"/>
  <c r="AC472" i="25"/>
  <c r="AD472" i="25"/>
  <c r="AE472" i="25"/>
  <c r="AF472" i="25"/>
  <c r="AG472" i="25"/>
  <c r="AH472" i="25"/>
  <c r="AI472" i="25"/>
  <c r="AJ472" i="25"/>
  <c r="AK472" i="25"/>
  <c r="AL472" i="25"/>
  <c r="AM472" i="25"/>
  <c r="AN472" i="25"/>
  <c r="AO472" i="25"/>
  <c r="AP472" i="25"/>
  <c r="AQ472" i="25"/>
  <c r="AR472" i="25"/>
  <c r="AS472" i="25"/>
  <c r="AT472" i="25"/>
  <c r="AU472" i="25"/>
  <c r="AV472" i="25"/>
  <c r="AW472" i="25"/>
  <c r="AX472" i="25"/>
  <c r="AY472" i="25"/>
  <c r="AZ472" i="25"/>
  <c r="BA472" i="25"/>
  <c r="BB472" i="25"/>
  <c r="BC472" i="25"/>
  <c r="BD472" i="25"/>
  <c r="BE472" i="25"/>
  <c r="BF472" i="25"/>
  <c r="BG472" i="25"/>
  <c r="BH472" i="25"/>
  <c r="BI472" i="25"/>
  <c r="BJ472" i="25"/>
  <c r="BK472" i="25"/>
  <c r="BL472" i="25"/>
  <c r="BM472" i="25"/>
  <c r="BN472" i="25"/>
  <c r="BO472" i="25"/>
  <c r="BP472" i="25"/>
  <c r="BQ472" i="25"/>
  <c r="BR472" i="25"/>
  <c r="BS472" i="25"/>
  <c r="BT472" i="25"/>
  <c r="BU472" i="25"/>
  <c r="BV472" i="25"/>
  <c r="BW472" i="25"/>
  <c r="BX472" i="25"/>
  <c r="BY472" i="25"/>
  <c r="BZ472" i="25"/>
  <c r="CA472" i="25"/>
  <c r="CB472" i="25"/>
  <c r="CC472" i="25"/>
  <c r="CD472" i="25"/>
  <c r="CE472" i="25"/>
  <c r="CF472" i="25"/>
  <c r="CG472" i="25"/>
  <c r="CH472" i="25"/>
  <c r="CI472" i="25"/>
  <c r="CJ472" i="25"/>
  <c r="CK472" i="25"/>
  <c r="CL472" i="25"/>
  <c r="CM472" i="25"/>
  <c r="D473" i="25"/>
  <c r="E473" i="25"/>
  <c r="F473" i="25"/>
  <c r="G473" i="25"/>
  <c r="H473" i="25"/>
  <c r="I473" i="25"/>
  <c r="J473" i="25"/>
  <c r="K473" i="25"/>
  <c r="L473" i="25"/>
  <c r="M473" i="25"/>
  <c r="N473" i="25"/>
  <c r="O473" i="25"/>
  <c r="P473" i="25"/>
  <c r="Q473" i="25"/>
  <c r="R473" i="25"/>
  <c r="S473" i="25"/>
  <c r="T473" i="25"/>
  <c r="U473" i="25"/>
  <c r="V473" i="25"/>
  <c r="W473" i="25"/>
  <c r="X473" i="25"/>
  <c r="Y473" i="25"/>
  <c r="Z473" i="25"/>
  <c r="AA473" i="25"/>
  <c r="AB473" i="25"/>
  <c r="AC473" i="25"/>
  <c r="AD473" i="25"/>
  <c r="AE473" i="25"/>
  <c r="AF473" i="25"/>
  <c r="AG473" i="25"/>
  <c r="AH473" i="25"/>
  <c r="AI473" i="25"/>
  <c r="AJ473" i="25"/>
  <c r="AK473" i="25"/>
  <c r="AL473" i="25"/>
  <c r="AM473" i="25"/>
  <c r="AN473" i="25"/>
  <c r="AO473" i="25"/>
  <c r="AP473" i="25"/>
  <c r="AQ473" i="25"/>
  <c r="AR473" i="25"/>
  <c r="AS473" i="25"/>
  <c r="AT473" i="25"/>
  <c r="AU473" i="25"/>
  <c r="AV473" i="25"/>
  <c r="AW473" i="25"/>
  <c r="AX473" i="25"/>
  <c r="AY473" i="25"/>
  <c r="AZ473" i="25"/>
  <c r="BA473" i="25"/>
  <c r="BB473" i="25"/>
  <c r="BC473" i="25"/>
  <c r="BD473" i="25"/>
  <c r="BE473" i="25"/>
  <c r="BF473" i="25"/>
  <c r="BG473" i="25"/>
  <c r="BH473" i="25"/>
  <c r="BI473" i="25"/>
  <c r="BJ473" i="25"/>
  <c r="BK473" i="25"/>
  <c r="BL473" i="25"/>
  <c r="BM473" i="25"/>
  <c r="BN473" i="25"/>
  <c r="BO473" i="25"/>
  <c r="BP473" i="25"/>
  <c r="BQ473" i="25"/>
  <c r="BR473" i="25"/>
  <c r="BS473" i="25"/>
  <c r="BT473" i="25"/>
  <c r="BU473" i="25"/>
  <c r="BV473" i="25"/>
  <c r="BW473" i="25"/>
  <c r="BX473" i="25"/>
  <c r="BY473" i="25"/>
  <c r="BZ473" i="25"/>
  <c r="CA473" i="25"/>
  <c r="CB473" i="25"/>
  <c r="CC473" i="25"/>
  <c r="CD473" i="25"/>
  <c r="CE473" i="25"/>
  <c r="CF473" i="25"/>
  <c r="CG473" i="25"/>
  <c r="CH473" i="25"/>
  <c r="CI473" i="25"/>
  <c r="CJ473" i="25"/>
  <c r="CK473" i="25"/>
  <c r="CL473" i="25"/>
  <c r="CM473" i="25"/>
  <c r="D474" i="25"/>
  <c r="E474" i="25"/>
  <c r="F474" i="25"/>
  <c r="G474" i="25"/>
  <c r="H474" i="25"/>
  <c r="I474" i="25"/>
  <c r="J474" i="25"/>
  <c r="K474" i="25"/>
  <c r="L474" i="25"/>
  <c r="M474" i="25"/>
  <c r="N474" i="25"/>
  <c r="O474" i="25"/>
  <c r="P474" i="25"/>
  <c r="Q474" i="25"/>
  <c r="R474" i="25"/>
  <c r="S474" i="25"/>
  <c r="T474" i="25"/>
  <c r="U474" i="25"/>
  <c r="V474" i="25"/>
  <c r="W474" i="25"/>
  <c r="X474" i="25"/>
  <c r="Y474" i="25"/>
  <c r="Z474" i="25"/>
  <c r="AA474" i="25"/>
  <c r="AB474" i="25"/>
  <c r="AC474" i="25"/>
  <c r="AD474" i="25"/>
  <c r="AE474" i="25"/>
  <c r="AF474" i="25"/>
  <c r="AG474" i="25"/>
  <c r="AH474" i="25"/>
  <c r="AI474" i="25"/>
  <c r="AJ474" i="25"/>
  <c r="AK474" i="25"/>
  <c r="AL474" i="25"/>
  <c r="AM474" i="25"/>
  <c r="AN474" i="25"/>
  <c r="AO474" i="25"/>
  <c r="AP474" i="25"/>
  <c r="AQ474" i="25"/>
  <c r="AR474" i="25"/>
  <c r="AS474" i="25"/>
  <c r="AT474" i="25"/>
  <c r="AU474" i="25"/>
  <c r="AV474" i="25"/>
  <c r="AW474" i="25"/>
  <c r="AX474" i="25"/>
  <c r="AY474" i="25"/>
  <c r="AZ474" i="25"/>
  <c r="BA474" i="25"/>
  <c r="BB474" i="25"/>
  <c r="BC474" i="25"/>
  <c r="BD474" i="25"/>
  <c r="BE474" i="25"/>
  <c r="BF474" i="25"/>
  <c r="BG474" i="25"/>
  <c r="BH474" i="25"/>
  <c r="BI474" i="25"/>
  <c r="BJ474" i="25"/>
  <c r="BK474" i="25"/>
  <c r="BL474" i="25"/>
  <c r="BM474" i="25"/>
  <c r="BN474" i="25"/>
  <c r="BO474" i="25"/>
  <c r="BP474" i="25"/>
  <c r="BQ474" i="25"/>
  <c r="BR474" i="25"/>
  <c r="BS474" i="25"/>
  <c r="BT474" i="25"/>
  <c r="BU474" i="25"/>
  <c r="BV474" i="25"/>
  <c r="BW474" i="25"/>
  <c r="BX474" i="25"/>
  <c r="BY474" i="25"/>
  <c r="BZ474" i="25"/>
  <c r="CA474" i="25"/>
  <c r="CB474" i="25"/>
  <c r="CC474" i="25"/>
  <c r="CD474" i="25"/>
  <c r="CE474" i="25"/>
  <c r="CF474" i="25"/>
  <c r="CG474" i="25"/>
  <c r="CH474" i="25"/>
  <c r="CI474" i="25"/>
  <c r="CJ474" i="25"/>
  <c r="CK474" i="25"/>
  <c r="CL474" i="25"/>
  <c r="CM474" i="25"/>
  <c r="D476" i="25"/>
  <c r="E476" i="25"/>
  <c r="F476" i="25"/>
  <c r="G476" i="25"/>
  <c r="H476" i="25"/>
  <c r="I476" i="25"/>
  <c r="J476" i="25"/>
  <c r="K476" i="25"/>
  <c r="L476" i="25"/>
  <c r="M476" i="25"/>
  <c r="N476" i="25"/>
  <c r="O476" i="25"/>
  <c r="P476" i="25"/>
  <c r="Q476" i="25"/>
  <c r="R476" i="25"/>
  <c r="S476" i="25"/>
  <c r="T476" i="25"/>
  <c r="U476" i="25"/>
  <c r="V476" i="25"/>
  <c r="W476" i="25"/>
  <c r="X476" i="25"/>
  <c r="Y476" i="25"/>
  <c r="Z476" i="25"/>
  <c r="AA476" i="25"/>
  <c r="AB476" i="25"/>
  <c r="AC476" i="25"/>
  <c r="AD476" i="25"/>
  <c r="AE476" i="25"/>
  <c r="AF476" i="25"/>
  <c r="AG476" i="25"/>
  <c r="AH476" i="25"/>
  <c r="AI476" i="25"/>
  <c r="AJ476" i="25"/>
  <c r="AK476" i="25"/>
  <c r="AL476" i="25"/>
  <c r="AM476" i="25"/>
  <c r="AN476" i="25"/>
  <c r="AO476" i="25"/>
  <c r="AP476" i="25"/>
  <c r="AQ476" i="25"/>
  <c r="AR476" i="25"/>
  <c r="AS476" i="25"/>
  <c r="AT476" i="25"/>
  <c r="AU476" i="25"/>
  <c r="AV476" i="25"/>
  <c r="AW476" i="25"/>
  <c r="AX476" i="25"/>
  <c r="AY476" i="25"/>
  <c r="AZ476" i="25"/>
  <c r="BA476" i="25"/>
  <c r="BB476" i="25"/>
  <c r="BC476" i="25"/>
  <c r="BD476" i="25"/>
  <c r="BE476" i="25"/>
  <c r="BF476" i="25"/>
  <c r="BG476" i="25"/>
  <c r="BH476" i="25"/>
  <c r="BI476" i="25"/>
  <c r="BJ476" i="25"/>
  <c r="BK476" i="25"/>
  <c r="BL476" i="25"/>
  <c r="BM476" i="25"/>
  <c r="BN476" i="25"/>
  <c r="BO476" i="25"/>
  <c r="BP476" i="25"/>
  <c r="BQ476" i="25"/>
  <c r="BR476" i="25"/>
  <c r="BS476" i="25"/>
  <c r="BT476" i="25"/>
  <c r="BU476" i="25"/>
  <c r="BV476" i="25"/>
  <c r="BW476" i="25"/>
  <c r="BX476" i="25"/>
  <c r="BY476" i="25"/>
  <c r="BZ476" i="25"/>
  <c r="CA476" i="25"/>
  <c r="CB476" i="25"/>
  <c r="CC476" i="25"/>
  <c r="CD476" i="25"/>
  <c r="CE476" i="25"/>
  <c r="CF476" i="25"/>
  <c r="CG476" i="25"/>
  <c r="CH476" i="25"/>
  <c r="CI476" i="25"/>
  <c r="CJ476" i="25"/>
  <c r="CK476" i="25"/>
  <c r="CL476" i="25"/>
  <c r="CM476" i="25"/>
  <c r="D477" i="25"/>
  <c r="E477" i="25"/>
  <c r="F477" i="25"/>
  <c r="G477" i="25"/>
  <c r="H477" i="25"/>
  <c r="I477" i="25"/>
  <c r="J477" i="25"/>
  <c r="K477" i="25"/>
  <c r="L477" i="25"/>
  <c r="M477" i="25"/>
  <c r="N477" i="25"/>
  <c r="O477" i="25"/>
  <c r="P477" i="25"/>
  <c r="Q477" i="25"/>
  <c r="R477" i="25"/>
  <c r="S477" i="25"/>
  <c r="T477" i="25"/>
  <c r="U477" i="25"/>
  <c r="V477" i="25"/>
  <c r="W477" i="25"/>
  <c r="X477" i="25"/>
  <c r="Y477" i="25"/>
  <c r="Z477" i="25"/>
  <c r="AA477" i="25"/>
  <c r="AB477" i="25"/>
  <c r="AC477" i="25"/>
  <c r="AD477" i="25"/>
  <c r="AE477" i="25"/>
  <c r="AF477" i="25"/>
  <c r="AG477" i="25"/>
  <c r="AH477" i="25"/>
  <c r="AI477" i="25"/>
  <c r="AJ477" i="25"/>
  <c r="AK477" i="25"/>
  <c r="AL477" i="25"/>
  <c r="AM477" i="25"/>
  <c r="AN477" i="25"/>
  <c r="AO477" i="25"/>
  <c r="AP477" i="25"/>
  <c r="AQ477" i="25"/>
  <c r="AR477" i="25"/>
  <c r="AS477" i="25"/>
  <c r="AT477" i="25"/>
  <c r="AU477" i="25"/>
  <c r="AV477" i="25"/>
  <c r="AW477" i="25"/>
  <c r="AX477" i="25"/>
  <c r="AY477" i="25"/>
  <c r="AZ477" i="25"/>
  <c r="BA477" i="25"/>
  <c r="BB477" i="25"/>
  <c r="BC477" i="25"/>
  <c r="BD477" i="25"/>
  <c r="BE477" i="25"/>
  <c r="BF477" i="25"/>
  <c r="BG477" i="25"/>
  <c r="BH477" i="25"/>
  <c r="BI477" i="25"/>
  <c r="BJ477" i="25"/>
  <c r="BK477" i="25"/>
  <c r="BL477" i="25"/>
  <c r="BM477" i="25"/>
  <c r="BN477" i="25"/>
  <c r="BO477" i="25"/>
  <c r="BP477" i="25"/>
  <c r="BQ477" i="25"/>
  <c r="BR477" i="25"/>
  <c r="BS477" i="25"/>
  <c r="BT477" i="25"/>
  <c r="BU477" i="25"/>
  <c r="BV477" i="25"/>
  <c r="BW477" i="25"/>
  <c r="BX477" i="25"/>
  <c r="BY477" i="25"/>
  <c r="BZ477" i="25"/>
  <c r="CA477" i="25"/>
  <c r="CB477" i="25"/>
  <c r="CC477" i="25"/>
  <c r="CD477" i="25"/>
  <c r="CE477" i="25"/>
  <c r="CF477" i="25"/>
  <c r="CG477" i="25"/>
  <c r="CH477" i="25"/>
  <c r="CI477" i="25"/>
  <c r="CJ477" i="25"/>
  <c r="CK477" i="25"/>
  <c r="CL477" i="25"/>
  <c r="CM477" i="25"/>
  <c r="D479" i="25"/>
  <c r="E479" i="25"/>
  <c r="F479" i="25"/>
  <c r="G479" i="25"/>
  <c r="H479" i="25"/>
  <c r="I479" i="25"/>
  <c r="J479" i="25"/>
  <c r="K479" i="25"/>
  <c r="L479" i="25"/>
  <c r="M479" i="25"/>
  <c r="N479" i="25"/>
  <c r="O479" i="25"/>
  <c r="P479" i="25"/>
  <c r="Q479" i="25"/>
  <c r="R479" i="25"/>
  <c r="S479" i="25"/>
  <c r="T479" i="25"/>
  <c r="U479" i="25"/>
  <c r="V479" i="25"/>
  <c r="W479" i="25"/>
  <c r="X479" i="25"/>
  <c r="Y479" i="25"/>
  <c r="Z479" i="25"/>
  <c r="AA479" i="25"/>
  <c r="AB479" i="25"/>
  <c r="AC479" i="25"/>
  <c r="AD479" i="25"/>
  <c r="AE479" i="25"/>
  <c r="AF479" i="25"/>
  <c r="AG479" i="25"/>
  <c r="AH479" i="25"/>
  <c r="AI479" i="25"/>
  <c r="AJ479" i="25"/>
  <c r="AK479" i="25"/>
  <c r="AL479" i="25"/>
  <c r="AM479" i="25"/>
  <c r="AN479" i="25"/>
  <c r="AO479" i="25"/>
  <c r="AP479" i="25"/>
  <c r="AQ479" i="25"/>
  <c r="AR479" i="25"/>
  <c r="AS479" i="25"/>
  <c r="AT479" i="25"/>
  <c r="AU479" i="25"/>
  <c r="AV479" i="25"/>
  <c r="AW479" i="25"/>
  <c r="AX479" i="25"/>
  <c r="AY479" i="25"/>
  <c r="AZ479" i="25"/>
  <c r="BA479" i="25"/>
  <c r="BB479" i="25"/>
  <c r="BC479" i="25"/>
  <c r="BD479" i="25"/>
  <c r="BE479" i="25"/>
  <c r="BF479" i="25"/>
  <c r="BG479" i="25"/>
  <c r="BH479" i="25"/>
  <c r="BI479" i="25"/>
  <c r="BJ479" i="25"/>
  <c r="BK479" i="25"/>
  <c r="BL479" i="25"/>
  <c r="BM479" i="25"/>
  <c r="BN479" i="25"/>
  <c r="BO479" i="25"/>
  <c r="BP479" i="25"/>
  <c r="BQ479" i="25"/>
  <c r="BR479" i="25"/>
  <c r="BS479" i="25"/>
  <c r="BT479" i="25"/>
  <c r="BU479" i="25"/>
  <c r="BV479" i="25"/>
  <c r="BW479" i="25"/>
  <c r="BX479" i="25"/>
  <c r="BY479" i="25"/>
  <c r="BZ479" i="25"/>
  <c r="CA479" i="25"/>
  <c r="CB479" i="25"/>
  <c r="CC479" i="25"/>
  <c r="CD479" i="25"/>
  <c r="CE479" i="25"/>
  <c r="CF479" i="25"/>
  <c r="CG479" i="25"/>
  <c r="CH479" i="25"/>
  <c r="CI479" i="25"/>
  <c r="CJ479" i="25"/>
  <c r="CK479" i="25"/>
  <c r="CL479" i="25"/>
  <c r="CM479" i="25"/>
  <c r="D480" i="25"/>
  <c r="E480" i="25"/>
  <c r="F480" i="25"/>
  <c r="G480" i="25"/>
  <c r="H480" i="25"/>
  <c r="I480" i="25"/>
  <c r="J480" i="25"/>
  <c r="K480" i="25"/>
  <c r="L480" i="25"/>
  <c r="M480" i="25"/>
  <c r="N480" i="25"/>
  <c r="O480" i="25"/>
  <c r="P480" i="25"/>
  <c r="Q480" i="25"/>
  <c r="R480" i="25"/>
  <c r="S480" i="25"/>
  <c r="T480" i="25"/>
  <c r="U480" i="25"/>
  <c r="V480" i="25"/>
  <c r="W480" i="25"/>
  <c r="X480" i="25"/>
  <c r="Y480" i="25"/>
  <c r="Z480" i="25"/>
  <c r="AA480" i="25"/>
  <c r="AB480" i="25"/>
  <c r="AC480" i="25"/>
  <c r="AD480" i="25"/>
  <c r="AE480" i="25"/>
  <c r="AF480" i="25"/>
  <c r="AG480" i="25"/>
  <c r="AH480" i="25"/>
  <c r="AI480" i="25"/>
  <c r="AJ480" i="25"/>
  <c r="AK480" i="25"/>
  <c r="AL480" i="25"/>
  <c r="AM480" i="25"/>
  <c r="AN480" i="25"/>
  <c r="AO480" i="25"/>
  <c r="AP480" i="25"/>
  <c r="AQ480" i="25"/>
  <c r="AR480" i="25"/>
  <c r="AS480" i="25"/>
  <c r="AT480" i="25"/>
  <c r="AU480" i="25"/>
  <c r="AV480" i="25"/>
  <c r="AW480" i="25"/>
  <c r="AX480" i="25"/>
  <c r="AY480" i="25"/>
  <c r="AZ480" i="25"/>
  <c r="BA480" i="25"/>
  <c r="BB480" i="25"/>
  <c r="BC480" i="25"/>
  <c r="BD480" i="25"/>
  <c r="BE480" i="25"/>
  <c r="BF480" i="25"/>
  <c r="BG480" i="25"/>
  <c r="BH480" i="25"/>
  <c r="BI480" i="25"/>
  <c r="BJ480" i="25"/>
  <c r="BK480" i="25"/>
  <c r="BL480" i="25"/>
  <c r="BM480" i="25"/>
  <c r="BN480" i="25"/>
  <c r="BO480" i="25"/>
  <c r="BP480" i="25"/>
  <c r="BQ480" i="25"/>
  <c r="BR480" i="25"/>
  <c r="BS480" i="25"/>
  <c r="BT480" i="25"/>
  <c r="BU480" i="25"/>
  <c r="BV480" i="25"/>
  <c r="BW480" i="25"/>
  <c r="BX480" i="25"/>
  <c r="BY480" i="25"/>
  <c r="BZ480" i="25"/>
  <c r="CA480" i="25"/>
  <c r="CB480" i="25"/>
  <c r="CC480" i="25"/>
  <c r="CD480" i="25"/>
  <c r="CE480" i="25"/>
  <c r="CF480" i="25"/>
  <c r="CG480" i="25"/>
  <c r="CH480" i="25"/>
  <c r="CI480" i="25"/>
  <c r="CJ480" i="25"/>
  <c r="CK480" i="25"/>
  <c r="CL480" i="25"/>
  <c r="CM480" i="25"/>
  <c r="L481" i="25"/>
  <c r="D482" i="25"/>
  <c r="E482" i="25"/>
  <c r="F482" i="25"/>
  <c r="G482" i="25"/>
  <c r="H482" i="25"/>
  <c r="I482" i="25"/>
  <c r="J482" i="25"/>
  <c r="K482" i="25"/>
  <c r="L482" i="25"/>
  <c r="M482" i="25"/>
  <c r="N482" i="25"/>
  <c r="O482" i="25"/>
  <c r="P482" i="25"/>
  <c r="Q482" i="25"/>
  <c r="R482" i="25"/>
  <c r="S482" i="25"/>
  <c r="T482" i="25"/>
  <c r="U482" i="25"/>
  <c r="V482" i="25"/>
  <c r="W482" i="25"/>
  <c r="X482" i="25"/>
  <c r="Y482" i="25"/>
  <c r="Z482" i="25"/>
  <c r="AA482" i="25"/>
  <c r="AB482" i="25"/>
  <c r="AC482" i="25"/>
  <c r="AD482" i="25"/>
  <c r="AE482" i="25"/>
  <c r="AF482" i="25"/>
  <c r="AG482" i="25"/>
  <c r="AH482" i="25"/>
  <c r="AI482" i="25"/>
  <c r="AJ482" i="25"/>
  <c r="AK482" i="25"/>
  <c r="AL482" i="25"/>
  <c r="AM482" i="25"/>
  <c r="AN482" i="25"/>
  <c r="AO482" i="25"/>
  <c r="AP482" i="25"/>
  <c r="AQ482" i="25"/>
  <c r="AR482" i="25"/>
  <c r="AS482" i="25"/>
  <c r="AT482" i="25"/>
  <c r="AU482" i="25"/>
  <c r="AV482" i="25"/>
  <c r="AW482" i="25"/>
  <c r="AX482" i="25"/>
  <c r="AY482" i="25"/>
  <c r="AZ482" i="25"/>
  <c r="BA482" i="25"/>
  <c r="BB482" i="25"/>
  <c r="BC482" i="25"/>
  <c r="BD482" i="25"/>
  <c r="BE482" i="25"/>
  <c r="BF482" i="25"/>
  <c r="BG482" i="25"/>
  <c r="BH482" i="25"/>
  <c r="BI482" i="25"/>
  <c r="BJ482" i="25"/>
  <c r="BK482" i="25"/>
  <c r="BL482" i="25"/>
  <c r="BM482" i="25"/>
  <c r="BN482" i="25"/>
  <c r="BO482" i="25"/>
  <c r="BP482" i="25"/>
  <c r="BQ482" i="25"/>
  <c r="BR482" i="25"/>
  <c r="BS482" i="25"/>
  <c r="BT482" i="25"/>
  <c r="BU482" i="25"/>
  <c r="BV482" i="25"/>
  <c r="BW482" i="25"/>
  <c r="BX482" i="25"/>
  <c r="BY482" i="25"/>
  <c r="BZ482" i="25"/>
  <c r="CA482" i="25"/>
  <c r="CB482" i="25"/>
  <c r="CC482" i="25"/>
  <c r="CD482" i="25"/>
  <c r="CE482" i="25"/>
  <c r="CF482" i="25"/>
  <c r="CG482" i="25"/>
  <c r="CH482" i="25"/>
  <c r="CI482" i="25"/>
  <c r="CJ482" i="25"/>
  <c r="CK482" i="25"/>
  <c r="CL482" i="25"/>
  <c r="CM482" i="25"/>
  <c r="D483" i="25"/>
  <c r="E483" i="25"/>
  <c r="F483" i="25"/>
  <c r="G483" i="25"/>
  <c r="H483" i="25"/>
  <c r="I483" i="25"/>
  <c r="J483" i="25"/>
  <c r="K483" i="25"/>
  <c r="L483" i="25"/>
  <c r="M483" i="25"/>
  <c r="N483" i="25"/>
  <c r="O483" i="25"/>
  <c r="P483" i="25"/>
  <c r="Q483" i="25"/>
  <c r="R483" i="25"/>
  <c r="S483" i="25"/>
  <c r="T483" i="25"/>
  <c r="U483" i="25"/>
  <c r="V483" i="25"/>
  <c r="W483" i="25"/>
  <c r="X483" i="25"/>
  <c r="Y483" i="25"/>
  <c r="Z483" i="25"/>
  <c r="AA483" i="25"/>
  <c r="AB483" i="25"/>
  <c r="AC483" i="25"/>
  <c r="AD483" i="25"/>
  <c r="AE483" i="25"/>
  <c r="AF483" i="25"/>
  <c r="AG483" i="25"/>
  <c r="AH483" i="25"/>
  <c r="AI483" i="25"/>
  <c r="AJ483" i="25"/>
  <c r="AK483" i="25"/>
  <c r="AL483" i="25"/>
  <c r="AM483" i="25"/>
  <c r="AN483" i="25"/>
  <c r="AO483" i="25"/>
  <c r="AP483" i="25"/>
  <c r="AQ483" i="25"/>
  <c r="AR483" i="25"/>
  <c r="AS483" i="25"/>
  <c r="AT483" i="25"/>
  <c r="AU483" i="25"/>
  <c r="AV483" i="25"/>
  <c r="AW483" i="25"/>
  <c r="AX483" i="25"/>
  <c r="AY483" i="25"/>
  <c r="AZ483" i="25"/>
  <c r="BA483" i="25"/>
  <c r="BB483" i="25"/>
  <c r="BC483" i="25"/>
  <c r="BD483" i="25"/>
  <c r="BE483" i="25"/>
  <c r="BF483" i="25"/>
  <c r="BG483" i="25"/>
  <c r="BH483" i="25"/>
  <c r="BI483" i="25"/>
  <c r="BJ483" i="25"/>
  <c r="BK483" i="25"/>
  <c r="BL483" i="25"/>
  <c r="BM483" i="25"/>
  <c r="BN483" i="25"/>
  <c r="BO483" i="25"/>
  <c r="BP483" i="25"/>
  <c r="BQ483" i="25"/>
  <c r="BR483" i="25"/>
  <c r="BS483" i="25"/>
  <c r="BT483" i="25"/>
  <c r="BU483" i="25"/>
  <c r="BV483" i="25"/>
  <c r="BW483" i="25"/>
  <c r="BX483" i="25"/>
  <c r="BY483" i="25"/>
  <c r="BZ483" i="25"/>
  <c r="CA483" i="25"/>
  <c r="CB483" i="25"/>
  <c r="CC483" i="25"/>
  <c r="CD483" i="25"/>
  <c r="CE483" i="25"/>
  <c r="CF483" i="25"/>
  <c r="CG483" i="25"/>
  <c r="CH483" i="25"/>
  <c r="CI483" i="25"/>
  <c r="CJ483" i="25"/>
  <c r="CK483" i="25"/>
  <c r="CL483" i="25"/>
  <c r="CM483" i="25"/>
  <c r="D484" i="25"/>
  <c r="E484" i="25"/>
  <c r="F484" i="25"/>
  <c r="G484" i="25"/>
  <c r="H484" i="25"/>
  <c r="I484" i="25"/>
  <c r="J484" i="25"/>
  <c r="K484" i="25"/>
  <c r="L484" i="25"/>
  <c r="M484" i="25"/>
  <c r="N484" i="25"/>
  <c r="O484" i="25"/>
  <c r="P484" i="25"/>
  <c r="Q484" i="25"/>
  <c r="R484" i="25"/>
  <c r="S484" i="25"/>
  <c r="T484" i="25"/>
  <c r="U484" i="25"/>
  <c r="V484" i="25"/>
  <c r="W484" i="25"/>
  <c r="X484" i="25"/>
  <c r="Y484" i="25"/>
  <c r="Z484" i="25"/>
  <c r="AA484" i="25"/>
  <c r="AB484" i="25"/>
  <c r="AC484" i="25"/>
  <c r="AD484" i="25"/>
  <c r="AE484" i="25"/>
  <c r="AF484" i="25"/>
  <c r="AG484" i="25"/>
  <c r="AH484" i="25"/>
  <c r="AI484" i="25"/>
  <c r="AJ484" i="25"/>
  <c r="AK484" i="25"/>
  <c r="AL484" i="25"/>
  <c r="AM484" i="25"/>
  <c r="AN484" i="25"/>
  <c r="AO484" i="25"/>
  <c r="AP484" i="25"/>
  <c r="AQ484" i="25"/>
  <c r="AR484" i="25"/>
  <c r="AS484" i="25"/>
  <c r="AT484" i="25"/>
  <c r="AU484" i="25"/>
  <c r="AV484" i="25"/>
  <c r="AW484" i="25"/>
  <c r="AX484" i="25"/>
  <c r="AY484" i="25"/>
  <c r="AZ484" i="25"/>
  <c r="BA484" i="25"/>
  <c r="BB484" i="25"/>
  <c r="BC484" i="25"/>
  <c r="BD484" i="25"/>
  <c r="BE484" i="25"/>
  <c r="BF484" i="25"/>
  <c r="BG484" i="25"/>
  <c r="BH484" i="25"/>
  <c r="BI484" i="25"/>
  <c r="BJ484" i="25"/>
  <c r="BK484" i="25"/>
  <c r="BL484" i="25"/>
  <c r="BM484" i="25"/>
  <c r="BN484" i="25"/>
  <c r="BO484" i="25"/>
  <c r="BP484" i="25"/>
  <c r="BQ484" i="25"/>
  <c r="BR484" i="25"/>
  <c r="BS484" i="25"/>
  <c r="BT484" i="25"/>
  <c r="BU484" i="25"/>
  <c r="BV484" i="25"/>
  <c r="BW484" i="25"/>
  <c r="BX484" i="25"/>
  <c r="BY484" i="25"/>
  <c r="BZ484" i="25"/>
  <c r="CA484" i="25"/>
  <c r="CB484" i="25"/>
  <c r="CC484" i="25"/>
  <c r="CD484" i="25"/>
  <c r="CE484" i="25"/>
  <c r="CF484" i="25"/>
  <c r="CG484" i="25"/>
  <c r="CH484" i="25"/>
  <c r="CI484" i="25"/>
  <c r="CJ484" i="25"/>
  <c r="CK484" i="25"/>
  <c r="CL484" i="25"/>
  <c r="CM484" i="25"/>
  <c r="D485" i="25"/>
  <c r="E485" i="25"/>
  <c r="F485" i="25"/>
  <c r="G485" i="25"/>
  <c r="H485" i="25"/>
  <c r="I485" i="25"/>
  <c r="J485" i="25"/>
  <c r="K485" i="25"/>
  <c r="L485" i="25"/>
  <c r="M485" i="25"/>
  <c r="N485" i="25"/>
  <c r="O485" i="25"/>
  <c r="P485" i="25"/>
  <c r="Q485" i="25"/>
  <c r="R485" i="25"/>
  <c r="S485" i="25"/>
  <c r="T485" i="25"/>
  <c r="U485" i="25"/>
  <c r="V485" i="25"/>
  <c r="W485" i="25"/>
  <c r="X485" i="25"/>
  <c r="Y485" i="25"/>
  <c r="Z485" i="25"/>
  <c r="AA485" i="25"/>
  <c r="AB485" i="25"/>
  <c r="AC485" i="25"/>
  <c r="AD485" i="25"/>
  <c r="AE485" i="25"/>
  <c r="AF485" i="25"/>
  <c r="AG485" i="25"/>
  <c r="AH485" i="25"/>
  <c r="AI485" i="25"/>
  <c r="AJ485" i="25"/>
  <c r="AK485" i="25"/>
  <c r="AL485" i="25"/>
  <c r="AM485" i="25"/>
  <c r="AN485" i="25"/>
  <c r="AO485" i="25"/>
  <c r="AP485" i="25"/>
  <c r="AQ485" i="25"/>
  <c r="AR485" i="25"/>
  <c r="AS485" i="25"/>
  <c r="AT485" i="25"/>
  <c r="AU485" i="25"/>
  <c r="AV485" i="25"/>
  <c r="AW485" i="25"/>
  <c r="AX485" i="25"/>
  <c r="AY485" i="25"/>
  <c r="AZ485" i="25"/>
  <c r="BA485" i="25"/>
  <c r="BB485" i="25"/>
  <c r="BC485" i="25"/>
  <c r="BD485" i="25"/>
  <c r="BE485" i="25"/>
  <c r="BF485" i="25"/>
  <c r="BG485" i="25"/>
  <c r="BH485" i="25"/>
  <c r="BI485" i="25"/>
  <c r="BJ485" i="25"/>
  <c r="BK485" i="25"/>
  <c r="BL485" i="25"/>
  <c r="BM485" i="25"/>
  <c r="BN485" i="25"/>
  <c r="BO485" i="25"/>
  <c r="BP485" i="25"/>
  <c r="BQ485" i="25"/>
  <c r="BR485" i="25"/>
  <c r="BS485" i="25"/>
  <c r="BT485" i="25"/>
  <c r="BU485" i="25"/>
  <c r="BV485" i="25"/>
  <c r="BW485" i="25"/>
  <c r="BX485" i="25"/>
  <c r="BY485" i="25"/>
  <c r="BZ485" i="25"/>
  <c r="CA485" i="25"/>
  <c r="CB485" i="25"/>
  <c r="CC485" i="25"/>
  <c r="CD485" i="25"/>
  <c r="CE485" i="25"/>
  <c r="CF485" i="25"/>
  <c r="CG485" i="25"/>
  <c r="CH485" i="25"/>
  <c r="CI485" i="25"/>
  <c r="CJ485" i="25"/>
  <c r="CK485" i="25"/>
  <c r="CL485" i="25"/>
  <c r="CM485" i="25"/>
  <c r="D486" i="25"/>
  <c r="E486" i="25"/>
  <c r="F486" i="25"/>
  <c r="G486" i="25"/>
  <c r="H486" i="25"/>
  <c r="I486" i="25"/>
  <c r="J486" i="25"/>
  <c r="K486" i="25"/>
  <c r="L486" i="25"/>
  <c r="M486" i="25"/>
  <c r="N486" i="25"/>
  <c r="O486" i="25"/>
  <c r="P486" i="25"/>
  <c r="Q486" i="25"/>
  <c r="R486" i="25"/>
  <c r="S486" i="25"/>
  <c r="T486" i="25"/>
  <c r="U486" i="25"/>
  <c r="V486" i="25"/>
  <c r="W486" i="25"/>
  <c r="X486" i="25"/>
  <c r="Y486" i="25"/>
  <c r="Z486" i="25"/>
  <c r="AA486" i="25"/>
  <c r="AB486" i="25"/>
  <c r="AC486" i="25"/>
  <c r="AD486" i="25"/>
  <c r="AE486" i="25"/>
  <c r="AF486" i="25"/>
  <c r="AG486" i="25"/>
  <c r="AH486" i="25"/>
  <c r="AI486" i="25"/>
  <c r="AJ486" i="25"/>
  <c r="AK486" i="25"/>
  <c r="AL486" i="25"/>
  <c r="AM486" i="25"/>
  <c r="AN486" i="25"/>
  <c r="AO486" i="25"/>
  <c r="AP486" i="25"/>
  <c r="AQ486" i="25"/>
  <c r="AR486" i="25"/>
  <c r="AS486" i="25"/>
  <c r="AT486" i="25"/>
  <c r="AU486" i="25"/>
  <c r="AV486" i="25"/>
  <c r="AW486" i="25"/>
  <c r="AX486" i="25"/>
  <c r="AY486" i="25"/>
  <c r="AZ486" i="25"/>
  <c r="BA486" i="25"/>
  <c r="BB486" i="25"/>
  <c r="BC486" i="25"/>
  <c r="BD486" i="25"/>
  <c r="BE486" i="25"/>
  <c r="BF486" i="25"/>
  <c r="BG486" i="25"/>
  <c r="BH486" i="25"/>
  <c r="BI486" i="25"/>
  <c r="BJ486" i="25"/>
  <c r="BK486" i="25"/>
  <c r="BL486" i="25"/>
  <c r="BM486" i="25"/>
  <c r="BN486" i="25"/>
  <c r="BO486" i="25"/>
  <c r="BP486" i="25"/>
  <c r="BQ486" i="25"/>
  <c r="BR486" i="25"/>
  <c r="BS486" i="25"/>
  <c r="BT486" i="25"/>
  <c r="BU486" i="25"/>
  <c r="BV486" i="25"/>
  <c r="BW486" i="25"/>
  <c r="BX486" i="25"/>
  <c r="BY486" i="25"/>
  <c r="BZ486" i="25"/>
  <c r="CA486" i="25"/>
  <c r="CB486" i="25"/>
  <c r="CC486" i="25"/>
  <c r="CD486" i="25"/>
  <c r="CE486" i="25"/>
  <c r="CF486" i="25"/>
  <c r="CG486" i="25"/>
  <c r="CH486" i="25"/>
  <c r="CI486" i="25"/>
  <c r="CJ486" i="25"/>
  <c r="CK486" i="25"/>
  <c r="CL486" i="25"/>
  <c r="CM486" i="25"/>
  <c r="D487" i="25"/>
  <c r="E487" i="25"/>
  <c r="F487" i="25"/>
  <c r="G487" i="25"/>
  <c r="H487" i="25"/>
  <c r="I487" i="25"/>
  <c r="J487" i="25"/>
  <c r="K487" i="25"/>
  <c r="L487" i="25"/>
  <c r="M487" i="25"/>
  <c r="N487" i="25"/>
  <c r="O487" i="25"/>
  <c r="P487" i="25"/>
  <c r="Q487" i="25"/>
  <c r="R487" i="25"/>
  <c r="S487" i="25"/>
  <c r="T487" i="25"/>
  <c r="U487" i="25"/>
  <c r="V487" i="25"/>
  <c r="W487" i="25"/>
  <c r="X487" i="25"/>
  <c r="Y487" i="25"/>
  <c r="Z487" i="25"/>
  <c r="AA487" i="25"/>
  <c r="AB487" i="25"/>
  <c r="AC487" i="25"/>
  <c r="AD487" i="25"/>
  <c r="AE487" i="25"/>
  <c r="AF487" i="25"/>
  <c r="AG487" i="25"/>
  <c r="AH487" i="25"/>
  <c r="AI487" i="25"/>
  <c r="AJ487" i="25"/>
  <c r="AK487" i="25"/>
  <c r="AL487" i="25"/>
  <c r="AM487" i="25"/>
  <c r="AN487" i="25"/>
  <c r="AO487" i="25"/>
  <c r="AP487" i="25"/>
  <c r="AQ487" i="25"/>
  <c r="AR487" i="25"/>
  <c r="AS487" i="25"/>
  <c r="AT487" i="25"/>
  <c r="AU487" i="25"/>
  <c r="AV487" i="25"/>
  <c r="AW487" i="25"/>
  <c r="AX487" i="25"/>
  <c r="AY487" i="25"/>
  <c r="AZ487" i="25"/>
  <c r="BA487" i="25"/>
  <c r="BB487" i="25"/>
  <c r="BC487" i="25"/>
  <c r="BD487" i="25"/>
  <c r="BE487" i="25"/>
  <c r="BF487" i="25"/>
  <c r="BG487" i="25"/>
  <c r="BH487" i="25"/>
  <c r="BI487" i="25"/>
  <c r="BJ487" i="25"/>
  <c r="BK487" i="25"/>
  <c r="BL487" i="25"/>
  <c r="BM487" i="25"/>
  <c r="BN487" i="25"/>
  <c r="BO487" i="25"/>
  <c r="BP487" i="25"/>
  <c r="BQ487" i="25"/>
  <c r="BR487" i="25"/>
  <c r="BS487" i="25"/>
  <c r="BT487" i="25"/>
  <c r="BU487" i="25"/>
  <c r="BV487" i="25"/>
  <c r="BW487" i="25"/>
  <c r="BX487" i="25"/>
  <c r="BY487" i="25"/>
  <c r="BZ487" i="25"/>
  <c r="CA487" i="25"/>
  <c r="CB487" i="25"/>
  <c r="CC487" i="25"/>
  <c r="CD487" i="25"/>
  <c r="CE487" i="25"/>
  <c r="CF487" i="25"/>
  <c r="CG487" i="25"/>
  <c r="CH487" i="25"/>
  <c r="CI487" i="25"/>
  <c r="CJ487" i="25"/>
  <c r="CK487" i="25"/>
  <c r="CL487" i="25"/>
  <c r="CM487" i="25"/>
  <c r="D488" i="25"/>
  <c r="E488" i="25"/>
  <c r="F488" i="25"/>
  <c r="G488" i="25"/>
  <c r="H488" i="25"/>
  <c r="I488" i="25"/>
  <c r="J488" i="25"/>
  <c r="K488" i="25"/>
  <c r="L488" i="25"/>
  <c r="M488" i="25"/>
  <c r="N488" i="25"/>
  <c r="O488" i="25"/>
  <c r="P488" i="25"/>
  <c r="Q488" i="25"/>
  <c r="R488" i="25"/>
  <c r="S488" i="25"/>
  <c r="T488" i="25"/>
  <c r="U488" i="25"/>
  <c r="V488" i="25"/>
  <c r="W488" i="25"/>
  <c r="X488" i="25"/>
  <c r="Y488" i="25"/>
  <c r="Z488" i="25"/>
  <c r="AA488" i="25"/>
  <c r="AB488" i="25"/>
  <c r="AC488" i="25"/>
  <c r="AD488" i="25"/>
  <c r="AE488" i="25"/>
  <c r="AF488" i="25"/>
  <c r="AG488" i="25"/>
  <c r="AH488" i="25"/>
  <c r="AI488" i="25"/>
  <c r="AJ488" i="25"/>
  <c r="AK488" i="25"/>
  <c r="AL488" i="25"/>
  <c r="AM488" i="25"/>
  <c r="AN488" i="25"/>
  <c r="AO488" i="25"/>
  <c r="AP488" i="25"/>
  <c r="AQ488" i="25"/>
  <c r="AR488" i="25"/>
  <c r="AS488" i="25"/>
  <c r="AT488" i="25"/>
  <c r="AU488" i="25"/>
  <c r="AV488" i="25"/>
  <c r="AW488" i="25"/>
  <c r="AX488" i="25"/>
  <c r="AY488" i="25"/>
  <c r="AZ488" i="25"/>
  <c r="BA488" i="25"/>
  <c r="BB488" i="25"/>
  <c r="BC488" i="25"/>
  <c r="BD488" i="25"/>
  <c r="BE488" i="25"/>
  <c r="BF488" i="25"/>
  <c r="BG488" i="25"/>
  <c r="BH488" i="25"/>
  <c r="BI488" i="25"/>
  <c r="BJ488" i="25"/>
  <c r="BK488" i="25"/>
  <c r="BL488" i="25"/>
  <c r="BM488" i="25"/>
  <c r="BN488" i="25"/>
  <c r="BO488" i="25"/>
  <c r="BP488" i="25"/>
  <c r="BQ488" i="25"/>
  <c r="BR488" i="25"/>
  <c r="BS488" i="25"/>
  <c r="BT488" i="25"/>
  <c r="BU488" i="25"/>
  <c r="BV488" i="25"/>
  <c r="BW488" i="25"/>
  <c r="BX488" i="25"/>
  <c r="BY488" i="25"/>
  <c r="BZ488" i="25"/>
  <c r="CA488" i="25"/>
  <c r="CB488" i="25"/>
  <c r="CC488" i="25"/>
  <c r="CD488" i="25"/>
  <c r="CE488" i="25"/>
  <c r="CF488" i="25"/>
  <c r="CG488" i="25"/>
  <c r="CH488" i="25"/>
  <c r="CI488" i="25"/>
  <c r="CJ488" i="25"/>
  <c r="CK488" i="25"/>
  <c r="CL488" i="25"/>
  <c r="CM488" i="25"/>
  <c r="D489" i="25"/>
  <c r="E489" i="25"/>
  <c r="F489" i="25"/>
  <c r="G489" i="25"/>
  <c r="H489" i="25"/>
  <c r="I489" i="25"/>
  <c r="J489" i="25"/>
  <c r="K489" i="25"/>
  <c r="L489" i="25"/>
  <c r="M489" i="25"/>
  <c r="N489" i="25"/>
  <c r="O489" i="25"/>
  <c r="P489" i="25"/>
  <c r="Q489" i="25"/>
  <c r="R489" i="25"/>
  <c r="S489" i="25"/>
  <c r="T489" i="25"/>
  <c r="U489" i="25"/>
  <c r="V489" i="25"/>
  <c r="W489" i="25"/>
  <c r="X489" i="25"/>
  <c r="Y489" i="25"/>
  <c r="Z489" i="25"/>
  <c r="AA489" i="25"/>
  <c r="AB489" i="25"/>
  <c r="AC489" i="25"/>
  <c r="AD489" i="25"/>
  <c r="AE489" i="25"/>
  <c r="AF489" i="25"/>
  <c r="AG489" i="25"/>
  <c r="AH489" i="25"/>
  <c r="AI489" i="25"/>
  <c r="AJ489" i="25"/>
  <c r="AK489" i="25"/>
  <c r="AL489" i="25"/>
  <c r="AM489" i="25"/>
  <c r="AN489" i="25"/>
  <c r="AO489" i="25"/>
  <c r="AP489" i="25"/>
  <c r="AQ489" i="25"/>
  <c r="AR489" i="25"/>
  <c r="AS489" i="25"/>
  <c r="AT489" i="25"/>
  <c r="AU489" i="25"/>
  <c r="AV489" i="25"/>
  <c r="AW489" i="25"/>
  <c r="AX489" i="25"/>
  <c r="AY489" i="25"/>
  <c r="AZ489" i="25"/>
  <c r="BA489" i="25"/>
  <c r="BB489" i="25"/>
  <c r="BC489" i="25"/>
  <c r="BD489" i="25"/>
  <c r="BE489" i="25"/>
  <c r="BF489" i="25"/>
  <c r="BG489" i="25"/>
  <c r="BH489" i="25"/>
  <c r="BI489" i="25"/>
  <c r="BJ489" i="25"/>
  <c r="BK489" i="25"/>
  <c r="BL489" i="25"/>
  <c r="BM489" i="25"/>
  <c r="BN489" i="25"/>
  <c r="BO489" i="25"/>
  <c r="BP489" i="25"/>
  <c r="BQ489" i="25"/>
  <c r="BR489" i="25"/>
  <c r="BS489" i="25"/>
  <c r="BT489" i="25"/>
  <c r="BU489" i="25"/>
  <c r="BV489" i="25"/>
  <c r="BW489" i="25"/>
  <c r="BX489" i="25"/>
  <c r="BY489" i="25"/>
  <c r="BZ489" i="25"/>
  <c r="CA489" i="25"/>
  <c r="CB489" i="25"/>
  <c r="CC489" i="25"/>
  <c r="CD489" i="25"/>
  <c r="CE489" i="25"/>
  <c r="CF489" i="25"/>
  <c r="CG489" i="25"/>
  <c r="CH489" i="25"/>
  <c r="CI489" i="25"/>
  <c r="CJ489" i="25"/>
  <c r="CK489" i="25"/>
  <c r="CL489" i="25"/>
  <c r="CM489" i="25"/>
  <c r="D490" i="25"/>
  <c r="E490" i="25"/>
  <c r="F490" i="25"/>
  <c r="G490" i="25"/>
  <c r="H490" i="25"/>
  <c r="I490" i="25"/>
  <c r="J490" i="25"/>
  <c r="K490" i="25"/>
  <c r="L490" i="25"/>
  <c r="M490" i="25"/>
  <c r="N490" i="25"/>
  <c r="O490" i="25"/>
  <c r="P490" i="25"/>
  <c r="Q490" i="25"/>
  <c r="R490" i="25"/>
  <c r="S490" i="25"/>
  <c r="T490" i="25"/>
  <c r="U490" i="25"/>
  <c r="V490" i="25"/>
  <c r="W490" i="25"/>
  <c r="X490" i="25"/>
  <c r="Y490" i="25"/>
  <c r="Z490" i="25"/>
  <c r="AA490" i="25"/>
  <c r="AB490" i="25"/>
  <c r="AC490" i="25"/>
  <c r="AD490" i="25"/>
  <c r="AE490" i="25"/>
  <c r="AF490" i="25"/>
  <c r="AG490" i="25"/>
  <c r="AH490" i="25"/>
  <c r="AI490" i="25"/>
  <c r="AJ490" i="25"/>
  <c r="AK490" i="25"/>
  <c r="AL490" i="25"/>
  <c r="AM490" i="25"/>
  <c r="AN490" i="25"/>
  <c r="AO490" i="25"/>
  <c r="AP490" i="25"/>
  <c r="AQ490" i="25"/>
  <c r="AR490" i="25"/>
  <c r="AS490" i="25"/>
  <c r="AT490" i="25"/>
  <c r="AU490" i="25"/>
  <c r="AV490" i="25"/>
  <c r="AW490" i="25"/>
  <c r="AX490" i="25"/>
  <c r="AY490" i="25"/>
  <c r="AZ490" i="25"/>
  <c r="BA490" i="25"/>
  <c r="BB490" i="25"/>
  <c r="BC490" i="25"/>
  <c r="BD490" i="25"/>
  <c r="BE490" i="25"/>
  <c r="BF490" i="25"/>
  <c r="BG490" i="25"/>
  <c r="BH490" i="25"/>
  <c r="BI490" i="25"/>
  <c r="BJ490" i="25"/>
  <c r="BK490" i="25"/>
  <c r="BL490" i="25"/>
  <c r="BM490" i="25"/>
  <c r="BN490" i="25"/>
  <c r="BO490" i="25"/>
  <c r="BP490" i="25"/>
  <c r="BQ490" i="25"/>
  <c r="BR490" i="25"/>
  <c r="BS490" i="25"/>
  <c r="BT490" i="25"/>
  <c r="BU490" i="25"/>
  <c r="BV490" i="25"/>
  <c r="BW490" i="25"/>
  <c r="BX490" i="25"/>
  <c r="BY490" i="25"/>
  <c r="BZ490" i="25"/>
  <c r="CA490" i="25"/>
  <c r="CB490" i="25"/>
  <c r="CC490" i="25"/>
  <c r="CD490" i="25"/>
  <c r="CE490" i="25"/>
  <c r="CF490" i="25"/>
  <c r="CG490" i="25"/>
  <c r="CH490" i="25"/>
  <c r="CI490" i="25"/>
  <c r="CJ490" i="25"/>
  <c r="CK490" i="25"/>
  <c r="CL490" i="25"/>
  <c r="CM490" i="25"/>
  <c r="D491" i="25"/>
  <c r="E491" i="25"/>
  <c r="F491" i="25"/>
  <c r="G491" i="25"/>
  <c r="H491" i="25"/>
  <c r="I491" i="25"/>
  <c r="J491" i="25"/>
  <c r="K491" i="25"/>
  <c r="L491" i="25"/>
  <c r="M491" i="25"/>
  <c r="N491" i="25"/>
  <c r="O491" i="25"/>
  <c r="P491" i="25"/>
  <c r="Q491" i="25"/>
  <c r="R491" i="25"/>
  <c r="S491" i="25"/>
  <c r="T491" i="25"/>
  <c r="U491" i="25"/>
  <c r="V491" i="25"/>
  <c r="W491" i="25"/>
  <c r="X491" i="25"/>
  <c r="Y491" i="25"/>
  <c r="Z491" i="25"/>
  <c r="AA491" i="25"/>
  <c r="AB491" i="25"/>
  <c r="AC491" i="25"/>
  <c r="AD491" i="25"/>
  <c r="AE491" i="25"/>
  <c r="AF491" i="25"/>
  <c r="AG491" i="25"/>
  <c r="AH491" i="25"/>
  <c r="AI491" i="25"/>
  <c r="AJ491" i="25"/>
  <c r="AK491" i="25"/>
  <c r="AL491" i="25"/>
  <c r="AM491" i="25"/>
  <c r="AN491" i="25"/>
  <c r="AO491" i="25"/>
  <c r="AP491" i="25"/>
  <c r="AQ491" i="25"/>
  <c r="AR491" i="25"/>
  <c r="AS491" i="25"/>
  <c r="AT491" i="25"/>
  <c r="AU491" i="25"/>
  <c r="AV491" i="25"/>
  <c r="AW491" i="25"/>
  <c r="AX491" i="25"/>
  <c r="AY491" i="25"/>
  <c r="AZ491" i="25"/>
  <c r="BA491" i="25"/>
  <c r="BB491" i="25"/>
  <c r="BC491" i="25"/>
  <c r="BD491" i="25"/>
  <c r="BE491" i="25"/>
  <c r="BF491" i="25"/>
  <c r="BG491" i="25"/>
  <c r="BH491" i="25"/>
  <c r="BI491" i="25"/>
  <c r="BJ491" i="25"/>
  <c r="BK491" i="25"/>
  <c r="BL491" i="25"/>
  <c r="BM491" i="25"/>
  <c r="BN491" i="25"/>
  <c r="BO491" i="25"/>
  <c r="BP491" i="25"/>
  <c r="BQ491" i="25"/>
  <c r="BR491" i="25"/>
  <c r="BS491" i="25"/>
  <c r="BT491" i="25"/>
  <c r="BU491" i="25"/>
  <c r="BV491" i="25"/>
  <c r="BW491" i="25"/>
  <c r="BX491" i="25"/>
  <c r="BY491" i="25"/>
  <c r="BZ491" i="25"/>
  <c r="CA491" i="25"/>
  <c r="CB491" i="25"/>
  <c r="CC491" i="25"/>
  <c r="CD491" i="25"/>
  <c r="CE491" i="25"/>
  <c r="CF491" i="25"/>
  <c r="CG491" i="25"/>
  <c r="CH491" i="25"/>
  <c r="CI491" i="25"/>
  <c r="CJ491" i="25"/>
  <c r="CK491" i="25"/>
  <c r="CL491" i="25"/>
  <c r="CM491" i="25"/>
  <c r="D492" i="25"/>
  <c r="E492" i="25"/>
  <c r="F492" i="25"/>
  <c r="G492" i="25"/>
  <c r="H492" i="25"/>
  <c r="I492" i="25"/>
  <c r="J492" i="25"/>
  <c r="K492" i="25"/>
  <c r="L492" i="25"/>
  <c r="M492" i="25"/>
  <c r="N492" i="25"/>
  <c r="O492" i="25"/>
  <c r="P492" i="25"/>
  <c r="Q492" i="25"/>
  <c r="R492" i="25"/>
  <c r="S492" i="25"/>
  <c r="T492" i="25"/>
  <c r="U492" i="25"/>
  <c r="V492" i="25"/>
  <c r="W492" i="25"/>
  <c r="X492" i="25"/>
  <c r="Y492" i="25"/>
  <c r="Z492" i="25"/>
  <c r="AA492" i="25"/>
  <c r="AB492" i="25"/>
  <c r="AC492" i="25"/>
  <c r="AD492" i="25"/>
  <c r="AE492" i="25"/>
  <c r="AF492" i="25"/>
  <c r="AG492" i="25"/>
  <c r="AH492" i="25"/>
  <c r="AI492" i="25"/>
  <c r="AJ492" i="25"/>
  <c r="AK492" i="25"/>
  <c r="AL492" i="25"/>
  <c r="AM492" i="25"/>
  <c r="AN492" i="25"/>
  <c r="AO492" i="25"/>
  <c r="AP492" i="25"/>
  <c r="AQ492" i="25"/>
  <c r="AR492" i="25"/>
  <c r="AS492" i="25"/>
  <c r="AT492" i="25"/>
  <c r="AU492" i="25"/>
  <c r="AV492" i="25"/>
  <c r="AW492" i="25"/>
  <c r="AX492" i="25"/>
  <c r="AY492" i="25"/>
  <c r="AZ492" i="25"/>
  <c r="BA492" i="25"/>
  <c r="BB492" i="25"/>
  <c r="BC492" i="25"/>
  <c r="BD492" i="25"/>
  <c r="BE492" i="25"/>
  <c r="BF492" i="25"/>
  <c r="BG492" i="25"/>
  <c r="BH492" i="25"/>
  <c r="BI492" i="25"/>
  <c r="BJ492" i="25"/>
  <c r="BK492" i="25"/>
  <c r="BL492" i="25"/>
  <c r="BM492" i="25"/>
  <c r="BN492" i="25"/>
  <c r="BO492" i="25"/>
  <c r="BP492" i="25"/>
  <c r="BQ492" i="25"/>
  <c r="BR492" i="25"/>
  <c r="BS492" i="25"/>
  <c r="BT492" i="25"/>
  <c r="BU492" i="25"/>
  <c r="BV492" i="25"/>
  <c r="BW492" i="25"/>
  <c r="BX492" i="25"/>
  <c r="BY492" i="25"/>
  <c r="BZ492" i="25"/>
  <c r="CA492" i="25"/>
  <c r="CB492" i="25"/>
  <c r="CC492" i="25"/>
  <c r="CD492" i="25"/>
  <c r="CE492" i="25"/>
  <c r="CF492" i="25"/>
  <c r="CG492" i="25"/>
  <c r="CH492" i="25"/>
  <c r="CI492" i="25"/>
  <c r="CJ492" i="25"/>
  <c r="CK492" i="25"/>
  <c r="CL492" i="25"/>
  <c r="CM492" i="25"/>
  <c r="CK481" i="25" l="1"/>
  <c r="BY481" i="25"/>
  <c r="BM481" i="25"/>
  <c r="BA481" i="25"/>
  <c r="AO481" i="25"/>
  <c r="AC481" i="25"/>
  <c r="Q481" i="25"/>
  <c r="E481" i="25"/>
  <c r="CL481" i="25"/>
  <c r="CL493" i="25" s="1"/>
  <c r="BZ481" i="25"/>
  <c r="BN481" i="25"/>
  <c r="BB481" i="25"/>
  <c r="BB493" i="25" s="1"/>
  <c r="AP481" i="25"/>
  <c r="AD481" i="25"/>
  <c r="R481" i="25"/>
  <c r="F481" i="25"/>
  <c r="CJ475" i="25"/>
  <c r="BX475" i="25"/>
  <c r="BL475" i="25"/>
  <c r="AZ475" i="25"/>
  <c r="AN475" i="25"/>
  <c r="AB475" i="25"/>
  <c r="P475" i="25"/>
  <c r="D475" i="25"/>
  <c r="CF481" i="25"/>
  <c r="BT481" i="25"/>
  <c r="CK475" i="25"/>
  <c r="CK493" i="25" s="1"/>
  <c r="BY475" i="25"/>
  <c r="BM475" i="25"/>
  <c r="BM493" i="25" s="1"/>
  <c r="BA475" i="25"/>
  <c r="BA493" i="25" s="1"/>
  <c r="AO475" i="25"/>
  <c r="AO493" i="25" s="1"/>
  <c r="AC475" i="25"/>
  <c r="AC493" i="25" s="1"/>
  <c r="Q475" i="25"/>
  <c r="Q493" i="25" s="1"/>
  <c r="E475" i="25"/>
  <c r="E493" i="25" s="1"/>
  <c r="BH481" i="25"/>
  <c r="AV481" i="25"/>
  <c r="AJ481" i="25"/>
  <c r="CL475" i="25"/>
  <c r="BZ475" i="25"/>
  <c r="BN475" i="25"/>
  <c r="BB475" i="25"/>
  <c r="AP475" i="25"/>
  <c r="AP493" i="25" s="1"/>
  <c r="AD475" i="25"/>
  <c r="AD493" i="25" s="1"/>
  <c r="R475" i="25"/>
  <c r="R493" i="25" s="1"/>
  <c r="F475" i="25"/>
  <c r="X481" i="25"/>
  <c r="CE481" i="25"/>
  <c r="BS481" i="25"/>
  <c r="BG481" i="25"/>
  <c r="AU481" i="25"/>
  <c r="AI481" i="25"/>
  <c r="W481" i="25"/>
  <c r="CI481" i="25"/>
  <c r="BW481" i="25"/>
  <c r="BK481" i="25"/>
  <c r="AY481" i="25"/>
  <c r="AM481" i="25"/>
  <c r="AA481" i="25"/>
  <c r="O481" i="25"/>
  <c r="CM475" i="25"/>
  <c r="CA475" i="25"/>
  <c r="BO475" i="25"/>
  <c r="BC475" i="25"/>
  <c r="AQ475" i="25"/>
  <c r="AE475" i="25"/>
  <c r="S475" i="25"/>
  <c r="G475" i="25"/>
  <c r="BV475" i="25"/>
  <c r="AL475" i="25"/>
  <c r="BP475" i="25"/>
  <c r="AF475" i="25"/>
  <c r="BT475" i="25"/>
  <c r="AJ475" i="25"/>
  <c r="AJ493" i="25" s="1"/>
  <c r="K481" i="25"/>
  <c r="CG475" i="25"/>
  <c r="BU475" i="25"/>
  <c r="BI475" i="25"/>
  <c r="AW475" i="25"/>
  <c r="AK475" i="25"/>
  <c r="Y475" i="25"/>
  <c r="M475" i="25"/>
  <c r="CJ481" i="25"/>
  <c r="CB475" i="25"/>
  <c r="BD475" i="25"/>
  <c r="AR475" i="25"/>
  <c r="T475" i="25"/>
  <c r="H475" i="25"/>
  <c r="CF475" i="25"/>
  <c r="BH475" i="25"/>
  <c r="AV475" i="25"/>
  <c r="X475" i="25"/>
  <c r="L475" i="25"/>
  <c r="L493" i="25" s="1"/>
  <c r="BX481" i="25"/>
  <c r="BL481" i="25"/>
  <c r="AZ481" i="25"/>
  <c r="AN481" i="25"/>
  <c r="AN493" i="25" s="1"/>
  <c r="AB481" i="25"/>
  <c r="P481" i="25"/>
  <c r="D481" i="25"/>
  <c r="CE475" i="25"/>
  <c r="BS475" i="25"/>
  <c r="BG475" i="25"/>
  <c r="AU475" i="25"/>
  <c r="AI475" i="25"/>
  <c r="W475" i="25"/>
  <c r="K475" i="25"/>
  <c r="CI475" i="25"/>
  <c r="BW475" i="25"/>
  <c r="BK475" i="25"/>
  <c r="AY475" i="25"/>
  <c r="AM475" i="25"/>
  <c r="AA475" i="25"/>
  <c r="O475" i="25"/>
  <c r="CB481" i="25"/>
  <c r="BP481" i="25"/>
  <c r="BD481" i="25"/>
  <c r="AR481" i="25"/>
  <c r="AF481" i="25"/>
  <c r="T481" i="25"/>
  <c r="H481" i="25"/>
  <c r="CM481" i="25"/>
  <c r="CA481" i="25"/>
  <c r="BO481" i="25"/>
  <c r="BC481" i="25"/>
  <c r="AQ481" i="25"/>
  <c r="AE481" i="25"/>
  <c r="S481" i="25"/>
  <c r="S493" i="25" s="1"/>
  <c r="G481" i="25"/>
  <c r="CD481" i="25"/>
  <c r="BR481" i="25"/>
  <c r="BF481" i="25"/>
  <c r="AT481" i="25"/>
  <c r="AH481" i="25"/>
  <c r="V481" i="25"/>
  <c r="J481" i="25"/>
  <c r="CD475" i="25"/>
  <c r="BR475" i="25"/>
  <c r="BF475" i="25"/>
  <c r="AT475" i="25"/>
  <c r="AH475" i="25"/>
  <c r="V475" i="25"/>
  <c r="J475" i="25"/>
  <c r="CH475" i="25"/>
  <c r="BJ475" i="25"/>
  <c r="AX475" i="25"/>
  <c r="Z475" i="25"/>
  <c r="N475" i="25"/>
  <c r="CH481" i="25"/>
  <c r="BV481" i="25"/>
  <c r="BJ481" i="25"/>
  <c r="AX481" i="25"/>
  <c r="AL481" i="25"/>
  <c r="CG481" i="25"/>
  <c r="BU481" i="25"/>
  <c r="BI481" i="25"/>
  <c r="AW481" i="25"/>
  <c r="CC475" i="25"/>
  <c r="BQ475" i="25"/>
  <c r="BE475" i="25"/>
  <c r="AS475" i="25"/>
  <c r="AG475" i="25"/>
  <c r="U475" i="25"/>
  <c r="I475" i="25"/>
  <c r="Z481" i="25"/>
  <c r="N481" i="25"/>
  <c r="CC481" i="25"/>
  <c r="BQ481" i="25"/>
  <c r="BE481" i="25"/>
  <c r="AS481" i="25"/>
  <c r="AG481" i="25"/>
  <c r="U481" i="25"/>
  <c r="I481" i="25"/>
  <c r="AK481" i="25"/>
  <c r="Y481" i="25"/>
  <c r="M481" i="25"/>
  <c r="H24" i="11"/>
  <c r="BY493" i="25" l="1"/>
  <c r="BN493" i="25"/>
  <c r="BZ493" i="25"/>
  <c r="AB493" i="25"/>
  <c r="AZ493" i="25"/>
  <c r="BL493" i="25"/>
  <c r="CJ493" i="25"/>
  <c r="BX493" i="25"/>
  <c r="F493" i="25"/>
  <c r="CF493" i="25"/>
  <c r="D493" i="25"/>
  <c r="CA493" i="25"/>
  <c r="P493" i="25"/>
  <c r="V493" i="25"/>
  <c r="CG493" i="25"/>
  <c r="BH493" i="25"/>
  <c r="G493" i="25"/>
  <c r="BU493" i="25"/>
  <c r="BT493" i="25"/>
  <c r="AF493" i="25"/>
  <c r="K493" i="25"/>
  <c r="J493" i="25"/>
  <c r="AM493" i="25"/>
  <c r="AU493" i="25"/>
  <c r="W493" i="25"/>
  <c r="AI493" i="25"/>
  <c r="BG493" i="25"/>
  <c r="AQ493" i="25"/>
  <c r="CH493" i="25"/>
  <c r="AV493" i="25"/>
  <c r="O493" i="25"/>
  <c r="BC493" i="25"/>
  <c r="CE493" i="25"/>
  <c r="BS493" i="25"/>
  <c r="AE493" i="25"/>
  <c r="BO493" i="25"/>
  <c r="BP493" i="25"/>
  <c r="X493" i="25"/>
  <c r="AL493" i="25"/>
  <c r="AA493" i="25"/>
  <c r="BV493" i="25"/>
  <c r="AY493" i="25"/>
  <c r="CM493" i="25"/>
  <c r="BK493" i="25"/>
  <c r="Y493" i="25"/>
  <c r="AK493" i="25"/>
  <c r="BW493" i="25"/>
  <c r="AW493" i="25"/>
  <c r="CI493" i="25"/>
  <c r="CB493" i="25"/>
  <c r="BI493" i="25"/>
  <c r="T493" i="25"/>
  <c r="AR493" i="25"/>
  <c r="BD493" i="25"/>
  <c r="AT493" i="25"/>
  <c r="AH493" i="25"/>
  <c r="M493" i="25"/>
  <c r="H493" i="25"/>
  <c r="BJ493" i="25"/>
  <c r="BF493" i="25"/>
  <c r="BR493" i="25"/>
  <c r="CD493" i="25"/>
  <c r="BE493" i="25"/>
  <c r="BQ493" i="25"/>
  <c r="Z493" i="25"/>
  <c r="N493" i="25"/>
  <c r="AX493" i="25"/>
  <c r="CC493" i="25"/>
  <c r="I493" i="25"/>
  <c r="U493" i="25"/>
  <c r="AG493" i="25"/>
  <c r="AS493" i="25"/>
  <c r="K6" i="26" l="1"/>
  <c r="K7" i="26"/>
  <c r="K8" i="26"/>
  <c r="K9" i="26"/>
  <c r="K10" i="26"/>
  <c r="K11" i="26"/>
  <c r="K12" i="26"/>
  <c r="K13" i="26"/>
  <c r="K14" i="26"/>
  <c r="K15" i="26"/>
  <c r="K16" i="26"/>
  <c r="K17" i="26"/>
  <c r="K18" i="26"/>
  <c r="K19" i="26"/>
  <c r="K20" i="26"/>
  <c r="K21" i="26"/>
  <c r="K22" i="26"/>
  <c r="K23" i="26"/>
  <c r="K24" i="26"/>
  <c r="K25" i="26"/>
  <c r="K26" i="26"/>
  <c r="K27" i="26"/>
  <c r="K28" i="26"/>
  <c r="K29" i="26"/>
  <c r="K30" i="26"/>
  <c r="K31" i="26"/>
  <c r="K32" i="26"/>
  <c r="K33" i="26"/>
  <c r="K34" i="26"/>
  <c r="K35" i="26"/>
  <c r="K36" i="26"/>
  <c r="K37" i="26"/>
  <c r="K38" i="26"/>
  <c r="K39" i="26"/>
  <c r="K40" i="26"/>
  <c r="K41" i="26"/>
  <c r="K42" i="26"/>
  <c r="K43" i="26"/>
  <c r="K44" i="26"/>
  <c r="K45" i="26"/>
  <c r="K46" i="26"/>
  <c r="K47" i="26"/>
  <c r="K48" i="26"/>
  <c r="K49" i="26"/>
  <c r="K50" i="26"/>
  <c r="K51" i="26"/>
  <c r="K52" i="26"/>
  <c r="K53" i="26"/>
  <c r="K54" i="26"/>
  <c r="K55" i="26"/>
  <c r="K56" i="26"/>
  <c r="K57" i="26"/>
  <c r="K58" i="26"/>
  <c r="K59" i="26"/>
  <c r="K60" i="26"/>
  <c r="K61" i="26"/>
  <c r="K62" i="26"/>
  <c r="K63" i="26"/>
  <c r="K64" i="26"/>
  <c r="K65" i="26"/>
  <c r="K66" i="26"/>
  <c r="K67" i="26"/>
  <c r="K68" i="26"/>
  <c r="K69" i="26"/>
  <c r="K70" i="26"/>
  <c r="K71" i="26"/>
  <c r="K72" i="26"/>
  <c r="K73" i="26"/>
  <c r="K74" i="26"/>
  <c r="K75" i="26"/>
  <c r="K76" i="26"/>
  <c r="K77" i="26"/>
  <c r="K78" i="26"/>
  <c r="K79" i="26"/>
  <c r="K80" i="26"/>
  <c r="K81" i="26"/>
  <c r="K82" i="26"/>
  <c r="K83" i="26"/>
  <c r="K84" i="26"/>
  <c r="K85" i="26"/>
  <c r="K86" i="26"/>
  <c r="K87" i="26"/>
  <c r="K88" i="26"/>
  <c r="K89" i="26"/>
  <c r="K90" i="26"/>
  <c r="K91" i="26"/>
  <c r="K92" i="26"/>
  <c r="K5" i="26"/>
  <c r="A151" i="20" l="1"/>
  <c r="A150" i="20"/>
  <c r="A142" i="20"/>
  <c r="A143" i="20"/>
  <c r="A144" i="20"/>
  <c r="A141" i="20"/>
  <c r="A132" i="20"/>
  <c r="A133" i="20"/>
  <c r="A134" i="20"/>
  <c r="A135" i="20"/>
  <c r="A131" i="20"/>
  <c r="A120" i="20"/>
  <c r="A121" i="20"/>
  <c r="A122" i="20"/>
  <c r="A123" i="20"/>
  <c r="A124" i="20"/>
  <c r="A125" i="20"/>
  <c r="A119" i="20"/>
  <c r="A110" i="20"/>
  <c r="A111" i="20"/>
  <c r="A112" i="20"/>
  <c r="A113" i="20"/>
  <c r="A109" i="20"/>
  <c r="A99" i="20"/>
  <c r="A100" i="20"/>
  <c r="A101" i="20"/>
  <c r="A102" i="20"/>
  <c r="A103" i="20"/>
  <c r="A98" i="20"/>
  <c r="A89" i="20"/>
  <c r="A90" i="20"/>
  <c r="A91" i="20"/>
  <c r="A92" i="20"/>
  <c r="A88" i="20"/>
  <c r="A78" i="20"/>
  <c r="A79" i="20"/>
  <c r="A80" i="20"/>
  <c r="A81" i="20"/>
  <c r="A82" i="20"/>
  <c r="A77" i="20"/>
  <c r="A67" i="20"/>
  <c r="A68" i="20"/>
  <c r="A69" i="20"/>
  <c r="A70" i="20"/>
  <c r="A71" i="20"/>
  <c r="A66" i="20"/>
  <c r="A50" i="20"/>
  <c r="A51" i="20"/>
  <c r="A52" i="20"/>
  <c r="A53" i="20"/>
  <c r="A54" i="20"/>
  <c r="A55" i="20"/>
  <c r="A56" i="20"/>
  <c r="A57" i="20"/>
  <c r="A58" i="20"/>
  <c r="A59" i="20"/>
  <c r="A60" i="20"/>
  <c r="A49" i="20"/>
  <c r="A32" i="20"/>
  <c r="A33" i="20"/>
  <c r="A34" i="20"/>
  <c r="A35" i="20"/>
  <c r="A36" i="20"/>
  <c r="A37" i="20"/>
  <c r="A38" i="20"/>
  <c r="A39" i="20"/>
  <c r="A40" i="20"/>
  <c r="A41" i="20"/>
  <c r="A42" i="20"/>
  <c r="A43" i="20"/>
  <c r="A31" i="20"/>
  <c r="A17" i="20"/>
  <c r="A18" i="20"/>
  <c r="A19" i="20"/>
  <c r="A20" i="20"/>
  <c r="A21" i="20"/>
  <c r="A22" i="20"/>
  <c r="A23" i="20"/>
  <c r="A24" i="20"/>
  <c r="A25" i="20"/>
  <c r="A16" i="20"/>
  <c r="A5" i="20"/>
  <c r="A6" i="20"/>
  <c r="A7" i="20"/>
  <c r="A8" i="20"/>
  <c r="A9" i="20"/>
  <c r="A10" i="20"/>
  <c r="A4" i="20"/>
  <c r="B151" i="20"/>
  <c r="N151" i="20" s="1"/>
  <c r="B150" i="20"/>
  <c r="N150" i="20" s="1"/>
  <c r="B142" i="20"/>
  <c r="A43" i="23" s="1"/>
  <c r="B143" i="20"/>
  <c r="A76" i="23" s="1"/>
  <c r="B144" i="20"/>
  <c r="A15" i="23" s="1"/>
  <c r="B141" i="20"/>
  <c r="A85" i="23" s="1"/>
  <c r="B132" i="20"/>
  <c r="A26" i="23" s="1"/>
  <c r="B133" i="20"/>
  <c r="A62" i="23" s="1"/>
  <c r="B134" i="20"/>
  <c r="A75" i="23" s="1"/>
  <c r="B135" i="20"/>
  <c r="A63" i="23" s="1"/>
  <c r="B131" i="20"/>
  <c r="A108" i="23" s="1"/>
  <c r="B120" i="20"/>
  <c r="A105" i="23" s="1"/>
  <c r="B121" i="20"/>
  <c r="A106" i="23" s="1"/>
  <c r="B122" i="20"/>
  <c r="A42" i="23" s="1"/>
  <c r="B123" i="20"/>
  <c r="A74" i="23" s="1"/>
  <c r="B124" i="20"/>
  <c r="A107" i="23" s="1"/>
  <c r="B125" i="20"/>
  <c r="A14" i="23" s="1"/>
  <c r="B119" i="20"/>
  <c r="A104" i="23" s="1"/>
  <c r="B110" i="20"/>
  <c r="A25" i="23" s="1"/>
  <c r="B111" i="20"/>
  <c r="A60" i="23" s="1"/>
  <c r="B112" i="20"/>
  <c r="A61" i="23" s="1"/>
  <c r="B113" i="20"/>
  <c r="A13" i="23" s="1"/>
  <c r="B109" i="20"/>
  <c r="A84" i="23" s="1"/>
  <c r="B99" i="20"/>
  <c r="A40" i="23" s="1"/>
  <c r="B100" i="20"/>
  <c r="A24" i="23" s="1"/>
  <c r="B101" i="20"/>
  <c r="A58" i="23" s="1"/>
  <c r="B102" i="20"/>
  <c r="A59" i="23" s="1"/>
  <c r="B103" i="20"/>
  <c r="A41" i="23" s="1"/>
  <c r="B98" i="20"/>
  <c r="A83" i="23" s="1"/>
  <c r="B89" i="20"/>
  <c r="A101" i="23" s="1"/>
  <c r="B90" i="20"/>
  <c r="A102" i="23" s="1"/>
  <c r="B91" i="20"/>
  <c r="A103" i="23" s="1"/>
  <c r="B92" i="20"/>
  <c r="A39" i="23" s="1"/>
  <c r="B88" i="20"/>
  <c r="A100" i="23" s="1"/>
  <c r="B78" i="20"/>
  <c r="A82" i="23" s="1"/>
  <c r="B79" i="20"/>
  <c r="A99" i="23" s="1"/>
  <c r="B80" i="20"/>
  <c r="A38" i="23" s="1"/>
  <c r="B81" i="20"/>
  <c r="A23" i="23" s="1"/>
  <c r="B82" i="20"/>
  <c r="A12" i="23" s="1"/>
  <c r="B77" i="20"/>
  <c r="A81" i="23" s="1"/>
  <c r="B67" i="20"/>
  <c r="A21" i="23" s="1"/>
  <c r="B68" i="20"/>
  <c r="A22" i="23" s="1"/>
  <c r="B69" i="20"/>
  <c r="A57" i="23" s="1"/>
  <c r="B70" i="20"/>
  <c r="A10" i="23" s="1"/>
  <c r="B71" i="20"/>
  <c r="A11" i="23" s="1"/>
  <c r="B66" i="20"/>
  <c r="A98" i="23" s="1"/>
  <c r="B50" i="20"/>
  <c r="A35" i="23" s="1"/>
  <c r="B51" i="20"/>
  <c r="A36" i="23" s="1"/>
  <c r="B52" i="20"/>
  <c r="A73" i="23" s="1"/>
  <c r="B53" i="20"/>
  <c r="A20" i="23" s="1"/>
  <c r="B54" i="20"/>
  <c r="A54" i="23" s="1"/>
  <c r="B55" i="20"/>
  <c r="A55" i="23" s="1"/>
  <c r="B56" i="20"/>
  <c r="A56" i="23" s="1"/>
  <c r="B57" i="20"/>
  <c r="A8" i="23" s="1"/>
  <c r="B58" i="20"/>
  <c r="A9" i="23" s="1"/>
  <c r="B59" i="20"/>
  <c r="A37" i="23" s="1"/>
  <c r="B60" i="20"/>
  <c r="A80" i="23" s="1"/>
  <c r="B49" i="20"/>
  <c r="A34" i="23" s="1"/>
  <c r="B32" i="20"/>
  <c r="A95" i="23" s="1"/>
  <c r="B33" i="20"/>
  <c r="A96" i="23" s="1"/>
  <c r="B34" i="20"/>
  <c r="A97" i="23" s="1"/>
  <c r="B35" i="20"/>
  <c r="A32" i="23" s="1"/>
  <c r="B36" i="20"/>
  <c r="A33" i="23" s="1"/>
  <c r="B37" i="20"/>
  <c r="A49" i="23" s="1"/>
  <c r="B38" i="20"/>
  <c r="A50" i="23" s="1"/>
  <c r="B39" i="20"/>
  <c r="A51" i="23" s="1"/>
  <c r="B40" i="20"/>
  <c r="A52" i="23" s="1"/>
  <c r="B41" i="20"/>
  <c r="A6" i="23" s="1"/>
  <c r="B42" i="20"/>
  <c r="A7" i="23" s="1"/>
  <c r="B43" i="20"/>
  <c r="A53" i="23" s="1"/>
  <c r="B31" i="20"/>
  <c r="A94" i="23" s="1"/>
  <c r="B17" i="20"/>
  <c r="A92" i="23" s="1"/>
  <c r="B18" i="20"/>
  <c r="A69" i="23" s="1"/>
  <c r="B19" i="20"/>
  <c r="A48" i="23" s="1"/>
  <c r="B20" i="20"/>
  <c r="A5" i="23" s="1"/>
  <c r="B21" i="20"/>
  <c r="A70" i="23" s="1"/>
  <c r="B22" i="20"/>
  <c r="A93" i="23" s="1"/>
  <c r="B23" i="20"/>
  <c r="A71" i="23" s="1"/>
  <c r="B24" i="20"/>
  <c r="A72" i="23" s="1"/>
  <c r="B25" i="20"/>
  <c r="A31" i="23" s="1"/>
  <c r="B16" i="20"/>
  <c r="A91" i="23" s="1"/>
  <c r="B5" i="20"/>
  <c r="A30" i="23" s="1"/>
  <c r="B6" i="20"/>
  <c r="A19" i="23" s="1"/>
  <c r="B7" i="20"/>
  <c r="A47" i="23" s="1"/>
  <c r="B8" i="20"/>
  <c r="A90" i="23" s="1"/>
  <c r="B9" i="20"/>
  <c r="A68" i="23" s="1"/>
  <c r="B10" i="20"/>
  <c r="A4" i="23" s="1"/>
  <c r="B4" i="20"/>
  <c r="A89" i="23" s="1"/>
  <c r="B151" i="3"/>
  <c r="A64" i="18" s="1"/>
  <c r="B150" i="3"/>
  <c r="A109" i="18" s="1"/>
  <c r="B142" i="3"/>
  <c r="A43" i="18" s="1"/>
  <c r="B143" i="3"/>
  <c r="A76" i="18" s="1"/>
  <c r="B144" i="3"/>
  <c r="A15" i="18" s="1"/>
  <c r="B141" i="3"/>
  <c r="A85" i="18" s="1"/>
  <c r="B132" i="3"/>
  <c r="A26" i="18" s="1"/>
  <c r="B133" i="3"/>
  <c r="A62" i="18" s="1"/>
  <c r="B134" i="3"/>
  <c r="A75" i="18" s="1"/>
  <c r="B135" i="3"/>
  <c r="A63" i="18" s="1"/>
  <c r="B131" i="3"/>
  <c r="A108" i="18" s="1"/>
  <c r="B120" i="3"/>
  <c r="A105" i="18" s="1"/>
  <c r="B121" i="3"/>
  <c r="A106" i="18" s="1"/>
  <c r="B122" i="3"/>
  <c r="A42" i="18" s="1"/>
  <c r="B123" i="3"/>
  <c r="A74" i="18" s="1"/>
  <c r="B124" i="3"/>
  <c r="A107" i="18" s="1"/>
  <c r="B125" i="3"/>
  <c r="A14" i="18" s="1"/>
  <c r="B119" i="3"/>
  <c r="A104" i="18" s="1"/>
  <c r="B110" i="3"/>
  <c r="A25" i="18" s="1"/>
  <c r="B111" i="3"/>
  <c r="A60" i="18" s="1"/>
  <c r="B112" i="3"/>
  <c r="A61" i="18" s="1"/>
  <c r="B113" i="3"/>
  <c r="A13" i="18" s="1"/>
  <c r="B109" i="3"/>
  <c r="A84" i="18" s="1"/>
  <c r="B99" i="3"/>
  <c r="A40" i="18" s="1"/>
  <c r="B100" i="3"/>
  <c r="A24" i="18" s="1"/>
  <c r="B101" i="3"/>
  <c r="A58" i="18" s="1"/>
  <c r="B102" i="3"/>
  <c r="A59" i="18" s="1"/>
  <c r="B103" i="3"/>
  <c r="A41" i="18" s="1"/>
  <c r="B98" i="3"/>
  <c r="A83" i="18" s="1"/>
  <c r="B89" i="3"/>
  <c r="A101" i="18" s="1"/>
  <c r="B90" i="3"/>
  <c r="A102" i="18" s="1"/>
  <c r="B91" i="3"/>
  <c r="A103" i="18" s="1"/>
  <c r="B92" i="3"/>
  <c r="A39" i="18" s="1"/>
  <c r="B88" i="3"/>
  <c r="A100" i="18" s="1"/>
  <c r="B78" i="3"/>
  <c r="A82" i="18" s="1"/>
  <c r="B79" i="3"/>
  <c r="A99" i="18" s="1"/>
  <c r="B80" i="3"/>
  <c r="A38" i="18" s="1"/>
  <c r="B81" i="3"/>
  <c r="A23" i="18" s="1"/>
  <c r="B82" i="3"/>
  <c r="A12" i="18" s="1"/>
  <c r="B77" i="3"/>
  <c r="J77" i="3" s="1"/>
  <c r="B67" i="3"/>
  <c r="A21" i="18" s="1"/>
  <c r="B68" i="3"/>
  <c r="A22" i="18" s="1"/>
  <c r="B69" i="3"/>
  <c r="A57" i="18" s="1"/>
  <c r="B70" i="3"/>
  <c r="A10" i="18" s="1"/>
  <c r="B71" i="3"/>
  <c r="A11" i="18" s="1"/>
  <c r="B66" i="3"/>
  <c r="A98" i="18" s="1"/>
  <c r="B50" i="3"/>
  <c r="A35" i="18" s="1"/>
  <c r="B51" i="3"/>
  <c r="A36" i="18" s="1"/>
  <c r="B52" i="3"/>
  <c r="A73" i="18" s="1"/>
  <c r="B53" i="3"/>
  <c r="A20" i="18" s="1"/>
  <c r="B54" i="3"/>
  <c r="A54" i="18" s="1"/>
  <c r="B55" i="3"/>
  <c r="A55" i="18" s="1"/>
  <c r="B56" i="3"/>
  <c r="A56" i="18" s="1"/>
  <c r="B57" i="3"/>
  <c r="A8" i="18" s="1"/>
  <c r="B58" i="3"/>
  <c r="A9" i="18" s="1"/>
  <c r="B59" i="3"/>
  <c r="A37" i="18" s="1"/>
  <c r="B60" i="3"/>
  <c r="A80" i="18" s="1"/>
  <c r="B49" i="3"/>
  <c r="A34" i="18" s="1"/>
  <c r="B32" i="3"/>
  <c r="A95" i="18" s="1"/>
  <c r="B33" i="3"/>
  <c r="A96" i="18" s="1"/>
  <c r="B34" i="3"/>
  <c r="A97" i="18" s="1"/>
  <c r="B35" i="3"/>
  <c r="A32" i="18" s="1"/>
  <c r="B36" i="3"/>
  <c r="A33" i="18" s="1"/>
  <c r="B37" i="3"/>
  <c r="A49" i="18" s="1"/>
  <c r="B38" i="3"/>
  <c r="A50" i="18" s="1"/>
  <c r="B39" i="3"/>
  <c r="A51" i="18" s="1"/>
  <c r="B40" i="3"/>
  <c r="A52" i="18" s="1"/>
  <c r="B41" i="3"/>
  <c r="A6" i="18" s="1"/>
  <c r="B42" i="3"/>
  <c r="A7" i="18" s="1"/>
  <c r="B43" i="3"/>
  <c r="A53" i="18" s="1"/>
  <c r="B31" i="3"/>
  <c r="A94" i="18" s="1"/>
  <c r="B17" i="3"/>
  <c r="A92" i="18" s="1"/>
  <c r="B18" i="3"/>
  <c r="A69" i="18" s="1"/>
  <c r="B19" i="3"/>
  <c r="A48" i="18" s="1"/>
  <c r="B20" i="3"/>
  <c r="A5" i="18" s="1"/>
  <c r="B21" i="3"/>
  <c r="A70" i="18" s="1"/>
  <c r="B22" i="3"/>
  <c r="A93" i="18" s="1"/>
  <c r="B23" i="3"/>
  <c r="A71" i="18" s="1"/>
  <c r="B24" i="3"/>
  <c r="A72" i="18" s="1"/>
  <c r="B25" i="3"/>
  <c r="A31" i="18" s="1"/>
  <c r="B16" i="3"/>
  <c r="A91" i="18" s="1"/>
  <c r="B5" i="3"/>
  <c r="A30" i="18" s="1"/>
  <c r="B6" i="3"/>
  <c r="A19" i="18" s="1"/>
  <c r="B7" i="3"/>
  <c r="A47" i="18" s="1"/>
  <c r="B8" i="3"/>
  <c r="A90" i="18" s="1"/>
  <c r="B9" i="3"/>
  <c r="A68" i="18" s="1"/>
  <c r="B10" i="3"/>
  <c r="A4" i="18" s="1"/>
  <c r="B4" i="3"/>
  <c r="A89" i="18" s="1"/>
  <c r="V4" i="11"/>
  <c r="W4" i="11"/>
  <c r="V5" i="11"/>
  <c r="W5" i="11"/>
  <c r="V6" i="11"/>
  <c r="W6" i="11"/>
  <c r="V7" i="11"/>
  <c r="W7" i="11"/>
  <c r="V8" i="11"/>
  <c r="W8" i="11"/>
  <c r="V9" i="11"/>
  <c r="W9" i="11"/>
  <c r="V10" i="11"/>
  <c r="W10" i="11"/>
  <c r="V11" i="11"/>
  <c r="W11" i="11"/>
  <c r="V12" i="11"/>
  <c r="W12" i="11"/>
  <c r="V13" i="11"/>
  <c r="W13" i="11"/>
  <c r="V14" i="11"/>
  <c r="W14" i="11"/>
  <c r="V15" i="11"/>
  <c r="W15" i="11"/>
  <c r="V16" i="11"/>
  <c r="W16" i="11"/>
  <c r="V17" i="11"/>
  <c r="W17" i="11"/>
  <c r="V18" i="11"/>
  <c r="W18" i="11"/>
  <c r="V19" i="11"/>
  <c r="W19" i="11"/>
  <c r="V20" i="11"/>
  <c r="W20" i="11"/>
  <c r="V21" i="11"/>
  <c r="W21" i="11"/>
  <c r="V22" i="11"/>
  <c r="W22" i="11"/>
  <c r="V23" i="11"/>
  <c r="W23" i="11"/>
  <c r="V24" i="11"/>
  <c r="W24" i="11"/>
  <c r="V25" i="11"/>
  <c r="W25" i="11"/>
  <c r="V26" i="11"/>
  <c r="W26" i="11"/>
  <c r="V27" i="11"/>
  <c r="W27" i="11"/>
  <c r="V28" i="11"/>
  <c r="W28" i="11"/>
  <c r="V29" i="11"/>
  <c r="W29" i="11"/>
  <c r="V30" i="11"/>
  <c r="W30" i="11"/>
  <c r="V31" i="11"/>
  <c r="W31" i="11"/>
  <c r="V32" i="11"/>
  <c r="W32" i="11"/>
  <c r="V33" i="11"/>
  <c r="W33" i="11"/>
  <c r="V34" i="11"/>
  <c r="W34" i="11"/>
  <c r="V35" i="11"/>
  <c r="W35" i="11"/>
  <c r="V36" i="11"/>
  <c r="W36" i="11"/>
  <c r="V37" i="11"/>
  <c r="W37" i="11"/>
  <c r="V38" i="11"/>
  <c r="W38" i="11"/>
  <c r="V39" i="11"/>
  <c r="W39" i="11"/>
  <c r="V40" i="11"/>
  <c r="W40" i="11"/>
  <c r="V41" i="11"/>
  <c r="W41" i="11"/>
  <c r="V42" i="11"/>
  <c r="W42" i="11"/>
  <c r="V43" i="11"/>
  <c r="W43" i="11"/>
  <c r="V44" i="11"/>
  <c r="W44" i="11"/>
  <c r="V45" i="11"/>
  <c r="W45" i="11"/>
  <c r="V46" i="11"/>
  <c r="W46" i="11"/>
  <c r="V47" i="11"/>
  <c r="W47" i="11"/>
  <c r="V48" i="11"/>
  <c r="W48" i="11"/>
  <c r="V49" i="11"/>
  <c r="W49" i="11"/>
  <c r="V50" i="11"/>
  <c r="W50" i="11"/>
  <c r="V51" i="11"/>
  <c r="W51" i="11"/>
  <c r="V52" i="11"/>
  <c r="W52" i="11"/>
  <c r="V53" i="11"/>
  <c r="W53" i="11"/>
  <c r="V54" i="11"/>
  <c r="W54" i="11"/>
  <c r="V55" i="11"/>
  <c r="W55" i="11"/>
  <c r="V56" i="11"/>
  <c r="W56" i="11"/>
  <c r="V57" i="11"/>
  <c r="W57" i="11"/>
  <c r="V58" i="11"/>
  <c r="W58" i="11"/>
  <c r="V59" i="11"/>
  <c r="W59" i="11"/>
  <c r="V60" i="11"/>
  <c r="W60" i="11"/>
  <c r="V61" i="11"/>
  <c r="W61" i="11"/>
  <c r="V62" i="11"/>
  <c r="W62" i="11"/>
  <c r="V63" i="11"/>
  <c r="W63" i="11"/>
  <c r="V64" i="11"/>
  <c r="W64" i="11"/>
  <c r="V65" i="11"/>
  <c r="W65" i="11"/>
  <c r="V66" i="11"/>
  <c r="W66" i="11"/>
  <c r="V67" i="11"/>
  <c r="W67" i="11"/>
  <c r="V68" i="11"/>
  <c r="W68" i="11"/>
  <c r="V69" i="11"/>
  <c r="W69" i="11"/>
  <c r="V70" i="11"/>
  <c r="W70" i="11"/>
  <c r="V71" i="11"/>
  <c r="W71" i="11"/>
  <c r="V72" i="11"/>
  <c r="W72" i="11"/>
  <c r="V73" i="11"/>
  <c r="W73" i="11"/>
  <c r="V74" i="11"/>
  <c r="W74" i="11"/>
  <c r="V75" i="11"/>
  <c r="W75" i="11"/>
  <c r="V76" i="11"/>
  <c r="W76" i="11"/>
  <c r="V77" i="11"/>
  <c r="W77" i="11"/>
  <c r="V78" i="11"/>
  <c r="W78" i="11"/>
  <c r="V79" i="11"/>
  <c r="W79" i="11"/>
  <c r="V80" i="11"/>
  <c r="W80" i="11"/>
  <c r="V81" i="11"/>
  <c r="W81" i="11"/>
  <c r="V82" i="11"/>
  <c r="W82" i="11"/>
  <c r="V83" i="11"/>
  <c r="W83" i="11"/>
  <c r="V84" i="11"/>
  <c r="W84" i="11"/>
  <c r="V85" i="11"/>
  <c r="W85" i="11"/>
  <c r="V86" i="11"/>
  <c r="W86" i="11"/>
  <c r="V87" i="11"/>
  <c r="W87" i="11"/>
  <c r="V88" i="11"/>
  <c r="W88" i="11"/>
  <c r="V89" i="11"/>
  <c r="W89" i="11"/>
  <c r="V90" i="11"/>
  <c r="W90" i="11"/>
  <c r="W3" i="11"/>
  <c r="V3" i="11"/>
  <c r="U4" i="11"/>
  <c r="U5" i="11"/>
  <c r="U6" i="11"/>
  <c r="U7" i="11"/>
  <c r="U8" i="11"/>
  <c r="U9" i="11"/>
  <c r="U10" i="11"/>
  <c r="U11" i="11"/>
  <c r="U12" i="11"/>
  <c r="U13" i="11"/>
  <c r="U14" i="11"/>
  <c r="U15" i="11"/>
  <c r="U16" i="11"/>
  <c r="U17" i="11"/>
  <c r="U18" i="11"/>
  <c r="U19" i="11"/>
  <c r="U20" i="11"/>
  <c r="U21" i="11"/>
  <c r="U22" i="11"/>
  <c r="U23" i="11"/>
  <c r="U24" i="11"/>
  <c r="U25" i="11"/>
  <c r="U26" i="11"/>
  <c r="U27" i="11"/>
  <c r="U28" i="11"/>
  <c r="U29" i="11"/>
  <c r="U30" i="11"/>
  <c r="U31" i="11"/>
  <c r="U32" i="11"/>
  <c r="U33" i="11"/>
  <c r="U34" i="11"/>
  <c r="U35" i="11"/>
  <c r="U36" i="11"/>
  <c r="U37" i="11"/>
  <c r="U38" i="11"/>
  <c r="U39" i="11"/>
  <c r="U40" i="11"/>
  <c r="U41" i="11"/>
  <c r="U42" i="11"/>
  <c r="U43" i="11"/>
  <c r="U44" i="11"/>
  <c r="U45" i="11"/>
  <c r="U46" i="11"/>
  <c r="U47" i="11"/>
  <c r="U48" i="11"/>
  <c r="U49" i="11"/>
  <c r="U50" i="11"/>
  <c r="U51" i="11"/>
  <c r="U52" i="11"/>
  <c r="U53" i="11"/>
  <c r="U54" i="11"/>
  <c r="U55" i="11"/>
  <c r="U56" i="11"/>
  <c r="U57" i="11"/>
  <c r="U58" i="11"/>
  <c r="U59" i="11"/>
  <c r="U60" i="11"/>
  <c r="U61" i="11"/>
  <c r="U62" i="11"/>
  <c r="U63" i="11"/>
  <c r="U64" i="11"/>
  <c r="U65" i="11"/>
  <c r="U66" i="11"/>
  <c r="U67" i="11"/>
  <c r="U68" i="11"/>
  <c r="U69" i="11"/>
  <c r="U70" i="11"/>
  <c r="U71" i="11"/>
  <c r="U72" i="11"/>
  <c r="U73" i="11"/>
  <c r="U74" i="11"/>
  <c r="U75" i="11"/>
  <c r="U76" i="11"/>
  <c r="U77" i="11"/>
  <c r="U78" i="11"/>
  <c r="U79" i="11"/>
  <c r="U80" i="11"/>
  <c r="U81" i="11"/>
  <c r="U82" i="11"/>
  <c r="U83" i="11"/>
  <c r="U84" i="11"/>
  <c r="U85" i="11"/>
  <c r="U86" i="11"/>
  <c r="U87" i="11"/>
  <c r="U88" i="11"/>
  <c r="U89" i="11"/>
  <c r="U90" i="11"/>
  <c r="U3" i="11"/>
  <c r="I4" i="11"/>
  <c r="J4" i="11"/>
  <c r="K4" i="11"/>
  <c r="L4" i="11"/>
  <c r="I5" i="11"/>
  <c r="S5" i="11" s="1"/>
  <c r="J5" i="11"/>
  <c r="K5" i="11"/>
  <c r="L5" i="11"/>
  <c r="I6" i="11"/>
  <c r="J6" i="11"/>
  <c r="K6" i="11"/>
  <c r="L6" i="11"/>
  <c r="I7" i="11"/>
  <c r="J7" i="11"/>
  <c r="K7" i="11"/>
  <c r="L7" i="11"/>
  <c r="I8" i="11"/>
  <c r="J8" i="11"/>
  <c r="K8" i="11"/>
  <c r="L8" i="11"/>
  <c r="I9" i="11"/>
  <c r="J9" i="11"/>
  <c r="K9" i="11"/>
  <c r="L9" i="11"/>
  <c r="I10" i="11"/>
  <c r="J10" i="11"/>
  <c r="K10" i="11"/>
  <c r="P10" i="11" s="1"/>
  <c r="L10" i="11"/>
  <c r="I11" i="11"/>
  <c r="N11" i="11" s="1"/>
  <c r="J11" i="11"/>
  <c r="K11" i="11"/>
  <c r="P11" i="11" s="1"/>
  <c r="L11" i="11"/>
  <c r="I12" i="11"/>
  <c r="M12" i="11" s="1"/>
  <c r="J12" i="11"/>
  <c r="K12" i="11"/>
  <c r="L12" i="11"/>
  <c r="I13" i="11"/>
  <c r="M13" i="11" s="1"/>
  <c r="J13" i="11"/>
  <c r="K13" i="11"/>
  <c r="L13" i="11"/>
  <c r="I14" i="11"/>
  <c r="J14" i="11"/>
  <c r="K14" i="11"/>
  <c r="L14" i="11"/>
  <c r="I15" i="11"/>
  <c r="J15" i="11"/>
  <c r="K15" i="11"/>
  <c r="L15" i="11"/>
  <c r="I16" i="11"/>
  <c r="J16" i="11"/>
  <c r="K16" i="11"/>
  <c r="L16" i="11"/>
  <c r="I17" i="11"/>
  <c r="M17" i="11" s="1"/>
  <c r="J17" i="11"/>
  <c r="K17" i="11"/>
  <c r="L17" i="11"/>
  <c r="I18" i="11"/>
  <c r="S18" i="11" s="1"/>
  <c r="J18" i="11"/>
  <c r="K18" i="11"/>
  <c r="L18" i="11"/>
  <c r="I19" i="11"/>
  <c r="M19" i="11" s="1"/>
  <c r="J19" i="11"/>
  <c r="K19" i="11"/>
  <c r="P19" i="11" s="1"/>
  <c r="L19" i="11"/>
  <c r="I20" i="11"/>
  <c r="J20" i="11"/>
  <c r="K20" i="11"/>
  <c r="L20" i="11"/>
  <c r="I21" i="11"/>
  <c r="M21" i="11" s="1"/>
  <c r="J21" i="11"/>
  <c r="K21" i="11"/>
  <c r="P21" i="11" s="1"/>
  <c r="L21" i="11"/>
  <c r="I22" i="11"/>
  <c r="J22" i="11"/>
  <c r="K22" i="11"/>
  <c r="L22" i="11"/>
  <c r="I23" i="11"/>
  <c r="J23" i="11"/>
  <c r="K23" i="11"/>
  <c r="L23" i="11"/>
  <c r="I24" i="11"/>
  <c r="J24" i="11"/>
  <c r="O24" i="11" s="1"/>
  <c r="E35" i="3" s="1"/>
  <c r="D32" i="18" s="1"/>
  <c r="K24" i="11"/>
  <c r="P24" i="11" s="1"/>
  <c r="F35" i="3" s="1"/>
  <c r="E32" i="18" s="1"/>
  <c r="L24" i="11"/>
  <c r="I25" i="11"/>
  <c r="N25" i="11" s="1"/>
  <c r="J25" i="11"/>
  <c r="O25" i="11" s="1"/>
  <c r="K25" i="11"/>
  <c r="P25" i="11" s="1"/>
  <c r="L25" i="11"/>
  <c r="I26" i="11"/>
  <c r="J26" i="11"/>
  <c r="K26" i="11"/>
  <c r="L26" i="11"/>
  <c r="I27" i="11"/>
  <c r="N27" i="11" s="1"/>
  <c r="J27" i="11"/>
  <c r="K27" i="11"/>
  <c r="L27" i="11"/>
  <c r="I28" i="11"/>
  <c r="M28" i="11" s="1"/>
  <c r="J28" i="11"/>
  <c r="K28" i="11"/>
  <c r="L28" i="11"/>
  <c r="I29" i="11"/>
  <c r="M29" i="11" s="1"/>
  <c r="J29" i="11"/>
  <c r="K29" i="11"/>
  <c r="L29" i="11"/>
  <c r="I30" i="11"/>
  <c r="J30" i="11"/>
  <c r="K30" i="11"/>
  <c r="L30" i="11"/>
  <c r="I31" i="11"/>
  <c r="J31" i="11"/>
  <c r="K31" i="11"/>
  <c r="L31" i="11"/>
  <c r="I32" i="11"/>
  <c r="J32" i="11"/>
  <c r="K32" i="11"/>
  <c r="L32" i="11"/>
  <c r="I33" i="11"/>
  <c r="M33" i="11" s="1"/>
  <c r="J33" i="11"/>
  <c r="K33" i="11"/>
  <c r="L33" i="11"/>
  <c r="I34" i="11"/>
  <c r="J34" i="11"/>
  <c r="K34" i="11"/>
  <c r="L34" i="11"/>
  <c r="I35" i="11"/>
  <c r="N35" i="11" s="1"/>
  <c r="J35" i="11"/>
  <c r="O35" i="11" s="1"/>
  <c r="K35" i="11"/>
  <c r="L35" i="11"/>
  <c r="I36" i="11"/>
  <c r="J36" i="11"/>
  <c r="K36" i="11"/>
  <c r="P36" i="11" s="1"/>
  <c r="L36" i="11"/>
  <c r="I37" i="11"/>
  <c r="J37" i="11"/>
  <c r="K37" i="11"/>
  <c r="L37" i="11"/>
  <c r="I38" i="11"/>
  <c r="J38" i="11"/>
  <c r="O38" i="11" s="1"/>
  <c r="E54" i="3" s="1"/>
  <c r="D54" i="18" s="1"/>
  <c r="K38" i="11"/>
  <c r="P38" i="11" s="1"/>
  <c r="F54" i="3" s="1"/>
  <c r="E54" i="18" s="1"/>
  <c r="L38" i="11"/>
  <c r="I39" i="11"/>
  <c r="J39" i="11"/>
  <c r="K39" i="11"/>
  <c r="L39" i="11"/>
  <c r="I40" i="11"/>
  <c r="J40" i="11"/>
  <c r="K40" i="11"/>
  <c r="L40" i="11"/>
  <c r="I41" i="11"/>
  <c r="M41" i="11" s="1"/>
  <c r="J41" i="11"/>
  <c r="K41" i="11"/>
  <c r="L41" i="11"/>
  <c r="I42" i="11"/>
  <c r="M42" i="11" s="1"/>
  <c r="J42" i="11"/>
  <c r="K42" i="11"/>
  <c r="L42" i="11"/>
  <c r="I43" i="11"/>
  <c r="M43" i="11" s="1"/>
  <c r="J43" i="11"/>
  <c r="K43" i="11"/>
  <c r="L43" i="11"/>
  <c r="I44" i="11"/>
  <c r="J44" i="11"/>
  <c r="K44" i="11"/>
  <c r="P44" i="11" s="1"/>
  <c r="L44" i="11"/>
  <c r="I45" i="11"/>
  <c r="N45" i="11" s="1"/>
  <c r="J45" i="11"/>
  <c r="K45" i="11"/>
  <c r="P45" i="11" s="1"/>
  <c r="L45" i="11"/>
  <c r="I46" i="11"/>
  <c r="J46" i="11"/>
  <c r="K46" i="11"/>
  <c r="L46" i="11"/>
  <c r="I47" i="11"/>
  <c r="J47" i="11"/>
  <c r="K47" i="11"/>
  <c r="L47" i="11"/>
  <c r="I48" i="11"/>
  <c r="J48" i="11"/>
  <c r="K48" i="11"/>
  <c r="L48" i="11"/>
  <c r="I49" i="11"/>
  <c r="M49" i="11" s="1"/>
  <c r="J49" i="11"/>
  <c r="O49" i="11" s="1"/>
  <c r="K49" i="11"/>
  <c r="P49" i="11" s="1"/>
  <c r="L49" i="11"/>
  <c r="I50" i="11"/>
  <c r="J50" i="11"/>
  <c r="K50" i="11"/>
  <c r="L50" i="11"/>
  <c r="I51" i="11"/>
  <c r="N51" i="11" s="1"/>
  <c r="J51" i="11"/>
  <c r="K51" i="11"/>
  <c r="L51" i="11"/>
  <c r="I52" i="11"/>
  <c r="N52" i="11" s="1"/>
  <c r="J52" i="11"/>
  <c r="K52" i="11"/>
  <c r="L52" i="11"/>
  <c r="I53" i="11"/>
  <c r="N53" i="11" s="1"/>
  <c r="J53" i="11"/>
  <c r="K53" i="11"/>
  <c r="L53" i="11"/>
  <c r="I54" i="11"/>
  <c r="J54" i="11"/>
  <c r="K54" i="11"/>
  <c r="L54" i="11"/>
  <c r="I55" i="11"/>
  <c r="J55" i="11"/>
  <c r="K55" i="11"/>
  <c r="L55" i="11"/>
  <c r="I56" i="11"/>
  <c r="J56" i="11"/>
  <c r="K56" i="11"/>
  <c r="L56" i="11"/>
  <c r="I57" i="11"/>
  <c r="J57" i="11"/>
  <c r="K57" i="11"/>
  <c r="L57" i="11"/>
  <c r="I58" i="11"/>
  <c r="J58" i="11"/>
  <c r="K58" i="11"/>
  <c r="P58" i="11" s="1"/>
  <c r="L58" i="11"/>
  <c r="I59" i="11"/>
  <c r="N59" i="11" s="1"/>
  <c r="J59" i="11"/>
  <c r="K59" i="11"/>
  <c r="P59" i="11" s="1"/>
  <c r="L59" i="11"/>
  <c r="I60" i="11"/>
  <c r="J60" i="11"/>
  <c r="K60" i="11"/>
  <c r="L60" i="11"/>
  <c r="I61" i="11"/>
  <c r="N61" i="11" s="1"/>
  <c r="J61" i="11"/>
  <c r="K61" i="11"/>
  <c r="L61" i="11"/>
  <c r="I62" i="11"/>
  <c r="J62" i="11"/>
  <c r="K62" i="11"/>
  <c r="L62" i="11"/>
  <c r="I63" i="11"/>
  <c r="J63" i="11"/>
  <c r="K63" i="11"/>
  <c r="L63" i="11"/>
  <c r="I64" i="11"/>
  <c r="J64" i="11"/>
  <c r="K64" i="11"/>
  <c r="L64" i="11"/>
  <c r="I65" i="11"/>
  <c r="N65" i="11" s="1"/>
  <c r="J65" i="11"/>
  <c r="K65" i="11"/>
  <c r="L65" i="11"/>
  <c r="I66" i="11"/>
  <c r="J66" i="11"/>
  <c r="K66" i="11"/>
  <c r="L66" i="11"/>
  <c r="I67" i="11"/>
  <c r="J67" i="11"/>
  <c r="K67" i="11"/>
  <c r="L67" i="11"/>
  <c r="I68" i="11"/>
  <c r="J68" i="11"/>
  <c r="K68" i="11"/>
  <c r="L68" i="11"/>
  <c r="I69" i="11"/>
  <c r="M69" i="11" s="1"/>
  <c r="J69" i="11"/>
  <c r="K69" i="11"/>
  <c r="P69" i="11" s="1"/>
  <c r="L69" i="11"/>
  <c r="I70" i="11"/>
  <c r="J70" i="11"/>
  <c r="K70" i="11"/>
  <c r="L70" i="11"/>
  <c r="I71" i="11"/>
  <c r="J71" i="11"/>
  <c r="O47" i="11" s="1"/>
  <c r="K71" i="11"/>
  <c r="L71" i="11"/>
  <c r="I72" i="11"/>
  <c r="J72" i="11"/>
  <c r="K72" i="11"/>
  <c r="L72" i="11"/>
  <c r="I73" i="11"/>
  <c r="M73" i="11" s="1"/>
  <c r="J73" i="11"/>
  <c r="K73" i="11"/>
  <c r="L73" i="11"/>
  <c r="I74" i="11"/>
  <c r="J74" i="11"/>
  <c r="K74" i="11"/>
  <c r="L74" i="11"/>
  <c r="I75" i="11"/>
  <c r="M75" i="11" s="1"/>
  <c r="J75" i="11"/>
  <c r="O75" i="11" s="1"/>
  <c r="K75" i="11"/>
  <c r="P75" i="11" s="1"/>
  <c r="L75" i="11"/>
  <c r="I76" i="11"/>
  <c r="N76" i="11" s="1"/>
  <c r="J76" i="11"/>
  <c r="K76" i="11"/>
  <c r="L76" i="11"/>
  <c r="I77" i="11"/>
  <c r="M77" i="11" s="1"/>
  <c r="J77" i="11"/>
  <c r="K77" i="11"/>
  <c r="L77" i="11"/>
  <c r="I78" i="11"/>
  <c r="J78" i="11"/>
  <c r="K78" i="11"/>
  <c r="L78" i="11"/>
  <c r="I79" i="11"/>
  <c r="J79" i="11"/>
  <c r="O13" i="11" s="1"/>
  <c r="K79" i="11"/>
  <c r="P13" i="11" s="1"/>
  <c r="L79" i="11"/>
  <c r="I80" i="11"/>
  <c r="J80" i="11"/>
  <c r="K80" i="11"/>
  <c r="L80" i="11"/>
  <c r="I81" i="11"/>
  <c r="S15" i="11" s="1"/>
  <c r="J81" i="11"/>
  <c r="O15" i="11" s="1"/>
  <c r="K81" i="11"/>
  <c r="L81" i="11"/>
  <c r="I82" i="11"/>
  <c r="J82" i="11"/>
  <c r="K82" i="11"/>
  <c r="L82" i="11"/>
  <c r="I83" i="11"/>
  <c r="S59" i="11" s="1"/>
  <c r="J83" i="11"/>
  <c r="K83" i="11"/>
  <c r="L83" i="11"/>
  <c r="I84" i="11"/>
  <c r="J84" i="11"/>
  <c r="K84" i="11"/>
  <c r="L84" i="11"/>
  <c r="I85" i="11"/>
  <c r="M85" i="11" s="1"/>
  <c r="J85" i="11"/>
  <c r="K85" i="11"/>
  <c r="P85" i="11" s="1"/>
  <c r="L85" i="11"/>
  <c r="I86" i="11"/>
  <c r="J86" i="11"/>
  <c r="K86" i="11"/>
  <c r="L86" i="11"/>
  <c r="I87" i="11"/>
  <c r="J87" i="11"/>
  <c r="K87" i="11"/>
  <c r="L87" i="11"/>
  <c r="I88" i="11"/>
  <c r="J88" i="11"/>
  <c r="K88" i="11"/>
  <c r="L88" i="11"/>
  <c r="I89" i="11"/>
  <c r="M89" i="11" s="1"/>
  <c r="J89" i="11"/>
  <c r="K89" i="11"/>
  <c r="L89" i="11"/>
  <c r="I90" i="11"/>
  <c r="N90" i="11" s="1"/>
  <c r="J90" i="11"/>
  <c r="K90" i="11"/>
  <c r="L90" i="11"/>
  <c r="J3" i="11"/>
  <c r="O3" i="11" s="1"/>
  <c r="K3" i="11"/>
  <c r="L3" i="11"/>
  <c r="I3" i="11"/>
  <c r="H4" i="11"/>
  <c r="R4" i="11" s="1"/>
  <c r="H5" i="11"/>
  <c r="H6" i="11"/>
  <c r="H7" i="11"/>
  <c r="H8" i="11"/>
  <c r="H9" i="11"/>
  <c r="R9" i="11" s="1"/>
  <c r="H10" i="11"/>
  <c r="Q10" i="11" s="1"/>
  <c r="H11" i="11"/>
  <c r="H12" i="11"/>
  <c r="H13" i="11"/>
  <c r="H14" i="11"/>
  <c r="H15" i="11"/>
  <c r="H16" i="11"/>
  <c r="H17" i="11"/>
  <c r="R17" i="11" s="1"/>
  <c r="H18" i="11"/>
  <c r="H19" i="11"/>
  <c r="Q19" i="11" s="1"/>
  <c r="H20" i="11"/>
  <c r="R20" i="11" s="1"/>
  <c r="H21" i="11"/>
  <c r="H22" i="11"/>
  <c r="H23" i="11"/>
  <c r="H25" i="11"/>
  <c r="H26" i="11"/>
  <c r="H27" i="11"/>
  <c r="H28" i="11"/>
  <c r="R28" i="11" s="1"/>
  <c r="H29" i="11"/>
  <c r="Q29" i="11" s="1"/>
  <c r="H30" i="11"/>
  <c r="H31" i="11"/>
  <c r="H32" i="11"/>
  <c r="H33" i="11"/>
  <c r="H34" i="11"/>
  <c r="Q34" i="11" s="1"/>
  <c r="H35" i="11"/>
  <c r="Q35" i="11" s="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53" i="11"/>
  <c r="H54" i="11"/>
  <c r="H55" i="11"/>
  <c r="H56" i="11"/>
  <c r="H57" i="11"/>
  <c r="H58" i="11"/>
  <c r="H59" i="11"/>
  <c r="Q59" i="11" s="1"/>
  <c r="H60" i="11"/>
  <c r="Q60" i="11" s="1"/>
  <c r="H61" i="11"/>
  <c r="H62" i="11"/>
  <c r="H63" i="11"/>
  <c r="H64" i="11"/>
  <c r="H65" i="11"/>
  <c r="H66" i="11"/>
  <c r="H67" i="11"/>
  <c r="H68" i="11"/>
  <c r="H69" i="11"/>
  <c r="H70" i="11"/>
  <c r="H71" i="11"/>
  <c r="H72" i="11"/>
  <c r="H73" i="11"/>
  <c r="Q73" i="11" s="1"/>
  <c r="H74" i="11"/>
  <c r="H75" i="11"/>
  <c r="H76" i="11"/>
  <c r="H77" i="11"/>
  <c r="H78" i="11"/>
  <c r="H79" i="11"/>
  <c r="H80" i="11"/>
  <c r="H81" i="11"/>
  <c r="H82" i="11"/>
  <c r="H83" i="11"/>
  <c r="R83" i="11" s="1"/>
  <c r="H84" i="11"/>
  <c r="R84" i="11" s="1"/>
  <c r="H85" i="11"/>
  <c r="Q85" i="11" s="1"/>
  <c r="H86" i="11"/>
  <c r="H87" i="11"/>
  <c r="H88" i="11"/>
  <c r="H89" i="11"/>
  <c r="H90" i="11"/>
  <c r="H3" i="11"/>
  <c r="H93" i="26"/>
  <c r="M3" i="11" l="1"/>
  <c r="N3" i="11"/>
  <c r="P15" i="11"/>
  <c r="A81" i="18"/>
  <c r="A109" i="23"/>
  <c r="A64" i="23"/>
  <c r="O12" i="11"/>
  <c r="S25" i="11"/>
  <c r="O33" i="11"/>
  <c r="S46" i="11"/>
  <c r="P30" i="11"/>
  <c r="P33" i="11"/>
  <c r="P47" i="11"/>
  <c r="O55" i="11"/>
  <c r="E81" i="3" s="1"/>
  <c r="D23" i="18" s="1"/>
  <c r="O10" i="11"/>
  <c r="O46" i="11"/>
  <c r="O4" i="11"/>
  <c r="P55" i="11"/>
  <c r="P4" i="11"/>
  <c r="F5" i="3" s="1"/>
  <c r="E30" i="18" s="1"/>
  <c r="S21" i="11"/>
  <c r="X28" i="11"/>
  <c r="AG28" i="11" s="1"/>
  <c r="P5" i="11"/>
  <c r="O44" i="11"/>
  <c r="O5" i="11"/>
  <c r="P26" i="11"/>
  <c r="O26" i="11"/>
  <c r="O29" i="11"/>
  <c r="E40" i="3" s="1"/>
  <c r="D52" i="18" s="1"/>
  <c r="Q4" i="11"/>
  <c r="P29" i="11"/>
  <c r="F40" i="3" s="1"/>
  <c r="E52" i="18" s="1"/>
  <c r="P46" i="11"/>
  <c r="C40" i="3"/>
  <c r="B52" i="18" s="1"/>
  <c r="R21" i="11"/>
  <c r="R35" i="11"/>
  <c r="S19" i="11"/>
  <c r="I25" i="3" s="1"/>
  <c r="H31" i="18" s="1"/>
  <c r="X51" i="11"/>
  <c r="AI51" i="11" s="1"/>
  <c r="X75" i="11"/>
  <c r="AE75" i="11" s="1"/>
  <c r="X83" i="11"/>
  <c r="AC83" i="11" s="1"/>
  <c r="X67" i="11"/>
  <c r="AB67" i="11" s="1"/>
  <c r="X35" i="11"/>
  <c r="AB35" i="11" s="1"/>
  <c r="Q43" i="11"/>
  <c r="X43" i="11"/>
  <c r="Q11" i="11"/>
  <c r="X59" i="11"/>
  <c r="AC59" i="11" s="1"/>
  <c r="X19" i="11"/>
  <c r="P23" i="11"/>
  <c r="P53" i="11"/>
  <c r="F121" i="3" s="1"/>
  <c r="E106" i="18" s="1"/>
  <c r="P41" i="11"/>
  <c r="P65" i="11"/>
  <c r="X50" i="11"/>
  <c r="X42" i="11"/>
  <c r="X34" i="11"/>
  <c r="AC34" i="11" s="1"/>
  <c r="X26" i="11"/>
  <c r="X10" i="11"/>
  <c r="X90" i="11"/>
  <c r="X82" i="11"/>
  <c r="X66" i="11"/>
  <c r="AC66" i="11" s="1"/>
  <c r="P7" i="11"/>
  <c r="F8" i="3" s="1"/>
  <c r="E90" i="18" s="1"/>
  <c r="Q26" i="11"/>
  <c r="P67" i="11"/>
  <c r="P17" i="11"/>
  <c r="P31" i="11"/>
  <c r="P39" i="11"/>
  <c r="F55" i="3" s="1"/>
  <c r="E55" i="18" s="1"/>
  <c r="O23" i="11"/>
  <c r="O53" i="11"/>
  <c r="O41" i="11"/>
  <c r="O17" i="11"/>
  <c r="O9" i="11"/>
  <c r="O19" i="11"/>
  <c r="E25" i="3" s="1"/>
  <c r="D31" i="18" s="1"/>
  <c r="O11" i="11"/>
  <c r="P37" i="11"/>
  <c r="F32" i="3" s="1"/>
  <c r="E95" i="18" s="1"/>
  <c r="F25" i="3"/>
  <c r="E31" i="18" s="1"/>
  <c r="Q41" i="11"/>
  <c r="Q33" i="11"/>
  <c r="G40" i="3" s="1"/>
  <c r="F52" i="18" s="1"/>
  <c r="R49" i="11"/>
  <c r="O73" i="11"/>
  <c r="O67" i="11"/>
  <c r="O45" i="11"/>
  <c r="O7" i="11"/>
  <c r="Q65" i="11"/>
  <c r="P3" i="11"/>
  <c r="O65" i="11"/>
  <c r="E101" i="3" s="1"/>
  <c r="D58" i="18" s="1"/>
  <c r="R34" i="11"/>
  <c r="X11" i="11"/>
  <c r="AG11" i="11" s="1"/>
  <c r="F110" i="3"/>
  <c r="E25" i="18" s="1"/>
  <c r="P51" i="11"/>
  <c r="P63" i="11"/>
  <c r="F36" i="3" s="1"/>
  <c r="E33" i="18" s="1"/>
  <c r="P57" i="11"/>
  <c r="P43" i="11"/>
  <c r="P27" i="11"/>
  <c r="F38" i="3" s="1"/>
  <c r="E50" i="18" s="1"/>
  <c r="X89" i="11"/>
  <c r="Y89" i="11" s="1"/>
  <c r="C150" i="20" s="1"/>
  <c r="X81" i="11"/>
  <c r="AE81" i="11" s="1"/>
  <c r="X73" i="11"/>
  <c r="X65" i="11"/>
  <c r="X57" i="11"/>
  <c r="X49" i="11"/>
  <c r="AE49" i="11" s="1"/>
  <c r="X41" i="11"/>
  <c r="X33" i="11"/>
  <c r="AG33" i="11" s="1"/>
  <c r="X17" i="11"/>
  <c r="X9" i="11"/>
  <c r="O69" i="11"/>
  <c r="E110" i="3" s="1"/>
  <c r="D25" i="18" s="1"/>
  <c r="O51" i="11"/>
  <c r="O39" i="11"/>
  <c r="E55" i="3" s="1"/>
  <c r="D55" i="18" s="1"/>
  <c r="Q58" i="11"/>
  <c r="X3" i="11"/>
  <c r="M61" i="11"/>
  <c r="C49" i="3" s="1"/>
  <c r="B34" i="18" s="1"/>
  <c r="N77" i="11"/>
  <c r="N13" i="11"/>
  <c r="Q3" i="11"/>
  <c r="X18" i="11"/>
  <c r="N41" i="11"/>
  <c r="S13" i="11"/>
  <c r="G51" i="3"/>
  <c r="F36" i="18" s="1"/>
  <c r="M11" i="11"/>
  <c r="C17" i="3" s="1"/>
  <c r="B92" i="18" s="1"/>
  <c r="R73" i="11"/>
  <c r="O63" i="11"/>
  <c r="E36" i="3" s="1"/>
  <c r="D33" i="18" s="1"/>
  <c r="O89" i="11"/>
  <c r="O57" i="11"/>
  <c r="E88" i="3" s="1"/>
  <c r="D100" i="18" s="1"/>
  <c r="O85" i="11"/>
  <c r="E141" i="3" s="1"/>
  <c r="D85" i="18" s="1"/>
  <c r="O61" i="11"/>
  <c r="O43" i="11"/>
  <c r="E51" i="3" s="1"/>
  <c r="D36" i="18" s="1"/>
  <c r="O27" i="11"/>
  <c r="E38" i="3" s="1"/>
  <c r="D50" i="18" s="1"/>
  <c r="M53" i="11"/>
  <c r="N75" i="11"/>
  <c r="D121" i="3" s="1"/>
  <c r="C106" i="18" s="1"/>
  <c r="Q84" i="11"/>
  <c r="R29" i="11"/>
  <c r="E121" i="3"/>
  <c r="D106" i="18" s="1"/>
  <c r="S69" i="11"/>
  <c r="M51" i="11"/>
  <c r="C77" i="3" s="1"/>
  <c r="B81" i="18" s="1"/>
  <c r="N73" i="11"/>
  <c r="R19" i="11"/>
  <c r="F141" i="3"/>
  <c r="E85" i="18" s="1"/>
  <c r="R81" i="11"/>
  <c r="M25" i="11"/>
  <c r="C39" i="3" s="1"/>
  <c r="B51" i="18" s="1"/>
  <c r="N49" i="11"/>
  <c r="D70" i="3" s="1"/>
  <c r="C10" i="18" s="1"/>
  <c r="S83" i="11"/>
  <c r="I90" i="3" s="1"/>
  <c r="H102" i="18" s="1"/>
  <c r="P88" i="11"/>
  <c r="P12" i="11"/>
  <c r="P50" i="11"/>
  <c r="O84" i="11"/>
  <c r="O77" i="11"/>
  <c r="O20" i="11"/>
  <c r="E31" i="3" s="1"/>
  <c r="D94" i="18" s="1"/>
  <c r="X77" i="11"/>
  <c r="X61" i="11"/>
  <c r="X53" i="11"/>
  <c r="X37" i="11"/>
  <c r="AC37" i="11" s="1"/>
  <c r="X29" i="11"/>
  <c r="Z29" i="11" s="1"/>
  <c r="X13" i="11"/>
  <c r="P84" i="11"/>
  <c r="P54" i="11"/>
  <c r="O30" i="11"/>
  <c r="O76" i="11"/>
  <c r="O72" i="11"/>
  <c r="O58" i="11"/>
  <c r="P81" i="11"/>
  <c r="P74" i="11"/>
  <c r="F120" i="3" s="1"/>
  <c r="E105" i="18" s="1"/>
  <c r="P72" i="11"/>
  <c r="F16" i="3" s="1"/>
  <c r="E91" i="18" s="1"/>
  <c r="P77" i="11"/>
  <c r="P20" i="11"/>
  <c r="R5" i="11"/>
  <c r="Q5" i="11"/>
  <c r="O37" i="11"/>
  <c r="O90" i="11"/>
  <c r="O88" i="11"/>
  <c r="O31" i="11"/>
  <c r="O34" i="11"/>
  <c r="C121" i="3"/>
  <c r="B106" i="18" s="1"/>
  <c r="G141" i="3"/>
  <c r="F85" i="18" s="1"/>
  <c r="F52" i="3"/>
  <c r="E73" i="18" s="1"/>
  <c r="P34" i="11"/>
  <c r="P82" i="11"/>
  <c r="F60" i="3" s="1"/>
  <c r="E80" i="18" s="1"/>
  <c r="P60" i="11"/>
  <c r="O82" i="11"/>
  <c r="O60" i="11"/>
  <c r="E91" i="3" s="1"/>
  <c r="D103" i="18" s="1"/>
  <c r="O68" i="11"/>
  <c r="O50" i="11"/>
  <c r="O54" i="11"/>
  <c r="O36" i="11"/>
  <c r="P68" i="11"/>
  <c r="F89" i="3"/>
  <c r="E101" i="18" s="1"/>
  <c r="R45" i="11"/>
  <c r="Q45" i="11"/>
  <c r="O81" i="11"/>
  <c r="E21" i="3" s="1"/>
  <c r="D70" i="18" s="1"/>
  <c r="O74" i="11"/>
  <c r="E120" i="3" s="1"/>
  <c r="D105" i="18" s="1"/>
  <c r="C70" i="3"/>
  <c r="B10" i="18" s="1"/>
  <c r="Q69" i="11"/>
  <c r="X68" i="11"/>
  <c r="X4" i="11"/>
  <c r="D122" i="3"/>
  <c r="C42" i="18" s="1"/>
  <c r="Q74" i="11"/>
  <c r="G120" i="3" s="1"/>
  <c r="F105" i="18" s="1"/>
  <c r="S66" i="11"/>
  <c r="R74" i="11"/>
  <c r="Q83" i="11"/>
  <c r="G90" i="3" s="1"/>
  <c r="F102" i="18" s="1"/>
  <c r="Q66" i="11"/>
  <c r="Q36" i="11"/>
  <c r="S74" i="11"/>
  <c r="X27" i="11"/>
  <c r="AG27" i="11" s="1"/>
  <c r="M81" i="11"/>
  <c r="N37" i="11"/>
  <c r="D53" i="3" s="1"/>
  <c r="C20" i="18" s="1"/>
  <c r="Q20" i="11"/>
  <c r="R59" i="11"/>
  <c r="S52" i="11"/>
  <c r="Q37" i="11"/>
  <c r="P64" i="11"/>
  <c r="P71" i="11"/>
  <c r="P87" i="11"/>
  <c r="P14" i="11"/>
  <c r="S82" i="11"/>
  <c r="F70" i="3"/>
  <c r="E10" i="18" s="1"/>
  <c r="P76" i="11"/>
  <c r="P16" i="11"/>
  <c r="P66" i="11"/>
  <c r="P42" i="11"/>
  <c r="F17" i="3" s="1"/>
  <c r="E92" i="18" s="1"/>
  <c r="P32" i="11"/>
  <c r="P48" i="11"/>
  <c r="P62" i="11"/>
  <c r="P22" i="11"/>
  <c r="Q76" i="11"/>
  <c r="Q28" i="11"/>
  <c r="O70" i="11"/>
  <c r="O64" i="11"/>
  <c r="E70" i="3"/>
  <c r="D10" i="18" s="1"/>
  <c r="O56" i="11"/>
  <c r="O83" i="11"/>
  <c r="O18" i="11"/>
  <c r="O40" i="11"/>
  <c r="O80" i="11"/>
  <c r="O71" i="11"/>
  <c r="O16" i="11"/>
  <c r="O66" i="11"/>
  <c r="O8" i="11"/>
  <c r="O79" i="11"/>
  <c r="E19" i="3" s="1"/>
  <c r="D48" i="18" s="1"/>
  <c r="O6" i="11"/>
  <c r="O42" i="11"/>
  <c r="O32" i="11"/>
  <c r="O52" i="11"/>
  <c r="O48" i="11"/>
  <c r="E69" i="3" s="1"/>
  <c r="D57" i="18" s="1"/>
  <c r="O28" i="11"/>
  <c r="O87" i="11"/>
  <c r="E143" i="3" s="1"/>
  <c r="D76" i="18" s="1"/>
  <c r="O78" i="11"/>
  <c r="O62" i="11"/>
  <c r="E98" i="3" s="1"/>
  <c r="D83" i="18" s="1"/>
  <c r="O86" i="11"/>
  <c r="O14" i="11"/>
  <c r="O22" i="11"/>
  <c r="E33" i="3" s="1"/>
  <c r="D96" i="18" s="1"/>
  <c r="X25" i="11"/>
  <c r="X86" i="11"/>
  <c r="AC86" i="11" s="1"/>
  <c r="M37" i="11"/>
  <c r="C32" i="3" s="1"/>
  <c r="B95" i="18" s="1"/>
  <c r="O21" i="11"/>
  <c r="R44" i="11"/>
  <c r="S33" i="11"/>
  <c r="I24" i="3"/>
  <c r="H72" i="18" s="1"/>
  <c r="Q12" i="11"/>
  <c r="R85" i="11"/>
  <c r="P70" i="11"/>
  <c r="P56" i="11"/>
  <c r="P79" i="11"/>
  <c r="P28" i="11"/>
  <c r="P90" i="11"/>
  <c r="P73" i="11"/>
  <c r="S42" i="11"/>
  <c r="R10" i="11"/>
  <c r="Q50" i="11"/>
  <c r="Q89" i="11"/>
  <c r="S70" i="11"/>
  <c r="S64" i="11"/>
  <c r="S34" i="11"/>
  <c r="S40" i="11"/>
  <c r="S80" i="11"/>
  <c r="I131" i="3" s="1"/>
  <c r="S8" i="11"/>
  <c r="S79" i="11"/>
  <c r="S6" i="11"/>
  <c r="S32" i="11"/>
  <c r="S48" i="11"/>
  <c r="S78" i="11"/>
  <c r="I124" i="3" s="1"/>
  <c r="H107" i="18" s="1"/>
  <c r="S62" i="11"/>
  <c r="S49" i="11"/>
  <c r="S86" i="11"/>
  <c r="S14" i="11"/>
  <c r="S90" i="11"/>
  <c r="S22" i="11"/>
  <c r="X74" i="11"/>
  <c r="AG74" i="11" s="1"/>
  <c r="X58" i="11"/>
  <c r="M67" i="11"/>
  <c r="M35" i="11"/>
  <c r="N89" i="11"/>
  <c r="P61" i="11"/>
  <c r="Q9" i="11"/>
  <c r="R43" i="11"/>
  <c r="S29" i="11"/>
  <c r="S68" i="11"/>
  <c r="S58" i="11"/>
  <c r="P83" i="11"/>
  <c r="F90" i="3" s="1"/>
  <c r="E102" i="18" s="1"/>
  <c r="P18" i="11"/>
  <c r="P40" i="11"/>
  <c r="F66" i="3" s="1"/>
  <c r="E98" i="18" s="1"/>
  <c r="P80" i="11"/>
  <c r="P8" i="11"/>
  <c r="F9" i="3" s="1"/>
  <c r="E68" i="18" s="1"/>
  <c r="P6" i="11"/>
  <c r="P52" i="11"/>
  <c r="P78" i="11"/>
  <c r="P86" i="11"/>
  <c r="Q17" i="11"/>
  <c r="Q61" i="11"/>
  <c r="S56" i="11"/>
  <c r="S71" i="11"/>
  <c r="Q13" i="11"/>
  <c r="Q25" i="11"/>
  <c r="Q42" i="11"/>
  <c r="R60" i="11"/>
  <c r="Q90" i="11"/>
  <c r="M65" i="11"/>
  <c r="M27" i="11"/>
  <c r="N85" i="11"/>
  <c r="N21" i="11"/>
  <c r="O59" i="11"/>
  <c r="P89" i="11"/>
  <c r="P35" i="11"/>
  <c r="P9" i="11"/>
  <c r="Q44" i="11"/>
  <c r="R42" i="11"/>
  <c r="S28" i="11"/>
  <c r="I39" i="3" s="1"/>
  <c r="H51" i="18" s="1"/>
  <c r="R64" i="11"/>
  <c r="H23" i="3" s="1"/>
  <c r="G71" i="18" s="1"/>
  <c r="Q64" i="11"/>
  <c r="R18" i="11"/>
  <c r="Q18" i="11"/>
  <c r="Q77" i="11"/>
  <c r="R77" i="11"/>
  <c r="N88" i="11"/>
  <c r="M88" i="11"/>
  <c r="S3" i="11"/>
  <c r="M82" i="11"/>
  <c r="N82" i="11"/>
  <c r="S30" i="11"/>
  <c r="M76" i="11"/>
  <c r="C122" i="3" s="1"/>
  <c r="B42" i="18" s="1"/>
  <c r="M68" i="11"/>
  <c r="N68" i="11"/>
  <c r="S67" i="11"/>
  <c r="S72" i="11"/>
  <c r="M58" i="11"/>
  <c r="N58" i="11"/>
  <c r="M36" i="11"/>
  <c r="N36" i="11"/>
  <c r="X84" i="11"/>
  <c r="X72" i="11"/>
  <c r="AA72" i="11" s="1"/>
  <c r="X56" i="11"/>
  <c r="AD56" i="11" s="1"/>
  <c r="X52" i="11"/>
  <c r="AI52" i="11" s="1"/>
  <c r="X40" i="11"/>
  <c r="Y40" i="11" s="1"/>
  <c r="X12" i="11"/>
  <c r="AA12" i="11" s="1"/>
  <c r="Q21" i="11"/>
  <c r="Q49" i="11"/>
  <c r="S44" i="11"/>
  <c r="R56" i="11"/>
  <c r="H10" i="3" s="1"/>
  <c r="G4" i="18" s="1"/>
  <c r="Q56" i="11"/>
  <c r="R79" i="11"/>
  <c r="Q79" i="11"/>
  <c r="R57" i="11"/>
  <c r="Q57" i="11"/>
  <c r="N86" i="11"/>
  <c r="M86" i="11"/>
  <c r="C142" i="3" s="1"/>
  <c r="S23" i="11"/>
  <c r="N80" i="11"/>
  <c r="M80" i="11"/>
  <c r="C119" i="3" s="1"/>
  <c r="S73" i="11"/>
  <c r="M74" i="11"/>
  <c r="N74" i="11"/>
  <c r="S81" i="11"/>
  <c r="I21" i="3" s="1"/>
  <c r="H70" i="18" s="1"/>
  <c r="N70" i="11"/>
  <c r="M70" i="11"/>
  <c r="C57" i="3" s="1"/>
  <c r="B8" i="18" s="1"/>
  <c r="S41" i="11"/>
  <c r="N62" i="11"/>
  <c r="D101" i="3" s="1"/>
  <c r="C58" i="18" s="1"/>
  <c r="M62" i="11"/>
  <c r="S65" i="11"/>
  <c r="N46" i="11"/>
  <c r="M46" i="11"/>
  <c r="C25" i="3" s="1"/>
  <c r="B31" i="18" s="1"/>
  <c r="N42" i="11"/>
  <c r="D17" i="3" s="1"/>
  <c r="C92" i="18" s="1"/>
  <c r="S11" i="11"/>
  <c r="S31" i="11"/>
  <c r="I6" i="3" s="1"/>
  <c r="H19" i="18" s="1"/>
  <c r="M34" i="11"/>
  <c r="N34" i="11"/>
  <c r="N30" i="11"/>
  <c r="M30" i="11"/>
  <c r="S39" i="11"/>
  <c r="M26" i="11"/>
  <c r="N22" i="11"/>
  <c r="M22" i="11"/>
  <c r="S84" i="11"/>
  <c r="N16" i="11"/>
  <c r="M16" i="11"/>
  <c r="C150" i="3" s="1"/>
  <c r="B109" i="18" s="1"/>
  <c r="S89" i="11"/>
  <c r="S85" i="11"/>
  <c r="M10" i="11"/>
  <c r="C141" i="3" s="1"/>
  <c r="N10" i="11"/>
  <c r="N6" i="11"/>
  <c r="D7" i="3" s="1"/>
  <c r="C47" i="18" s="1"/>
  <c r="M6" i="11"/>
  <c r="C59" i="3" s="1"/>
  <c r="B37" i="18" s="1"/>
  <c r="X80" i="11"/>
  <c r="AC80" i="11" s="1"/>
  <c r="X60" i="11"/>
  <c r="X48" i="11"/>
  <c r="AE48" i="11" s="1"/>
  <c r="X36" i="11"/>
  <c r="Z36" i="11" s="1"/>
  <c r="X24" i="11"/>
  <c r="X8" i="11"/>
  <c r="AG8" i="11" s="1"/>
  <c r="S57" i="11"/>
  <c r="M66" i="11"/>
  <c r="C102" i="3" s="1"/>
  <c r="B59" i="18" s="1"/>
  <c r="R69" i="11"/>
  <c r="R33" i="11"/>
  <c r="N66" i="11"/>
  <c r="N12" i="11"/>
  <c r="R58" i="11"/>
  <c r="S43" i="11"/>
  <c r="Q52" i="11"/>
  <c r="R52" i="11"/>
  <c r="R78" i="11"/>
  <c r="H124" i="3" s="1"/>
  <c r="G107" i="18" s="1"/>
  <c r="Q78" i="11"/>
  <c r="R22" i="11"/>
  <c r="H135" i="3" s="1"/>
  <c r="Q22" i="11"/>
  <c r="R30" i="11"/>
  <c r="H5" i="3" s="1"/>
  <c r="G30" i="18" s="1"/>
  <c r="Q30" i="11"/>
  <c r="R67" i="11"/>
  <c r="Q67" i="11"/>
  <c r="G50" i="3" s="1"/>
  <c r="F35" i="18" s="1"/>
  <c r="Q68" i="11"/>
  <c r="R68" i="11"/>
  <c r="Q51" i="11"/>
  <c r="R51" i="11"/>
  <c r="Q27" i="11"/>
  <c r="R27" i="11"/>
  <c r="H38" i="3" s="1"/>
  <c r="G50" i="18" s="1"/>
  <c r="S53" i="11"/>
  <c r="M84" i="11"/>
  <c r="N84" i="11"/>
  <c r="D79" i="3" s="1"/>
  <c r="C99" i="18" s="1"/>
  <c r="N78" i="11"/>
  <c r="M78" i="11"/>
  <c r="S88" i="11"/>
  <c r="N72" i="11"/>
  <c r="M72" i="11"/>
  <c r="S10" i="11"/>
  <c r="N64" i="11"/>
  <c r="M64" i="11"/>
  <c r="C23" i="3" s="1"/>
  <c r="B71" i="18" s="1"/>
  <c r="S17" i="11"/>
  <c r="N56" i="11"/>
  <c r="D82" i="3" s="1"/>
  <c r="C12" i="18" s="1"/>
  <c r="M56" i="11"/>
  <c r="S9" i="11"/>
  <c r="N48" i="11"/>
  <c r="D69" i="3" s="1"/>
  <c r="C57" i="18" s="1"/>
  <c r="M48" i="11"/>
  <c r="S50" i="11"/>
  <c r="N40" i="11"/>
  <c r="D66" i="3" s="1"/>
  <c r="C98" i="18" s="1"/>
  <c r="M40" i="11"/>
  <c r="S45" i="11"/>
  <c r="S54" i="11"/>
  <c r="N32" i="11"/>
  <c r="M32" i="11"/>
  <c r="S24" i="11"/>
  <c r="I35" i="3" s="1"/>
  <c r="H32" i="18" s="1"/>
  <c r="N24" i="11"/>
  <c r="D35" i="3" s="1"/>
  <c r="C32" i="18" s="1"/>
  <c r="M24" i="11"/>
  <c r="C35" i="3" s="1"/>
  <c r="B32" i="18" s="1"/>
  <c r="S63" i="11"/>
  <c r="M18" i="11"/>
  <c r="C24" i="3" s="1"/>
  <c r="B72" i="18" s="1"/>
  <c r="N18" i="11"/>
  <c r="X88" i="11"/>
  <c r="X76" i="11"/>
  <c r="AF76" i="11" s="1"/>
  <c r="X64" i="11"/>
  <c r="X44" i="11"/>
  <c r="AD44" i="11" s="1"/>
  <c r="X32" i="11"/>
  <c r="AF32" i="11" s="1"/>
  <c r="X20" i="11"/>
  <c r="X16" i="11"/>
  <c r="N26" i="11"/>
  <c r="S4" i="11"/>
  <c r="Q75" i="11"/>
  <c r="R75" i="11"/>
  <c r="H134" i="3" s="1"/>
  <c r="R53" i="11"/>
  <c r="Q53" i="11"/>
  <c r="R82" i="11"/>
  <c r="Q82" i="11"/>
  <c r="G133" i="3" s="1"/>
  <c r="M90" i="11"/>
  <c r="S37" i="11"/>
  <c r="M60" i="11"/>
  <c r="N60" i="11"/>
  <c r="N54" i="11"/>
  <c r="M54" i="11"/>
  <c r="S26" i="11"/>
  <c r="M50" i="11"/>
  <c r="C18" i="3" s="1"/>
  <c r="B69" i="18" s="1"/>
  <c r="N50" i="11"/>
  <c r="S12" i="11"/>
  <c r="M44" i="11"/>
  <c r="C110" i="3" s="1"/>
  <c r="B25" i="18" s="1"/>
  <c r="N44" i="11"/>
  <c r="S38" i="11"/>
  <c r="I54" i="3" s="1"/>
  <c r="H54" i="18" s="1"/>
  <c r="N38" i="11"/>
  <c r="D54" i="3" s="1"/>
  <c r="C54" i="18" s="1"/>
  <c r="M38" i="11"/>
  <c r="C54" i="3" s="1"/>
  <c r="B54" i="18" s="1"/>
  <c r="N28" i="11"/>
  <c r="D77" i="3" s="1"/>
  <c r="C81" i="18" s="1"/>
  <c r="S51" i="11"/>
  <c r="M20" i="11"/>
  <c r="C123" i="3" s="1"/>
  <c r="B74" i="18" s="1"/>
  <c r="S77" i="11"/>
  <c r="N20" i="11"/>
  <c r="N14" i="11"/>
  <c r="M14" i="11"/>
  <c r="S7" i="11"/>
  <c r="N8" i="11"/>
  <c r="D92" i="3" s="1"/>
  <c r="C39" i="18" s="1"/>
  <c r="M8" i="11"/>
  <c r="S61" i="11"/>
  <c r="M4" i="11"/>
  <c r="C5" i="3" s="1"/>
  <c r="N4" i="11"/>
  <c r="D38" i="3" s="1"/>
  <c r="C50" i="18" s="1"/>
  <c r="S27" i="11"/>
  <c r="X85" i="11"/>
  <c r="AE85" i="11" s="1"/>
  <c r="X69" i="11"/>
  <c r="X45" i="11"/>
  <c r="X21" i="11"/>
  <c r="Y21" i="11" s="1"/>
  <c r="X5" i="11"/>
  <c r="M52" i="11"/>
  <c r="R15" i="11"/>
  <c r="Q15" i="11"/>
  <c r="G91" i="3" s="1"/>
  <c r="F103" i="18" s="1"/>
  <c r="R8" i="11"/>
  <c r="Q8" i="11"/>
  <c r="R14" i="11"/>
  <c r="Q14" i="11"/>
  <c r="N9" i="11"/>
  <c r="Q81" i="11"/>
  <c r="R3" i="11"/>
  <c r="R66" i="11"/>
  <c r="R41" i="11"/>
  <c r="R13" i="11"/>
  <c r="S76" i="11"/>
  <c r="R86" i="11"/>
  <c r="Q86" i="11"/>
  <c r="R46" i="11"/>
  <c r="Q46" i="11"/>
  <c r="G25" i="3" s="1"/>
  <c r="F31" i="18" s="1"/>
  <c r="R31" i="11"/>
  <c r="Q31" i="11"/>
  <c r="R63" i="11"/>
  <c r="Q63" i="11"/>
  <c r="X87" i="11"/>
  <c r="X79" i="11"/>
  <c r="X55" i="11"/>
  <c r="X31" i="11"/>
  <c r="AG31" i="11" s="1"/>
  <c r="X15" i="11"/>
  <c r="AE15" i="11" s="1"/>
  <c r="X7" i="11"/>
  <c r="R70" i="11"/>
  <c r="Q70" i="11"/>
  <c r="R40" i="11"/>
  <c r="Q40" i="11"/>
  <c r="R6" i="11"/>
  <c r="Q6" i="11"/>
  <c r="R62" i="11"/>
  <c r="Q62" i="11"/>
  <c r="N39" i="11"/>
  <c r="M39" i="11"/>
  <c r="C58" i="3" s="1"/>
  <c r="B9" i="18" s="1"/>
  <c r="N31" i="11"/>
  <c r="M31" i="11"/>
  <c r="S87" i="11"/>
  <c r="N23" i="11"/>
  <c r="M23" i="11"/>
  <c r="N15" i="11"/>
  <c r="M15" i="11"/>
  <c r="N7" i="11"/>
  <c r="D151" i="3" s="1"/>
  <c r="C64" i="18" s="1"/>
  <c r="M7" i="11"/>
  <c r="X78" i="11"/>
  <c r="X70" i="11"/>
  <c r="AA70" i="11" s="1"/>
  <c r="X62" i="11"/>
  <c r="AD62" i="11" s="1"/>
  <c r="X54" i="11"/>
  <c r="X46" i="11"/>
  <c r="AF46" i="11" s="1"/>
  <c r="X38" i="11"/>
  <c r="X30" i="11"/>
  <c r="X22" i="11"/>
  <c r="X14" i="11"/>
  <c r="AG14" i="11" s="1"/>
  <c r="X6" i="11"/>
  <c r="AI6" i="11" s="1"/>
  <c r="M59" i="11"/>
  <c r="M45" i="11"/>
  <c r="M9" i="11"/>
  <c r="N83" i="11"/>
  <c r="N69" i="11"/>
  <c r="N33" i="11"/>
  <c r="N19" i="11"/>
  <c r="N5" i="11"/>
  <c r="R90" i="11"/>
  <c r="R76" i="11"/>
  <c r="R65" i="11"/>
  <c r="R37" i="11"/>
  <c r="R26" i="11"/>
  <c r="R12" i="11"/>
  <c r="S75" i="11"/>
  <c r="S36" i="11"/>
  <c r="R32" i="11"/>
  <c r="H43" i="3" s="1"/>
  <c r="G53" i="18" s="1"/>
  <c r="Q32" i="11"/>
  <c r="R72" i="11"/>
  <c r="Q72" i="11"/>
  <c r="X71" i="11"/>
  <c r="AI71" i="11" s="1"/>
  <c r="X63" i="11"/>
  <c r="AI63" i="11" s="1"/>
  <c r="X47" i="11"/>
  <c r="X39" i="11"/>
  <c r="X23" i="11"/>
  <c r="AF23" i="11" s="1"/>
  <c r="R71" i="11"/>
  <c r="Q71" i="11"/>
  <c r="R54" i="11"/>
  <c r="Q54" i="11"/>
  <c r="R24" i="11"/>
  <c r="H35" i="3" s="1"/>
  <c r="G32" i="18" s="1"/>
  <c r="Q24" i="11"/>
  <c r="G35" i="3" s="1"/>
  <c r="F32" i="18" s="1"/>
  <c r="S55" i="11"/>
  <c r="N87" i="11"/>
  <c r="M87" i="11"/>
  <c r="N79" i="11"/>
  <c r="M79" i="11"/>
  <c r="C19" i="3" s="1"/>
  <c r="B48" i="18" s="1"/>
  <c r="S47" i="11"/>
  <c r="N71" i="11"/>
  <c r="M71" i="11"/>
  <c r="N63" i="11"/>
  <c r="D36" i="3" s="1"/>
  <c r="C33" i="18" s="1"/>
  <c r="M63" i="11"/>
  <c r="N55" i="11"/>
  <c r="M55" i="11"/>
  <c r="S16" i="11"/>
  <c r="N47" i="11"/>
  <c r="M47" i="11"/>
  <c r="R55" i="11"/>
  <c r="Q55" i="11"/>
  <c r="R47" i="11"/>
  <c r="H31" i="3" s="1"/>
  <c r="G94" i="18" s="1"/>
  <c r="Q47" i="11"/>
  <c r="R16" i="11"/>
  <c r="Q16" i="11"/>
  <c r="R87" i="11"/>
  <c r="Q87" i="11"/>
  <c r="M83" i="11"/>
  <c r="M5" i="11"/>
  <c r="N57" i="11"/>
  <c r="N43" i="11"/>
  <c r="D51" i="3" s="1"/>
  <c r="C36" i="18" s="1"/>
  <c r="N29" i="11"/>
  <c r="D78" i="3" s="1"/>
  <c r="C82" i="18" s="1"/>
  <c r="R89" i="11"/>
  <c r="R61" i="11"/>
  <c r="R50" i="11"/>
  <c r="R36" i="11"/>
  <c r="R25" i="11"/>
  <c r="H39" i="3" s="1"/>
  <c r="G51" i="18" s="1"/>
  <c r="R11" i="11"/>
  <c r="S60" i="11"/>
  <c r="S35" i="11"/>
  <c r="R80" i="11"/>
  <c r="Q80" i="11"/>
  <c r="R48" i="11"/>
  <c r="Q48" i="11"/>
  <c r="R39" i="11"/>
  <c r="Q39" i="11"/>
  <c r="R23" i="11"/>
  <c r="Q23" i="11"/>
  <c r="R88" i="11"/>
  <c r="Q88" i="11"/>
  <c r="R38" i="11"/>
  <c r="H54" i="3" s="1"/>
  <c r="G54" i="18" s="1"/>
  <c r="Q38" i="11"/>
  <c r="G54" i="3" s="1"/>
  <c r="F54" i="18" s="1"/>
  <c r="R7" i="11"/>
  <c r="Q7" i="11"/>
  <c r="M57" i="11"/>
  <c r="N81" i="11"/>
  <c r="N67" i="11"/>
  <c r="N17" i="11"/>
  <c r="S20" i="11"/>
  <c r="Z151" i="20"/>
  <c r="Z150" i="20"/>
  <c r="N142" i="20"/>
  <c r="Z142" i="20" s="1"/>
  <c r="N143" i="20"/>
  <c r="Z143" i="20" s="1"/>
  <c r="N144" i="20"/>
  <c r="Z144" i="20" s="1"/>
  <c r="N141" i="20"/>
  <c r="Z141" i="20" s="1"/>
  <c r="N132" i="20"/>
  <c r="Z132" i="20" s="1"/>
  <c r="N133" i="20"/>
  <c r="Z133" i="20" s="1"/>
  <c r="N134" i="20"/>
  <c r="Z134" i="20" s="1"/>
  <c r="N135" i="20"/>
  <c r="Z135" i="20" s="1"/>
  <c r="N131" i="20"/>
  <c r="Z131" i="20" s="1"/>
  <c r="N120" i="20"/>
  <c r="Z120" i="20" s="1"/>
  <c r="N121" i="20"/>
  <c r="Z121" i="20" s="1"/>
  <c r="N122" i="20"/>
  <c r="Z122" i="20" s="1"/>
  <c r="N123" i="20"/>
  <c r="Z123" i="20" s="1"/>
  <c r="N124" i="20"/>
  <c r="Z124" i="20" s="1"/>
  <c r="N125" i="20"/>
  <c r="Z125" i="20" s="1"/>
  <c r="N119" i="20"/>
  <c r="Z119" i="20" s="1"/>
  <c r="N110" i="20"/>
  <c r="Z110" i="20" s="1"/>
  <c r="N111" i="20"/>
  <c r="Z111" i="20" s="1"/>
  <c r="N112" i="20"/>
  <c r="Z112" i="20" s="1"/>
  <c r="N113" i="20"/>
  <c r="Z113" i="20" s="1"/>
  <c r="N109" i="20"/>
  <c r="Z109" i="20" s="1"/>
  <c r="N99" i="20"/>
  <c r="Z99" i="20" s="1"/>
  <c r="N100" i="20"/>
  <c r="Z100" i="20" s="1"/>
  <c r="N101" i="20"/>
  <c r="Z101" i="20" s="1"/>
  <c r="N102" i="20"/>
  <c r="Z102" i="20" s="1"/>
  <c r="N103" i="20"/>
  <c r="Z103" i="20" s="1"/>
  <c r="N98" i="20"/>
  <c r="Z98" i="20" s="1"/>
  <c r="N89" i="20"/>
  <c r="Z89" i="20" s="1"/>
  <c r="N90" i="20"/>
  <c r="Z90" i="20" s="1"/>
  <c r="N91" i="20"/>
  <c r="Z91" i="20" s="1"/>
  <c r="N92" i="20"/>
  <c r="Z92" i="20" s="1"/>
  <c r="N88" i="20"/>
  <c r="Z88" i="20" s="1"/>
  <c r="N78" i="20"/>
  <c r="Z78" i="20" s="1"/>
  <c r="N79" i="20"/>
  <c r="Z79" i="20" s="1"/>
  <c r="N80" i="20"/>
  <c r="Z80" i="20" s="1"/>
  <c r="N81" i="20"/>
  <c r="Z81" i="20" s="1"/>
  <c r="N82" i="20"/>
  <c r="Z82" i="20" s="1"/>
  <c r="N77" i="20"/>
  <c r="Z77" i="20" s="1"/>
  <c r="N67" i="20"/>
  <c r="Z67" i="20" s="1"/>
  <c r="N68" i="20"/>
  <c r="Z68" i="20" s="1"/>
  <c r="N69" i="20"/>
  <c r="Z69" i="20" s="1"/>
  <c r="N70" i="20"/>
  <c r="Z70" i="20" s="1"/>
  <c r="N71" i="20"/>
  <c r="Z71" i="20" s="1"/>
  <c r="N66" i="20"/>
  <c r="Z66" i="20" s="1"/>
  <c r="N50" i="20"/>
  <c r="Z50" i="20" s="1"/>
  <c r="N51" i="20"/>
  <c r="Z51" i="20" s="1"/>
  <c r="N52" i="20"/>
  <c r="Z52" i="20" s="1"/>
  <c r="N53" i="20"/>
  <c r="Z53" i="20" s="1"/>
  <c r="N54" i="20"/>
  <c r="Z54" i="20" s="1"/>
  <c r="N55" i="20"/>
  <c r="Z55" i="20" s="1"/>
  <c r="N56" i="20"/>
  <c r="Z56" i="20" s="1"/>
  <c r="N57" i="20"/>
  <c r="Z57" i="20" s="1"/>
  <c r="N58" i="20"/>
  <c r="Z58" i="20" s="1"/>
  <c r="N59" i="20"/>
  <c r="Z59" i="20" s="1"/>
  <c r="N60" i="20"/>
  <c r="Z60" i="20" s="1"/>
  <c r="N49" i="20"/>
  <c r="Z49" i="20" s="1"/>
  <c r="N32" i="20"/>
  <c r="Z32" i="20" s="1"/>
  <c r="N33" i="20"/>
  <c r="Z33" i="20" s="1"/>
  <c r="N34" i="20"/>
  <c r="Z34" i="20" s="1"/>
  <c r="N35" i="20"/>
  <c r="Z35" i="20" s="1"/>
  <c r="N36" i="20"/>
  <c r="Z36" i="20" s="1"/>
  <c r="N37" i="20"/>
  <c r="Z37" i="20" s="1"/>
  <c r="N38" i="20"/>
  <c r="Z38" i="20" s="1"/>
  <c r="N39" i="20"/>
  <c r="Z39" i="20" s="1"/>
  <c r="N40" i="20"/>
  <c r="Z40" i="20" s="1"/>
  <c r="N41" i="20"/>
  <c r="Z41" i="20" s="1"/>
  <c r="N42" i="20"/>
  <c r="Z42" i="20" s="1"/>
  <c r="N43" i="20"/>
  <c r="Z43" i="20" s="1"/>
  <c r="N31" i="20"/>
  <c r="Z31" i="20" s="1"/>
  <c r="N17" i="20"/>
  <c r="Z17" i="20" s="1"/>
  <c r="N18" i="20"/>
  <c r="Z18" i="20" s="1"/>
  <c r="N19" i="20"/>
  <c r="Z19" i="20" s="1"/>
  <c r="N20" i="20"/>
  <c r="Z20" i="20" s="1"/>
  <c r="N21" i="20"/>
  <c r="Z21" i="20" s="1"/>
  <c r="N22" i="20"/>
  <c r="Z22" i="20" s="1"/>
  <c r="N23" i="20"/>
  <c r="Z23" i="20" s="1"/>
  <c r="N24" i="20"/>
  <c r="Z24" i="20" s="1"/>
  <c r="N25" i="20"/>
  <c r="Z25" i="20" s="1"/>
  <c r="N16" i="20"/>
  <c r="Z16" i="20" s="1"/>
  <c r="N5" i="20"/>
  <c r="Z5" i="20" s="1"/>
  <c r="N6" i="20"/>
  <c r="Z6" i="20" s="1"/>
  <c r="N7" i="20"/>
  <c r="Z7" i="20" s="1"/>
  <c r="N8" i="20"/>
  <c r="Z8" i="20" s="1"/>
  <c r="N9" i="20"/>
  <c r="Z9" i="20" s="1"/>
  <c r="N10" i="20"/>
  <c r="Z10" i="20" s="1"/>
  <c r="N4" i="20"/>
  <c r="Z4" i="20" s="1"/>
  <c r="J99" i="3"/>
  <c r="R99" i="3" s="1"/>
  <c r="J100" i="3"/>
  <c r="R100" i="3" s="1"/>
  <c r="J101" i="3"/>
  <c r="R101" i="3" s="1"/>
  <c r="J102" i="3"/>
  <c r="R102" i="3" s="1"/>
  <c r="J103" i="3"/>
  <c r="R103" i="3" s="1"/>
  <c r="J98" i="3"/>
  <c r="R98" i="3" s="1"/>
  <c r="J89" i="3"/>
  <c r="R89" i="3" s="1"/>
  <c r="J90" i="3"/>
  <c r="R90" i="3" s="1"/>
  <c r="J91" i="3"/>
  <c r="R91" i="3" s="1"/>
  <c r="J92" i="3"/>
  <c r="R92" i="3" s="1"/>
  <c r="J88" i="3"/>
  <c r="R88" i="3" s="1"/>
  <c r="J78" i="3"/>
  <c r="R78" i="3" s="1"/>
  <c r="J79" i="3"/>
  <c r="R79" i="3" s="1"/>
  <c r="J80" i="3"/>
  <c r="R80" i="3" s="1"/>
  <c r="J81" i="3"/>
  <c r="R81" i="3" s="1"/>
  <c r="J82" i="3"/>
  <c r="R82" i="3" s="1"/>
  <c r="R77" i="3"/>
  <c r="J67" i="3"/>
  <c r="R67" i="3" s="1"/>
  <c r="J68" i="3"/>
  <c r="R68" i="3" s="1"/>
  <c r="J69" i="3"/>
  <c r="R69" i="3" s="1"/>
  <c r="J70" i="3"/>
  <c r="R70" i="3" s="1"/>
  <c r="J71" i="3"/>
  <c r="R71" i="3" s="1"/>
  <c r="J66" i="3"/>
  <c r="R66" i="3" s="1"/>
  <c r="J50" i="3"/>
  <c r="R50" i="3" s="1"/>
  <c r="J51" i="3"/>
  <c r="R51" i="3" s="1"/>
  <c r="J52" i="3"/>
  <c r="R52" i="3" s="1"/>
  <c r="J53" i="3"/>
  <c r="R53" i="3" s="1"/>
  <c r="J54" i="3"/>
  <c r="R54" i="3" s="1"/>
  <c r="J55" i="3"/>
  <c r="R55" i="3" s="1"/>
  <c r="J56" i="3"/>
  <c r="R56" i="3" s="1"/>
  <c r="J57" i="3"/>
  <c r="R57" i="3" s="1"/>
  <c r="J58" i="3"/>
  <c r="R58" i="3" s="1"/>
  <c r="J59" i="3"/>
  <c r="R59" i="3" s="1"/>
  <c r="J60" i="3"/>
  <c r="R60" i="3" s="1"/>
  <c r="J49" i="3"/>
  <c r="R49" i="3" s="1"/>
  <c r="J32" i="3"/>
  <c r="R32" i="3" s="1"/>
  <c r="J33" i="3"/>
  <c r="R33" i="3" s="1"/>
  <c r="J34" i="3"/>
  <c r="R34" i="3" s="1"/>
  <c r="J35" i="3"/>
  <c r="R35" i="3" s="1"/>
  <c r="J36" i="3"/>
  <c r="R36" i="3" s="1"/>
  <c r="J37" i="3"/>
  <c r="R37" i="3" s="1"/>
  <c r="J38" i="3"/>
  <c r="R38" i="3" s="1"/>
  <c r="J39" i="3"/>
  <c r="R39" i="3" s="1"/>
  <c r="J40" i="3"/>
  <c r="R40" i="3" s="1"/>
  <c r="J41" i="3"/>
  <c r="R41" i="3" s="1"/>
  <c r="J42" i="3"/>
  <c r="R42" i="3" s="1"/>
  <c r="J43" i="3"/>
  <c r="R43" i="3" s="1"/>
  <c r="J31" i="3"/>
  <c r="R31" i="3" s="1"/>
  <c r="J17" i="3"/>
  <c r="R17" i="3" s="1"/>
  <c r="J18" i="3"/>
  <c r="R18" i="3" s="1"/>
  <c r="J19" i="3"/>
  <c r="R19" i="3" s="1"/>
  <c r="J20" i="3"/>
  <c r="R20" i="3" s="1"/>
  <c r="J21" i="3"/>
  <c r="R21" i="3" s="1"/>
  <c r="J22" i="3"/>
  <c r="R22" i="3" s="1"/>
  <c r="J23" i="3"/>
  <c r="R23" i="3" s="1"/>
  <c r="J24" i="3"/>
  <c r="R24" i="3" s="1"/>
  <c r="J25" i="3"/>
  <c r="R25" i="3" s="1"/>
  <c r="J16" i="3"/>
  <c r="R16" i="3" s="1"/>
  <c r="J5" i="3"/>
  <c r="R5" i="3" s="1"/>
  <c r="J6" i="3"/>
  <c r="R6" i="3" s="1"/>
  <c r="J7" i="3"/>
  <c r="R7" i="3" s="1"/>
  <c r="J8" i="3"/>
  <c r="R8" i="3" s="1"/>
  <c r="J9" i="3"/>
  <c r="R9" i="3" s="1"/>
  <c r="J10" i="3"/>
  <c r="R10" i="3" s="1"/>
  <c r="J4" i="3"/>
  <c r="R4" i="3" s="1"/>
  <c r="J151" i="3"/>
  <c r="R151" i="3" s="1"/>
  <c r="J150" i="3"/>
  <c r="R150" i="3" s="1"/>
  <c r="J142" i="3"/>
  <c r="R142" i="3" s="1"/>
  <c r="J143" i="3"/>
  <c r="R143" i="3" s="1"/>
  <c r="J144" i="3"/>
  <c r="R144" i="3" s="1"/>
  <c r="J141" i="3"/>
  <c r="R141" i="3" s="1"/>
  <c r="J132" i="3"/>
  <c r="R132" i="3" s="1"/>
  <c r="J133" i="3"/>
  <c r="R133" i="3" s="1"/>
  <c r="J134" i="3"/>
  <c r="R134" i="3" s="1"/>
  <c r="J135" i="3"/>
  <c r="R135" i="3" s="1"/>
  <c r="J131" i="3"/>
  <c r="R131" i="3" s="1"/>
  <c r="J120" i="3"/>
  <c r="R120" i="3" s="1"/>
  <c r="J121" i="3"/>
  <c r="R121" i="3" s="1"/>
  <c r="J122" i="3"/>
  <c r="R122" i="3" s="1"/>
  <c r="J123" i="3"/>
  <c r="R123" i="3" s="1"/>
  <c r="J124" i="3"/>
  <c r="R124" i="3" s="1"/>
  <c r="J125" i="3"/>
  <c r="R125" i="3" s="1"/>
  <c r="J119" i="3"/>
  <c r="R119" i="3" s="1"/>
  <c r="J110" i="3"/>
  <c r="R110" i="3" s="1"/>
  <c r="J111" i="3"/>
  <c r="R111" i="3" s="1"/>
  <c r="J112" i="3"/>
  <c r="R112" i="3" s="1"/>
  <c r="J113" i="3"/>
  <c r="R113" i="3" s="1"/>
  <c r="J109" i="3"/>
  <c r="R109" i="3" s="1"/>
  <c r="C4" i="3" l="1"/>
  <c r="B89" i="18" s="1"/>
  <c r="F21" i="3"/>
  <c r="E70" i="18" s="1"/>
  <c r="E18" i="3"/>
  <c r="D69" i="18" s="1"/>
  <c r="E49" i="3"/>
  <c r="D34" i="18" s="1"/>
  <c r="I36" i="3"/>
  <c r="H33" i="18" s="1"/>
  <c r="F41" i="3"/>
  <c r="E6" i="18" s="1"/>
  <c r="F68" i="3"/>
  <c r="E22" i="18" s="1"/>
  <c r="Z35" i="3"/>
  <c r="I32" i="18"/>
  <c r="Z18" i="3"/>
  <c r="I69" i="18"/>
  <c r="Z52" i="3"/>
  <c r="I73" i="18"/>
  <c r="Z80" i="3"/>
  <c r="I38" i="18"/>
  <c r="Z100" i="3"/>
  <c r="I24" i="18"/>
  <c r="AL23" i="20"/>
  <c r="M71" i="23"/>
  <c r="AL39" i="20"/>
  <c r="M51" i="23"/>
  <c r="AL57" i="20"/>
  <c r="M8" i="23"/>
  <c r="AL68" i="20"/>
  <c r="M22" i="23"/>
  <c r="AL89" i="20"/>
  <c r="M101" i="23"/>
  <c r="AL119" i="20"/>
  <c r="M104" i="23"/>
  <c r="AL141" i="20"/>
  <c r="M85" i="23"/>
  <c r="Z135" i="3"/>
  <c r="I63" i="18"/>
  <c r="AL58" i="20"/>
  <c r="M9" i="23"/>
  <c r="Z134" i="3"/>
  <c r="I75" i="18"/>
  <c r="Z34" i="3"/>
  <c r="I97" i="18"/>
  <c r="Z133" i="3"/>
  <c r="I62" i="18"/>
  <c r="Z17" i="3"/>
  <c r="I92" i="18"/>
  <c r="Z51" i="3"/>
  <c r="I36" i="18"/>
  <c r="Z79" i="3"/>
  <c r="I99" i="18"/>
  <c r="Z99" i="3"/>
  <c r="I40" i="18"/>
  <c r="AL22" i="20"/>
  <c r="M93" i="23"/>
  <c r="AL38" i="20"/>
  <c r="M50" i="23"/>
  <c r="AL56" i="20"/>
  <c r="M56" i="23"/>
  <c r="AL67" i="20"/>
  <c r="M21" i="23"/>
  <c r="AL98" i="20"/>
  <c r="M83" i="23"/>
  <c r="AL125" i="20"/>
  <c r="M14" i="23"/>
  <c r="AL144" i="20"/>
  <c r="M15" i="23"/>
  <c r="Z9" i="3"/>
  <c r="I68" i="18"/>
  <c r="AL90" i="20"/>
  <c r="M102" i="23"/>
  <c r="Z112" i="3"/>
  <c r="I61" i="18"/>
  <c r="Z8" i="3"/>
  <c r="I90" i="18"/>
  <c r="Z111" i="3"/>
  <c r="I60" i="18"/>
  <c r="Z7" i="3"/>
  <c r="I47" i="18"/>
  <c r="Z33" i="3"/>
  <c r="I96" i="18"/>
  <c r="Z110" i="3"/>
  <c r="I25" i="18"/>
  <c r="Z132" i="3"/>
  <c r="I26" i="18"/>
  <c r="Z6" i="3"/>
  <c r="I19" i="18"/>
  <c r="Z31" i="3"/>
  <c r="I94" i="18"/>
  <c r="Z32" i="3"/>
  <c r="I95" i="18"/>
  <c r="Z50" i="3"/>
  <c r="I35" i="18"/>
  <c r="Z78" i="3"/>
  <c r="I82" i="18"/>
  <c r="AL4" i="20"/>
  <c r="M89" i="23"/>
  <c r="AL21" i="20"/>
  <c r="M70" i="23"/>
  <c r="AL37" i="20"/>
  <c r="M49" i="23"/>
  <c r="AL55" i="20"/>
  <c r="M55" i="23"/>
  <c r="AL77" i="20"/>
  <c r="M81" i="23"/>
  <c r="AL103" i="20"/>
  <c r="M41" i="23"/>
  <c r="AL124" i="20"/>
  <c r="M107" i="23"/>
  <c r="AL143" i="20"/>
  <c r="M76" i="23"/>
  <c r="Z19" i="3"/>
  <c r="I48" i="18"/>
  <c r="AL40" i="20"/>
  <c r="M52" i="23"/>
  <c r="Z141" i="3"/>
  <c r="I85" i="18"/>
  <c r="Z66" i="3"/>
  <c r="I98" i="18"/>
  <c r="AL20" i="20"/>
  <c r="M5" i="23"/>
  <c r="AL82" i="20"/>
  <c r="M12" i="23"/>
  <c r="AL102" i="20"/>
  <c r="M59" i="23"/>
  <c r="AL123" i="20"/>
  <c r="M74" i="23"/>
  <c r="AL142" i="20"/>
  <c r="M43" i="23"/>
  <c r="Z53" i="3"/>
  <c r="I20" i="18"/>
  <c r="Z43" i="3"/>
  <c r="I53" i="18"/>
  <c r="Z88" i="3"/>
  <c r="I100" i="18"/>
  <c r="AL54" i="20"/>
  <c r="M54" i="23"/>
  <c r="Z125" i="3"/>
  <c r="I14" i="18"/>
  <c r="Z144" i="3"/>
  <c r="I15" i="18"/>
  <c r="Z16" i="3"/>
  <c r="I91" i="18"/>
  <c r="Z42" i="3"/>
  <c r="I7" i="18"/>
  <c r="Z60" i="3"/>
  <c r="I80" i="18"/>
  <c r="Z71" i="3"/>
  <c r="I11" i="18"/>
  <c r="Z92" i="3"/>
  <c r="I39" i="18"/>
  <c r="AL9" i="20"/>
  <c r="M68" i="23"/>
  <c r="AL19" i="20"/>
  <c r="M48" i="23"/>
  <c r="AL35" i="20"/>
  <c r="M32" i="23"/>
  <c r="AL53" i="20"/>
  <c r="M20" i="23"/>
  <c r="AL81" i="20"/>
  <c r="M23" i="23"/>
  <c r="AL101" i="20"/>
  <c r="M58" i="23"/>
  <c r="AL122" i="20"/>
  <c r="M42" i="23"/>
  <c r="Z101" i="3"/>
  <c r="I58" i="18"/>
  <c r="Z119" i="3"/>
  <c r="I104" i="18"/>
  <c r="Z5" i="3"/>
  <c r="I30" i="18"/>
  <c r="Z49" i="3"/>
  <c r="I34" i="18"/>
  <c r="AL10" i="20"/>
  <c r="M4" i="23"/>
  <c r="AL36" i="20"/>
  <c r="M33" i="23"/>
  <c r="Z124" i="3"/>
  <c r="I107" i="18"/>
  <c r="Z143" i="3"/>
  <c r="I76" i="18"/>
  <c r="Z25" i="3"/>
  <c r="I31" i="18"/>
  <c r="Z41" i="3"/>
  <c r="I6" i="18"/>
  <c r="Z59" i="3"/>
  <c r="I37" i="18"/>
  <c r="Z70" i="3"/>
  <c r="I10" i="18"/>
  <c r="Z91" i="3"/>
  <c r="I103" i="18"/>
  <c r="AL8" i="20"/>
  <c r="M90" i="23"/>
  <c r="AL18" i="20"/>
  <c r="M69" i="23"/>
  <c r="AL34" i="20"/>
  <c r="M97" i="23"/>
  <c r="AL52" i="20"/>
  <c r="M73" i="23"/>
  <c r="AL80" i="20"/>
  <c r="M38" i="23"/>
  <c r="AL100" i="20"/>
  <c r="M24" i="23"/>
  <c r="AL121" i="20"/>
  <c r="M106" i="23"/>
  <c r="Z81" i="3"/>
  <c r="I23" i="18"/>
  <c r="AL132" i="20"/>
  <c r="M26" i="23"/>
  <c r="Z24" i="3"/>
  <c r="I72" i="18"/>
  <c r="Z58" i="3"/>
  <c r="I9" i="18"/>
  <c r="AL17" i="20"/>
  <c r="M92" i="23"/>
  <c r="AL99" i="20"/>
  <c r="M40" i="23"/>
  <c r="Z122" i="3"/>
  <c r="I42" i="18"/>
  <c r="Z150" i="3"/>
  <c r="I109" i="18"/>
  <c r="Z23" i="3"/>
  <c r="I71" i="18"/>
  <c r="Z39" i="3"/>
  <c r="I51" i="18"/>
  <c r="Z57" i="3"/>
  <c r="I8" i="18"/>
  <c r="Z68" i="3"/>
  <c r="I22" i="18"/>
  <c r="Z89" i="3"/>
  <c r="I101" i="18"/>
  <c r="AL6" i="20"/>
  <c r="M19" i="23"/>
  <c r="AL31" i="20"/>
  <c r="M94" i="23"/>
  <c r="AL32" i="20"/>
  <c r="M95" i="23"/>
  <c r="AL50" i="20"/>
  <c r="M35" i="23"/>
  <c r="AL78" i="20"/>
  <c r="M82" i="23"/>
  <c r="AL109" i="20"/>
  <c r="M84" i="23"/>
  <c r="AL131" i="20"/>
  <c r="M108" i="23"/>
  <c r="Z113" i="3"/>
  <c r="I13" i="18"/>
  <c r="AL69" i="20"/>
  <c r="M57" i="23"/>
  <c r="Z142" i="3"/>
  <c r="I43" i="18"/>
  <c r="Z90" i="3"/>
  <c r="I102" i="18"/>
  <c r="AL79" i="20"/>
  <c r="M99" i="23"/>
  <c r="Z121" i="3"/>
  <c r="I106" i="18"/>
  <c r="Z151" i="3"/>
  <c r="I64" i="18"/>
  <c r="Z22" i="3"/>
  <c r="I93" i="18"/>
  <c r="Z38" i="3"/>
  <c r="I50" i="18"/>
  <c r="Z56" i="3"/>
  <c r="I56" i="18"/>
  <c r="Z67" i="3"/>
  <c r="I21" i="18"/>
  <c r="Z98" i="3"/>
  <c r="I83" i="18"/>
  <c r="AL5" i="20"/>
  <c r="M30" i="23"/>
  <c r="AL43" i="20"/>
  <c r="M53" i="23"/>
  <c r="AL49" i="20"/>
  <c r="M34" i="23"/>
  <c r="AL66" i="20"/>
  <c r="M98" i="23"/>
  <c r="AL88" i="20"/>
  <c r="M100" i="23"/>
  <c r="AL113" i="20"/>
  <c r="M13" i="23"/>
  <c r="AL135" i="20"/>
  <c r="M63" i="23"/>
  <c r="AL110" i="20"/>
  <c r="M25" i="23"/>
  <c r="Z123" i="3"/>
  <c r="I74" i="18"/>
  <c r="Z69" i="3"/>
  <c r="I57" i="18"/>
  <c r="AL33" i="20"/>
  <c r="M96" i="23"/>
  <c r="AL120" i="20"/>
  <c r="M105" i="23"/>
  <c r="Z120" i="3"/>
  <c r="I105" i="18"/>
  <c r="Z4" i="3"/>
  <c r="I89" i="18"/>
  <c r="Z21" i="3"/>
  <c r="I70" i="18"/>
  <c r="Z37" i="3"/>
  <c r="I49" i="18"/>
  <c r="Z55" i="3"/>
  <c r="I55" i="18"/>
  <c r="Z77" i="3"/>
  <c r="I81" i="18"/>
  <c r="Z103" i="3"/>
  <c r="I41" i="18"/>
  <c r="AL16" i="20"/>
  <c r="M91" i="23"/>
  <c r="AL42" i="20"/>
  <c r="M7" i="23"/>
  <c r="AL60" i="20"/>
  <c r="M80" i="23"/>
  <c r="AL71" i="20"/>
  <c r="M11" i="23"/>
  <c r="AL92" i="20"/>
  <c r="M39" i="23"/>
  <c r="AL112" i="20"/>
  <c r="M61" i="23"/>
  <c r="AL134" i="20"/>
  <c r="M75" i="23"/>
  <c r="AL24" i="20"/>
  <c r="M72" i="23"/>
  <c r="Z40" i="3"/>
  <c r="I52" i="18"/>
  <c r="AL7" i="20"/>
  <c r="M47" i="23"/>
  <c r="AL51" i="20"/>
  <c r="M36" i="23"/>
  <c r="Z109" i="3"/>
  <c r="I84" i="18"/>
  <c r="Z131" i="3"/>
  <c r="I108" i="18"/>
  <c r="Z10" i="3"/>
  <c r="I4" i="18"/>
  <c r="Z20" i="3"/>
  <c r="I5" i="18"/>
  <c r="Z36" i="3"/>
  <c r="I33" i="18"/>
  <c r="Z54" i="3"/>
  <c r="I54" i="18"/>
  <c r="Z82" i="3"/>
  <c r="I12" i="18"/>
  <c r="Z102" i="3"/>
  <c r="I59" i="18"/>
  <c r="AL25" i="20"/>
  <c r="M31" i="23"/>
  <c r="AL41" i="20"/>
  <c r="M6" i="23"/>
  <c r="AL59" i="20"/>
  <c r="M37" i="23"/>
  <c r="AL70" i="20"/>
  <c r="M10" i="23"/>
  <c r="AL91" i="20"/>
  <c r="M103" i="23"/>
  <c r="AL111" i="20"/>
  <c r="M60" i="23"/>
  <c r="AL133" i="20"/>
  <c r="M62" i="23"/>
  <c r="B85" i="18"/>
  <c r="G63" i="18"/>
  <c r="H108" i="18"/>
  <c r="B104" i="18"/>
  <c r="F62" i="18"/>
  <c r="B43" i="18"/>
  <c r="G75" i="18"/>
  <c r="AL150" i="20"/>
  <c r="M109" i="23"/>
  <c r="AL151" i="20"/>
  <c r="M64" i="23"/>
  <c r="F49" i="3"/>
  <c r="E34" i="18" s="1"/>
  <c r="E5" i="3"/>
  <c r="D30" i="18" s="1"/>
  <c r="E16" i="3"/>
  <c r="D91" i="18" s="1"/>
  <c r="E6" i="3"/>
  <c r="D19" i="18" s="1"/>
  <c r="I67" i="3"/>
  <c r="H21" i="18" s="1"/>
  <c r="AE28" i="11"/>
  <c r="AI28" i="11"/>
  <c r="E67" i="3"/>
  <c r="D21" i="18" s="1"/>
  <c r="F81" i="3"/>
  <c r="E23" i="18" s="1"/>
  <c r="AH28" i="11"/>
  <c r="AD28" i="11"/>
  <c r="AC28" i="11"/>
  <c r="AF28" i="11"/>
  <c r="AB28" i="11"/>
  <c r="Y28" i="11"/>
  <c r="I32" i="3"/>
  <c r="H95" i="18" s="1"/>
  <c r="AA28" i="11"/>
  <c r="Z28" i="11"/>
  <c r="AI75" i="11"/>
  <c r="F6" i="3"/>
  <c r="E19" i="18" s="1"/>
  <c r="E60" i="3"/>
  <c r="D80" i="18" s="1"/>
  <c r="Z51" i="11"/>
  <c r="D77" i="20" s="1"/>
  <c r="C81" i="23" s="1"/>
  <c r="AE51" i="11"/>
  <c r="I77" i="20" s="1"/>
  <c r="H81" i="23" s="1"/>
  <c r="AF51" i="11"/>
  <c r="J77" i="20" s="1"/>
  <c r="I81" i="23" s="1"/>
  <c r="Y11" i="11"/>
  <c r="AC11" i="11"/>
  <c r="AF11" i="11"/>
  <c r="Z75" i="11"/>
  <c r="AD11" i="11"/>
  <c r="AH75" i="11"/>
  <c r="AG75" i="11"/>
  <c r="AD29" i="11"/>
  <c r="H40" i="20" s="1"/>
  <c r="G52" i="23" s="1"/>
  <c r="H70" i="3"/>
  <c r="G10" i="18" s="1"/>
  <c r="AI29" i="11"/>
  <c r="M40" i="20" s="1"/>
  <c r="L52" i="23" s="1"/>
  <c r="AG34" i="11"/>
  <c r="K50" i="20" s="1"/>
  <c r="J35" i="23" s="1"/>
  <c r="AC29" i="11"/>
  <c r="G40" i="20" s="1"/>
  <c r="F52" i="23" s="1"/>
  <c r="Z34" i="11"/>
  <c r="D50" i="20" s="1"/>
  <c r="C35" i="23" s="1"/>
  <c r="AF29" i="11"/>
  <c r="J40" i="20" s="1"/>
  <c r="I52" i="23" s="1"/>
  <c r="AB34" i="11"/>
  <c r="F50" i="20" s="1"/>
  <c r="E35" i="23" s="1"/>
  <c r="AH29" i="11"/>
  <c r="L40" i="20" s="1"/>
  <c r="K52" i="23" s="1"/>
  <c r="AD34" i="11"/>
  <c r="H50" i="20" s="1"/>
  <c r="G35" i="23" s="1"/>
  <c r="AG29" i="11"/>
  <c r="K40" i="20" s="1"/>
  <c r="J52" i="23" s="1"/>
  <c r="AE34" i="11"/>
  <c r="I50" i="20" s="1"/>
  <c r="H35" i="23" s="1"/>
  <c r="F37" i="3"/>
  <c r="E49" i="18" s="1"/>
  <c r="AF34" i="11"/>
  <c r="J50" i="20" s="1"/>
  <c r="I35" i="23" s="1"/>
  <c r="AH34" i="11"/>
  <c r="L50" i="20" s="1"/>
  <c r="K35" i="23" s="1"/>
  <c r="AA34" i="11"/>
  <c r="E50" i="20" s="1"/>
  <c r="D35" i="23" s="1"/>
  <c r="AF59" i="11"/>
  <c r="J90" i="20" s="1"/>
  <c r="I102" i="23" s="1"/>
  <c r="E66" i="3"/>
  <c r="D98" i="18" s="1"/>
  <c r="Y59" i="11"/>
  <c r="C90" i="20" s="1"/>
  <c r="B102" i="23" s="1"/>
  <c r="F67" i="3"/>
  <c r="E21" i="18" s="1"/>
  <c r="AA59" i="11"/>
  <c r="E90" i="20" s="1"/>
  <c r="D102" i="23" s="1"/>
  <c r="Z59" i="11"/>
  <c r="D90" i="20" s="1"/>
  <c r="C102" i="23" s="1"/>
  <c r="AH59" i="11"/>
  <c r="L90" i="20" s="1"/>
  <c r="K102" i="23" s="1"/>
  <c r="AB59" i="11"/>
  <c r="F90" i="20" s="1"/>
  <c r="E102" i="23" s="1"/>
  <c r="H119" i="3"/>
  <c r="G104" i="18" s="1"/>
  <c r="AE59" i="11"/>
  <c r="I90" i="20" s="1"/>
  <c r="H102" i="23" s="1"/>
  <c r="AI59" i="11"/>
  <c r="M90" i="20" s="1"/>
  <c r="L102" i="23" s="1"/>
  <c r="E37" i="3"/>
  <c r="D49" i="18" s="1"/>
  <c r="H6" i="3"/>
  <c r="G19" i="18" s="1"/>
  <c r="AA81" i="11"/>
  <c r="AB81" i="11"/>
  <c r="F132" i="20" s="1"/>
  <c r="E26" i="23" s="1"/>
  <c r="G5" i="3"/>
  <c r="F30" i="18" s="1"/>
  <c r="E119" i="3"/>
  <c r="D104" i="18" s="1"/>
  <c r="E10" i="3"/>
  <c r="D4" i="18" s="1"/>
  <c r="AA27" i="11"/>
  <c r="H25" i="3"/>
  <c r="G31" i="18" s="1"/>
  <c r="AA51" i="11"/>
  <c r="E77" i="20" s="1"/>
  <c r="D81" i="23" s="1"/>
  <c r="H16" i="3"/>
  <c r="G91" i="18" s="1"/>
  <c r="AG51" i="11"/>
  <c r="K77" i="20" s="1"/>
  <c r="J81" i="23" s="1"/>
  <c r="Z81" i="11"/>
  <c r="D132" i="20" s="1"/>
  <c r="C26" i="23" s="1"/>
  <c r="AC51" i="11"/>
  <c r="G77" i="20" s="1"/>
  <c r="F81" i="23" s="1"/>
  <c r="F77" i="3"/>
  <c r="E81" i="18" s="1"/>
  <c r="AF81" i="11"/>
  <c r="J132" i="20" s="1"/>
  <c r="I26" i="23" s="1"/>
  <c r="AH51" i="11"/>
  <c r="L77" i="20" s="1"/>
  <c r="K81" i="23" s="1"/>
  <c r="AG81" i="11"/>
  <c r="K132" i="20" s="1"/>
  <c r="J26" i="23" s="1"/>
  <c r="AB51" i="11"/>
  <c r="F77" i="20" s="1"/>
  <c r="E81" i="23" s="1"/>
  <c r="H32" i="3"/>
  <c r="G95" i="18" s="1"/>
  <c r="H51" i="3"/>
  <c r="G36" i="18" s="1"/>
  <c r="F4" i="3"/>
  <c r="E89" i="18" s="1"/>
  <c r="D123" i="3"/>
  <c r="F103" i="3"/>
  <c r="E41" i="18" s="1"/>
  <c r="AA29" i="11"/>
  <c r="E40" i="20" s="1"/>
  <c r="D52" i="23" s="1"/>
  <c r="AB29" i="11"/>
  <c r="F40" i="20" s="1"/>
  <c r="E52" i="23" s="1"/>
  <c r="AG59" i="11"/>
  <c r="K90" i="20" s="1"/>
  <c r="J102" i="23" s="1"/>
  <c r="AB83" i="11"/>
  <c r="F134" i="20" s="1"/>
  <c r="E75" i="23" s="1"/>
  <c r="E17" i="3"/>
  <c r="D92" i="18" s="1"/>
  <c r="F42" i="3"/>
  <c r="E7" i="18" s="1"/>
  <c r="Y83" i="11"/>
  <c r="C134" i="20" s="1"/>
  <c r="B75" i="23" s="1"/>
  <c r="AI83" i="11"/>
  <c r="M134" i="20" s="1"/>
  <c r="L75" i="23" s="1"/>
  <c r="AF83" i="11"/>
  <c r="J134" i="20" s="1"/>
  <c r="I75" i="23" s="1"/>
  <c r="AH83" i="11"/>
  <c r="L134" i="20" s="1"/>
  <c r="K75" i="23" s="1"/>
  <c r="F53" i="3"/>
  <c r="E20" i="18" s="1"/>
  <c r="F79" i="3"/>
  <c r="E99" i="18" s="1"/>
  <c r="AE56" i="11"/>
  <c r="Z67" i="11"/>
  <c r="AD67" i="11"/>
  <c r="G135" i="3"/>
  <c r="AH11" i="11"/>
  <c r="AH81" i="11"/>
  <c r="AC75" i="11"/>
  <c r="G134" i="20" s="1"/>
  <c r="F75" i="23" s="1"/>
  <c r="AF56" i="11"/>
  <c r="G4" i="3"/>
  <c r="F89" i="18" s="1"/>
  <c r="H132" i="3"/>
  <c r="AI11" i="11"/>
  <c r="AI81" i="11"/>
  <c r="M132" i="20" s="1"/>
  <c r="L26" i="23" s="1"/>
  <c r="Y75" i="11"/>
  <c r="AF67" i="11"/>
  <c r="D50" i="3"/>
  <c r="C35" i="18" s="1"/>
  <c r="AA11" i="11"/>
  <c r="AE83" i="11"/>
  <c r="I134" i="20" s="1"/>
  <c r="H75" i="23" s="1"/>
  <c r="AA75" i="11"/>
  <c r="AG35" i="11"/>
  <c r="AD35" i="11"/>
  <c r="AH67" i="11"/>
  <c r="AH27" i="11"/>
  <c r="I150" i="3"/>
  <c r="H109" i="18" s="1"/>
  <c r="AE66" i="11"/>
  <c r="I102" i="20" s="1"/>
  <c r="H59" i="23" s="1"/>
  <c r="Y67" i="11"/>
  <c r="E4" i="3"/>
  <c r="D89" i="18" s="1"/>
  <c r="AF49" i="11"/>
  <c r="AA67" i="11"/>
  <c r="C36" i="3"/>
  <c r="B33" i="18" s="1"/>
  <c r="H40" i="3"/>
  <c r="G52" i="18" s="1"/>
  <c r="AA83" i="11"/>
  <c r="E134" i="20" s="1"/>
  <c r="D75" i="23" s="1"/>
  <c r="AB11" i="11"/>
  <c r="AE67" i="11"/>
  <c r="AI34" i="11"/>
  <c r="M50" i="20" s="1"/>
  <c r="L35" i="23" s="1"/>
  <c r="Y29" i="11"/>
  <c r="C40" i="20" s="1"/>
  <c r="B52" i="23" s="1"/>
  <c r="C79" i="3"/>
  <c r="B99" i="18" s="1"/>
  <c r="AE11" i="11"/>
  <c r="AC81" i="11"/>
  <c r="G132" i="20" s="1"/>
  <c r="F26" i="23" s="1"/>
  <c r="AD59" i="11"/>
  <c r="H90" i="20" s="1"/>
  <c r="G102" i="23" s="1"/>
  <c r="Z83" i="11"/>
  <c r="D134" i="20" s="1"/>
  <c r="C75" i="23" s="1"/>
  <c r="AG67" i="11"/>
  <c r="Y51" i="11"/>
  <c r="C77" i="20" s="1"/>
  <c r="B81" i="23" s="1"/>
  <c r="AD51" i="11"/>
  <c r="H77" i="20" s="1"/>
  <c r="G81" i="23" s="1"/>
  <c r="AB75" i="11"/>
  <c r="F34" i="3"/>
  <c r="E97" i="18" s="1"/>
  <c r="AI66" i="11"/>
  <c r="M102" i="20" s="1"/>
  <c r="L59" i="23" s="1"/>
  <c r="G101" i="3"/>
  <c r="F58" i="18" s="1"/>
  <c r="AC67" i="11"/>
  <c r="AI67" i="11"/>
  <c r="Y81" i="11"/>
  <c r="C132" i="20" s="1"/>
  <c r="B26" i="23" s="1"/>
  <c r="AD81" i="11"/>
  <c r="H132" i="20" s="1"/>
  <c r="G26" i="23" s="1"/>
  <c r="AG83" i="11"/>
  <c r="K134" i="20" s="1"/>
  <c r="J75" i="23" s="1"/>
  <c r="AD75" i="11"/>
  <c r="E77" i="3"/>
  <c r="D81" i="18" s="1"/>
  <c r="E103" i="3"/>
  <c r="D41" i="18" s="1"/>
  <c r="Y34" i="11"/>
  <c r="C50" i="20" s="1"/>
  <c r="B35" i="23" s="1"/>
  <c r="AE29" i="11"/>
  <c r="I40" i="20" s="1"/>
  <c r="H52" i="23" s="1"/>
  <c r="Z66" i="11"/>
  <c r="D102" i="20" s="1"/>
  <c r="C59" i="23" s="1"/>
  <c r="H50" i="3"/>
  <c r="G35" i="18" s="1"/>
  <c r="Z11" i="11"/>
  <c r="Z86" i="11"/>
  <c r="D142" i="20" s="1"/>
  <c r="C43" i="23" s="1"/>
  <c r="AA35" i="11"/>
  <c r="AD83" i="11"/>
  <c r="H134" i="20" s="1"/>
  <c r="G75" i="23" s="1"/>
  <c r="AF75" i="11"/>
  <c r="E109" i="3"/>
  <c r="D84" i="18" s="1"/>
  <c r="AB66" i="11"/>
  <c r="F102" i="20" s="1"/>
  <c r="E59" i="23" s="1"/>
  <c r="Z74" i="11"/>
  <c r="F101" i="3"/>
  <c r="E58" i="18" s="1"/>
  <c r="AG66" i="11"/>
  <c r="K102" i="20" s="1"/>
  <c r="J59" i="23" s="1"/>
  <c r="AH37" i="11"/>
  <c r="AD66" i="11"/>
  <c r="H102" i="20" s="1"/>
  <c r="G59" i="23" s="1"/>
  <c r="Y66" i="11"/>
  <c r="C102" i="20" s="1"/>
  <c r="B59" i="23" s="1"/>
  <c r="G134" i="3"/>
  <c r="AF66" i="11"/>
  <c r="J102" i="20" s="1"/>
  <c r="I59" i="23" s="1"/>
  <c r="G37" i="3"/>
  <c r="F49" i="18" s="1"/>
  <c r="G57" i="3"/>
  <c r="F8" i="18" s="1"/>
  <c r="AH66" i="11"/>
  <c r="L102" i="20" s="1"/>
  <c r="K59" i="23" s="1"/>
  <c r="E79" i="3"/>
  <c r="D99" i="18" s="1"/>
  <c r="AC76" i="11"/>
  <c r="I151" i="3"/>
  <c r="H64" i="18" s="1"/>
  <c r="AA66" i="11"/>
  <c r="E102" i="20" s="1"/>
  <c r="D59" i="23" s="1"/>
  <c r="AF74" i="11"/>
  <c r="C22" i="3"/>
  <c r="B93" i="18" s="1"/>
  <c r="C20" i="3"/>
  <c r="B5" i="18" s="1"/>
  <c r="AC40" i="11"/>
  <c r="AD74" i="11"/>
  <c r="AC35" i="11"/>
  <c r="Z76" i="11"/>
  <c r="H60" i="3"/>
  <c r="G80" i="18" s="1"/>
  <c r="I20" i="3"/>
  <c r="H5" i="18" s="1"/>
  <c r="Z35" i="11"/>
  <c r="F99" i="3"/>
  <c r="E40" i="18" s="1"/>
  <c r="F57" i="3"/>
  <c r="E8" i="18" s="1"/>
  <c r="AB37" i="11"/>
  <c r="D58" i="3"/>
  <c r="C9" i="18" s="1"/>
  <c r="AI35" i="11"/>
  <c r="I69" i="3"/>
  <c r="H57" i="18" s="1"/>
  <c r="AE35" i="11"/>
  <c r="AF35" i="11"/>
  <c r="G17" i="3"/>
  <c r="F92" i="18" s="1"/>
  <c r="F144" i="3"/>
  <c r="E15" i="18" s="1"/>
  <c r="AI74" i="11"/>
  <c r="I123" i="3"/>
  <c r="H74" i="18" s="1"/>
  <c r="C31" i="3"/>
  <c r="B94" i="18" s="1"/>
  <c r="AF37" i="11"/>
  <c r="Y35" i="11"/>
  <c r="AH35" i="11"/>
  <c r="AC27" i="11"/>
  <c r="F109" i="3"/>
  <c r="E84" i="18" s="1"/>
  <c r="E57" i="3"/>
  <c r="D8" i="18" s="1"/>
  <c r="AD37" i="11"/>
  <c r="Y33" i="11"/>
  <c r="Z37" i="11"/>
  <c r="AA37" i="11"/>
  <c r="AE37" i="11"/>
  <c r="AH33" i="11"/>
  <c r="G49" i="3"/>
  <c r="F34" i="18" s="1"/>
  <c r="AG37" i="11"/>
  <c r="D119" i="3"/>
  <c r="AI37" i="11"/>
  <c r="H88" i="3"/>
  <c r="G100" i="18" s="1"/>
  <c r="Y37" i="11"/>
  <c r="E23" i="3"/>
  <c r="D71" i="18" s="1"/>
  <c r="F23" i="3"/>
  <c r="E71" i="18" s="1"/>
  <c r="I41" i="3"/>
  <c r="H6" i="18" s="1"/>
  <c r="Y86" i="11"/>
  <c r="C142" i="20" s="1"/>
  <c r="B43" i="23" s="1"/>
  <c r="H4" i="3"/>
  <c r="G89" i="18" s="1"/>
  <c r="D57" i="3"/>
  <c r="C8" i="18" s="1"/>
  <c r="H49" i="3"/>
  <c r="G34" i="18" s="1"/>
  <c r="G151" i="3"/>
  <c r="F64" i="18" s="1"/>
  <c r="H151" i="3"/>
  <c r="G64" i="18" s="1"/>
  <c r="H143" i="3"/>
  <c r="G76" i="18" s="1"/>
  <c r="Y49" i="11"/>
  <c r="AG49" i="11"/>
  <c r="AI76" i="11"/>
  <c r="AG56" i="11"/>
  <c r="C144" i="3"/>
  <c r="B15" i="18" s="1"/>
  <c r="AD49" i="11"/>
  <c r="AH49" i="11"/>
  <c r="AD86" i="11"/>
  <c r="H142" i="20" s="1"/>
  <c r="G43" i="23" s="1"/>
  <c r="G71" i="3"/>
  <c r="F11" i="18" s="1"/>
  <c r="C33" i="3"/>
  <c r="B96" i="18" s="1"/>
  <c r="AH56" i="11"/>
  <c r="Z49" i="11"/>
  <c r="AI49" i="11"/>
  <c r="AE86" i="11"/>
  <c r="I142" i="20" s="1"/>
  <c r="H43" i="23" s="1"/>
  <c r="AB86" i="11"/>
  <c r="F142" i="20" s="1"/>
  <c r="E43" i="23" s="1"/>
  <c r="AI56" i="11"/>
  <c r="AA49" i="11"/>
  <c r="AH86" i="11"/>
  <c r="L142" i="20" s="1"/>
  <c r="K43" i="23" s="1"/>
  <c r="G89" i="3"/>
  <c r="F101" i="18" s="1"/>
  <c r="Z56" i="11"/>
  <c r="AB49" i="11"/>
  <c r="D24" i="3"/>
  <c r="C72" i="18" s="1"/>
  <c r="AA56" i="11"/>
  <c r="AC49" i="11"/>
  <c r="AC56" i="11"/>
  <c r="I19" i="3"/>
  <c r="H48" i="18" s="1"/>
  <c r="AD40" i="11"/>
  <c r="H120" i="3"/>
  <c r="G105" i="18" s="1"/>
  <c r="G121" i="3"/>
  <c r="F106" i="18" s="1"/>
  <c r="G81" i="3"/>
  <c r="F23" i="18" s="1"/>
  <c r="AE40" i="11"/>
  <c r="I125" i="3"/>
  <c r="H14" i="18" s="1"/>
  <c r="AF40" i="11"/>
  <c r="AG40" i="11"/>
  <c r="H56" i="3"/>
  <c r="G56" i="18" s="1"/>
  <c r="D91" i="3"/>
  <c r="C103" i="18" s="1"/>
  <c r="Z40" i="11"/>
  <c r="AH40" i="11"/>
  <c r="G36" i="3"/>
  <c r="F33" i="18" s="1"/>
  <c r="I88" i="3"/>
  <c r="AB56" i="11"/>
  <c r="AE32" i="11"/>
  <c r="I43" i="20" s="1"/>
  <c r="H53" i="23" s="1"/>
  <c r="G150" i="3"/>
  <c r="F109" i="18" s="1"/>
  <c r="C133" i="3"/>
  <c r="G31" i="3"/>
  <c r="F94" i="18" s="1"/>
  <c r="AA40" i="11"/>
  <c r="AI40" i="11"/>
  <c r="C89" i="3"/>
  <c r="B101" i="18" s="1"/>
  <c r="AB40" i="11"/>
  <c r="I133" i="3"/>
  <c r="C92" i="3"/>
  <c r="B39" i="18" s="1"/>
  <c r="D150" i="3"/>
  <c r="C109" i="18" s="1"/>
  <c r="AF86" i="11"/>
  <c r="J142" i="20" s="1"/>
  <c r="I43" i="23" s="1"/>
  <c r="I112" i="3"/>
  <c r="H61" i="18" s="1"/>
  <c r="Z33" i="11"/>
  <c r="AI33" i="11"/>
  <c r="AC74" i="11"/>
  <c r="AH85" i="11"/>
  <c r="F119" i="3"/>
  <c r="E104" i="18" s="1"/>
  <c r="I59" i="3"/>
  <c r="H37" i="18" s="1"/>
  <c r="E78" i="3"/>
  <c r="D82" i="18" s="1"/>
  <c r="Z70" i="11"/>
  <c r="AC14" i="11"/>
  <c r="AG86" i="11"/>
  <c r="K142" i="20" s="1"/>
  <c r="J43" i="23" s="1"/>
  <c r="D141" i="3"/>
  <c r="C85" i="18" s="1"/>
  <c r="I142" i="3"/>
  <c r="H43" i="18" s="1"/>
  <c r="AA33" i="11"/>
  <c r="G19" i="3"/>
  <c r="F48" i="18" s="1"/>
  <c r="AH74" i="11"/>
  <c r="AH12" i="11"/>
  <c r="F20" i="3"/>
  <c r="E5" i="18" s="1"/>
  <c r="G53" i="3"/>
  <c r="F20" i="18" s="1"/>
  <c r="H58" i="3"/>
  <c r="G9" i="18" s="1"/>
  <c r="Z14" i="11"/>
  <c r="H24" i="3"/>
  <c r="G72" i="18" s="1"/>
  <c r="AD33" i="11"/>
  <c r="AG12" i="11"/>
  <c r="AA62" i="11"/>
  <c r="D67" i="3"/>
  <c r="C21" i="18" s="1"/>
  <c r="AB32" i="11"/>
  <c r="F43" i="20" s="1"/>
  <c r="E53" i="23" s="1"/>
  <c r="I100" i="3"/>
  <c r="H24" i="18" s="1"/>
  <c r="AB33" i="11"/>
  <c r="AF12" i="11"/>
  <c r="I9" i="3"/>
  <c r="H68" i="18" s="1"/>
  <c r="E59" i="3"/>
  <c r="D37" i="18" s="1"/>
  <c r="E99" i="3"/>
  <c r="D40" i="18" s="1"/>
  <c r="G52" i="3"/>
  <c r="F73" i="18" s="1"/>
  <c r="F88" i="3"/>
  <c r="E100" i="18" s="1"/>
  <c r="Y70" i="11"/>
  <c r="D133" i="3"/>
  <c r="AI21" i="11"/>
  <c r="M32" i="20" s="1"/>
  <c r="L95" i="23" s="1"/>
  <c r="AB62" i="11"/>
  <c r="AE33" i="11"/>
  <c r="AH70" i="11"/>
  <c r="C38" i="3"/>
  <c r="B50" i="18" s="1"/>
  <c r="AF33" i="11"/>
  <c r="AF48" i="11"/>
  <c r="AC33" i="11"/>
  <c r="AG48" i="11"/>
  <c r="K69" i="20" s="1"/>
  <c r="J57" i="23" s="1"/>
  <c r="D98" i="3"/>
  <c r="C83" i="18" s="1"/>
  <c r="AC70" i="11"/>
  <c r="AG76" i="11"/>
  <c r="AD15" i="11"/>
  <c r="H21" i="20" s="1"/>
  <c r="G70" i="23" s="1"/>
  <c r="AG32" i="11"/>
  <c r="K43" i="20" s="1"/>
  <c r="J53" i="23" s="1"/>
  <c r="Z12" i="11"/>
  <c r="G124" i="3"/>
  <c r="F107" i="18" s="1"/>
  <c r="AD70" i="11"/>
  <c r="C151" i="3"/>
  <c r="B64" i="18" s="1"/>
  <c r="AD76" i="11"/>
  <c r="AH32" i="11"/>
  <c r="L43" i="20" s="1"/>
  <c r="K53" i="23" s="1"/>
  <c r="I110" i="3"/>
  <c r="H25" i="18" s="1"/>
  <c r="AB12" i="11"/>
  <c r="Y48" i="11"/>
  <c r="C69" i="20" s="1"/>
  <c r="B57" i="23" s="1"/>
  <c r="Y52" i="11"/>
  <c r="C78" i="20" s="1"/>
  <c r="B82" i="23" s="1"/>
  <c r="F133" i="3"/>
  <c r="H18" i="3"/>
  <c r="G69" i="18" s="1"/>
  <c r="D68" i="3"/>
  <c r="C22" i="18" s="1"/>
  <c r="AE70" i="11"/>
  <c r="AA6" i="11"/>
  <c r="AB8" i="11"/>
  <c r="F9" i="20" s="1"/>
  <c r="E68" i="23" s="1"/>
  <c r="AE80" i="11"/>
  <c r="I131" i="20" s="1"/>
  <c r="H108" i="23" s="1"/>
  <c r="I111" i="3"/>
  <c r="H60" i="18" s="1"/>
  <c r="AE12" i="11"/>
  <c r="AD48" i="11"/>
  <c r="H82" i="3"/>
  <c r="G12" i="18" s="1"/>
  <c r="AH52" i="11"/>
  <c r="L78" i="20" s="1"/>
  <c r="K82" i="23" s="1"/>
  <c r="G110" i="3"/>
  <c r="F25" i="18" s="1"/>
  <c r="F39" i="3"/>
  <c r="E51" i="18" s="1"/>
  <c r="AG70" i="11"/>
  <c r="C91" i="3"/>
  <c r="B103" i="18" s="1"/>
  <c r="H57" i="3"/>
  <c r="G8" i="18" s="1"/>
  <c r="AB6" i="11"/>
  <c r="Y12" i="11"/>
  <c r="AB52" i="11"/>
  <c r="F78" i="20" s="1"/>
  <c r="E82" i="23" s="1"/>
  <c r="AB70" i="11"/>
  <c r="AC6" i="11"/>
  <c r="AD52" i="11"/>
  <c r="H78" i="20" s="1"/>
  <c r="G82" i="23" s="1"/>
  <c r="F24" i="3"/>
  <c r="E72" i="18" s="1"/>
  <c r="AI70" i="11"/>
  <c r="D22" i="3"/>
  <c r="C93" i="18" s="1"/>
  <c r="H68" i="3"/>
  <c r="G22" i="18" s="1"/>
  <c r="C131" i="3"/>
  <c r="AA76" i="11"/>
  <c r="AE63" i="11"/>
  <c r="I4" i="3"/>
  <c r="AD32" i="11"/>
  <c r="H43" i="20" s="1"/>
  <c r="G53" i="23" s="1"/>
  <c r="Z85" i="11"/>
  <c r="AC12" i="11"/>
  <c r="G22" i="3"/>
  <c r="F93" i="18" s="1"/>
  <c r="I22" i="3"/>
  <c r="H93" i="18" s="1"/>
  <c r="I134" i="3"/>
  <c r="D52" i="3"/>
  <c r="C73" i="18" s="1"/>
  <c r="C6" i="3"/>
  <c r="B19" i="18" s="1"/>
  <c r="Y46" i="11"/>
  <c r="C67" i="20" s="1"/>
  <c r="B21" i="23" s="1"/>
  <c r="Y8" i="11"/>
  <c r="C9" i="20" s="1"/>
  <c r="AH8" i="11"/>
  <c r="L9" i="20" s="1"/>
  <c r="K68" i="23" s="1"/>
  <c r="AB21" i="11"/>
  <c r="F32" i="20" s="1"/>
  <c r="E95" i="23" s="1"/>
  <c r="C16" i="3"/>
  <c r="B91" i="18" s="1"/>
  <c r="I50" i="3"/>
  <c r="H35" i="18" s="1"/>
  <c r="Y27" i="11"/>
  <c r="AI27" i="11"/>
  <c r="I103" i="3"/>
  <c r="H41" i="18" s="1"/>
  <c r="G18" i="3"/>
  <c r="F69" i="18" s="1"/>
  <c r="H110" i="3"/>
  <c r="G25" i="18" s="1"/>
  <c r="Y56" i="11"/>
  <c r="F113" i="3"/>
  <c r="E13" i="18" s="1"/>
  <c r="E58" i="3"/>
  <c r="D9" i="18" s="1"/>
  <c r="AC8" i="11"/>
  <c r="G9" i="20" s="1"/>
  <c r="F68" i="23" s="1"/>
  <c r="H66" i="3"/>
  <c r="G98" i="18" s="1"/>
  <c r="AB14" i="11"/>
  <c r="Z8" i="11"/>
  <c r="D9" i="20" s="1"/>
  <c r="C68" i="23" s="1"/>
  <c r="AI8" i="11"/>
  <c r="M9" i="20" s="1"/>
  <c r="L68" i="23" s="1"/>
  <c r="I102" i="3"/>
  <c r="H59" i="18" s="1"/>
  <c r="C53" i="3"/>
  <c r="B20" i="18" s="1"/>
  <c r="AH21" i="11"/>
  <c r="L32" i="20" s="1"/>
  <c r="K95" i="23" s="1"/>
  <c r="AC63" i="11"/>
  <c r="D16" i="3"/>
  <c r="C91" i="18" s="1"/>
  <c r="D40" i="20"/>
  <c r="C52" i="23" s="1"/>
  <c r="AB85" i="11"/>
  <c r="D4" i="3"/>
  <c r="C89" i="18" s="1"/>
  <c r="AF27" i="11"/>
  <c r="AD27" i="11"/>
  <c r="H141" i="3"/>
  <c r="G85" i="18" s="1"/>
  <c r="E7" i="3"/>
  <c r="D47" i="18" s="1"/>
  <c r="E41" i="3"/>
  <c r="D6" i="18" s="1"/>
  <c r="I17" i="3"/>
  <c r="H92" i="18" s="1"/>
  <c r="G8" i="3"/>
  <c r="F90" i="18" s="1"/>
  <c r="AD8" i="11"/>
  <c r="H9" i="20" s="1"/>
  <c r="G68" i="23" s="1"/>
  <c r="I58" i="3"/>
  <c r="H9" i="18" s="1"/>
  <c r="G10" i="3"/>
  <c r="F4" i="18" s="1"/>
  <c r="AG85" i="11"/>
  <c r="Z27" i="11"/>
  <c r="F43" i="3"/>
  <c r="E53" i="18" s="1"/>
  <c r="F102" i="3"/>
  <c r="E59" i="18" s="1"/>
  <c r="F56" i="3"/>
  <c r="E56" i="18" s="1"/>
  <c r="F151" i="3"/>
  <c r="E64" i="18" s="1"/>
  <c r="H37" i="3"/>
  <c r="G49" i="18" s="1"/>
  <c r="I43" i="3"/>
  <c r="H53" i="18" s="1"/>
  <c r="H150" i="3"/>
  <c r="G109" i="18" s="1"/>
  <c r="G68" i="3"/>
  <c r="F22" i="18" s="1"/>
  <c r="AD6" i="11"/>
  <c r="AE8" i="11"/>
  <c r="I9" i="20" s="1"/>
  <c r="H68" i="23" s="1"/>
  <c r="AB76" i="11"/>
  <c r="D8" i="3"/>
  <c r="C90" i="18" s="1"/>
  <c r="D37" i="3"/>
  <c r="C49" i="18" s="1"/>
  <c r="AD71" i="11"/>
  <c r="AA86" i="11"/>
  <c r="E142" i="20" s="1"/>
  <c r="D43" i="23" s="1"/>
  <c r="AI86" i="11"/>
  <c r="M142" i="20" s="1"/>
  <c r="L43" i="23" s="1"/>
  <c r="AB74" i="11"/>
  <c r="AD23" i="11"/>
  <c r="H34" i="20" s="1"/>
  <c r="G97" i="23" s="1"/>
  <c r="AI85" i="11"/>
  <c r="AB27" i="11"/>
  <c r="F111" i="3"/>
  <c r="E60" i="18" s="1"/>
  <c r="E39" i="3"/>
  <c r="D51" i="18" s="1"/>
  <c r="E90" i="3"/>
  <c r="D102" i="18" s="1"/>
  <c r="C9" i="3"/>
  <c r="B68" i="18" s="1"/>
  <c r="F143" i="3"/>
  <c r="E76" i="18" s="1"/>
  <c r="F18" i="3"/>
  <c r="E69" i="18" s="1"/>
  <c r="AA71" i="11"/>
  <c r="D143" i="3"/>
  <c r="C76" i="18" s="1"/>
  <c r="G92" i="3"/>
  <c r="F39" i="18" s="1"/>
  <c r="AF6" i="11"/>
  <c r="AF8" i="11"/>
  <c r="J9" i="20" s="1"/>
  <c r="I68" i="23" s="1"/>
  <c r="AE76" i="11"/>
  <c r="D110" i="3"/>
  <c r="C25" i="18" s="1"/>
  <c r="AA21" i="11"/>
  <c r="E32" i="20" s="1"/>
  <c r="D95" i="23" s="1"/>
  <c r="AE71" i="11"/>
  <c r="I18" i="3"/>
  <c r="H69" i="18" s="1"/>
  <c r="D23" i="3"/>
  <c r="C71" i="18" s="1"/>
  <c r="Y72" i="11"/>
  <c r="Y32" i="11"/>
  <c r="C43" i="20" s="1"/>
  <c r="B53" i="23" s="1"/>
  <c r="I56" i="3"/>
  <c r="H56" i="18" s="1"/>
  <c r="Y74" i="11"/>
  <c r="AE74" i="11"/>
  <c r="G23" i="3"/>
  <c r="F71" i="18" s="1"/>
  <c r="AE27" i="11"/>
  <c r="E131" i="3"/>
  <c r="G39" i="3"/>
  <c r="F51" i="18" s="1"/>
  <c r="F91" i="3"/>
  <c r="E103" i="18" s="1"/>
  <c r="C43" i="3"/>
  <c r="B53" i="18" s="1"/>
  <c r="I70" i="3"/>
  <c r="H10" i="18" s="1"/>
  <c r="F100" i="3"/>
  <c r="E24" i="18" s="1"/>
  <c r="C37" i="3"/>
  <c r="B49" i="18" s="1"/>
  <c r="AB71" i="11"/>
  <c r="H142" i="3"/>
  <c r="G43" i="18" s="1"/>
  <c r="D33" i="3"/>
  <c r="C96" i="18" s="1"/>
  <c r="H59" i="3"/>
  <c r="G37" i="18" s="1"/>
  <c r="H7" i="3"/>
  <c r="G47" i="18" s="1"/>
  <c r="H92" i="3"/>
  <c r="G39" i="18" s="1"/>
  <c r="AA8" i="11"/>
  <c r="E9" i="20" s="1"/>
  <c r="D68" i="23" s="1"/>
  <c r="AH76" i="11"/>
  <c r="Z21" i="11"/>
  <c r="D32" i="20" s="1"/>
  <c r="C95" i="23" s="1"/>
  <c r="AG71" i="11"/>
  <c r="C71" i="3"/>
  <c r="B11" i="18" s="1"/>
  <c r="I141" i="3"/>
  <c r="H85" i="18" s="1"/>
  <c r="I121" i="3"/>
  <c r="H106" i="18" s="1"/>
  <c r="G144" i="3"/>
  <c r="F15" i="18" s="1"/>
  <c r="D88" i="3"/>
  <c r="C100" i="18" s="1"/>
  <c r="Z32" i="11"/>
  <c r="D43" i="20" s="1"/>
  <c r="C53" i="23" s="1"/>
  <c r="AA74" i="11"/>
  <c r="AI12" i="11"/>
  <c r="AD12" i="11"/>
  <c r="I120" i="3"/>
  <c r="H105" i="18" s="1"/>
  <c r="I113" i="3"/>
  <c r="H13" i="18" s="1"/>
  <c r="C50" i="3"/>
  <c r="B35" i="18" s="1"/>
  <c r="I101" i="3"/>
  <c r="H58" i="18" s="1"/>
  <c r="I40" i="3"/>
  <c r="H52" i="18" s="1"/>
  <c r="E24" i="3"/>
  <c r="D72" i="18" s="1"/>
  <c r="H121" i="3"/>
  <c r="G106" i="18" s="1"/>
  <c r="H79" i="3"/>
  <c r="G99" i="18" s="1"/>
  <c r="D103" i="3"/>
  <c r="C41" i="18" s="1"/>
  <c r="D109" i="3"/>
  <c r="C84" i="18" s="1"/>
  <c r="E150" i="3"/>
  <c r="D109" i="18" s="1"/>
  <c r="E22" i="3"/>
  <c r="D93" i="18" s="1"/>
  <c r="H71" i="3"/>
  <c r="G11" i="18" s="1"/>
  <c r="D112" i="3"/>
  <c r="C61" i="18" s="1"/>
  <c r="D81" i="3"/>
  <c r="C23" i="18" s="1"/>
  <c r="AE23" i="11"/>
  <c r="I34" i="20" s="1"/>
  <c r="H97" i="23" s="1"/>
  <c r="AC23" i="11"/>
  <c r="G34" i="20" s="1"/>
  <c r="F97" i="23" s="1"/>
  <c r="AB23" i="11"/>
  <c r="F34" i="20" s="1"/>
  <c r="E97" i="23" s="1"/>
  <c r="AI23" i="11"/>
  <c r="M34" i="20" s="1"/>
  <c r="L97" i="23" s="1"/>
  <c r="AA23" i="11"/>
  <c r="AH23" i="11"/>
  <c r="Z23" i="11"/>
  <c r="D34" i="20" s="1"/>
  <c r="C97" i="23" s="1"/>
  <c r="H80" i="3"/>
  <c r="G38" i="18" s="1"/>
  <c r="H41" i="3"/>
  <c r="G6" i="18" s="1"/>
  <c r="H122" i="3"/>
  <c r="G42" i="18" s="1"/>
  <c r="C125" i="3"/>
  <c r="B14" i="18" s="1"/>
  <c r="C143" i="3"/>
  <c r="B76" i="18" s="1"/>
  <c r="H101" i="3"/>
  <c r="G58" i="18" s="1"/>
  <c r="H98" i="3"/>
  <c r="G83" i="18" s="1"/>
  <c r="H36" i="3"/>
  <c r="G33" i="18" s="1"/>
  <c r="AA46" i="11"/>
  <c r="E67" i="20" s="1"/>
  <c r="D21" i="23" s="1"/>
  <c r="AD46" i="11"/>
  <c r="H67" i="20" s="1"/>
  <c r="G21" i="23" s="1"/>
  <c r="C109" i="3"/>
  <c r="B84" i="18" s="1"/>
  <c r="C78" i="3"/>
  <c r="B82" i="18" s="1"/>
  <c r="AD14" i="11"/>
  <c r="AF63" i="11"/>
  <c r="Y31" i="11"/>
  <c r="C42" i="20" s="1"/>
  <c r="B7" i="23" s="1"/>
  <c r="AE36" i="11"/>
  <c r="AG36" i="11"/>
  <c r="AA36" i="11"/>
  <c r="AH36" i="11"/>
  <c r="AC36" i="11"/>
  <c r="AF36" i="11"/>
  <c r="AB36" i="11"/>
  <c r="D34" i="3"/>
  <c r="C97" i="18" s="1"/>
  <c r="D142" i="3"/>
  <c r="C43" i="18" s="1"/>
  <c r="AG23" i="11"/>
  <c r="K34" i="20" s="1"/>
  <c r="J97" i="23" s="1"/>
  <c r="C103" i="3"/>
  <c r="B41" i="18" s="1"/>
  <c r="C56" i="3"/>
  <c r="B56" i="18" s="1"/>
  <c r="I10" i="3"/>
  <c r="H4" i="18" s="1"/>
  <c r="F19" i="3"/>
  <c r="E48" i="18" s="1"/>
  <c r="F125" i="3"/>
  <c r="E14" i="18" s="1"/>
  <c r="E34" i="3"/>
  <c r="D97" i="18" s="1"/>
  <c r="E142" i="3"/>
  <c r="D43" i="18" s="1"/>
  <c r="E68" i="3"/>
  <c r="D22" i="18" s="1"/>
  <c r="E112" i="3"/>
  <c r="D61" i="18" s="1"/>
  <c r="H131" i="3"/>
  <c r="H90" i="3"/>
  <c r="G102" i="18" s="1"/>
  <c r="G67" i="3"/>
  <c r="F21" i="18" s="1"/>
  <c r="H123" i="3"/>
  <c r="G74" i="18" s="1"/>
  <c r="I99" i="3"/>
  <c r="H40" i="18" s="1"/>
  <c r="AH72" i="11"/>
  <c r="Z72" i="11"/>
  <c r="AF72" i="11"/>
  <c r="AE72" i="11"/>
  <c r="AD72" i="11"/>
  <c r="AC72" i="11"/>
  <c r="F135" i="3"/>
  <c r="F33" i="3"/>
  <c r="E96" i="18" s="1"/>
  <c r="AD39" i="11"/>
  <c r="AC39" i="11"/>
  <c r="AB39" i="11"/>
  <c r="AI39" i="11"/>
  <c r="AA39" i="11"/>
  <c r="AH39" i="11"/>
  <c r="Z39" i="11"/>
  <c r="AG39" i="11"/>
  <c r="Y39" i="11"/>
  <c r="Z46" i="11"/>
  <c r="D67" i="20" s="1"/>
  <c r="C21" i="23" s="1"/>
  <c r="H53" i="3"/>
  <c r="G20" i="18" s="1"/>
  <c r="AF62" i="11"/>
  <c r="AC62" i="11"/>
  <c r="AI62" i="11"/>
  <c r="Y62" i="11"/>
  <c r="H8" i="3"/>
  <c r="G90" i="18" s="1"/>
  <c r="H20" i="3"/>
  <c r="G5" i="18" s="1"/>
  <c r="AF14" i="11"/>
  <c r="I49" i="3"/>
  <c r="AE62" i="11"/>
  <c r="AH63" i="11"/>
  <c r="D80" i="3"/>
  <c r="C38" i="18" s="1"/>
  <c r="D43" i="3"/>
  <c r="C53" i="18" s="1"/>
  <c r="G69" i="3"/>
  <c r="F57" i="18" s="1"/>
  <c r="G38" i="3"/>
  <c r="F50" i="18" s="1"/>
  <c r="H109" i="3"/>
  <c r="G84" i="18" s="1"/>
  <c r="H78" i="3"/>
  <c r="G82" i="18" s="1"/>
  <c r="AB72" i="11"/>
  <c r="I21" i="20"/>
  <c r="H70" i="23" s="1"/>
  <c r="Z31" i="11"/>
  <c r="D42" i="20" s="1"/>
  <c r="C7" i="23" s="1"/>
  <c r="Y44" i="11"/>
  <c r="I91" i="3"/>
  <c r="H103" i="18" s="1"/>
  <c r="F10" i="3"/>
  <c r="E4" i="18" s="1"/>
  <c r="D90" i="3"/>
  <c r="C102" i="18" s="1"/>
  <c r="D134" i="3"/>
  <c r="D20" i="3"/>
  <c r="C5" i="18" s="1"/>
  <c r="AC46" i="11"/>
  <c r="G67" i="20" s="1"/>
  <c r="F21" i="23" s="1"/>
  <c r="F59" i="3"/>
  <c r="E37" i="18" s="1"/>
  <c r="F7" i="3"/>
  <c r="E47" i="18" s="1"/>
  <c r="E8" i="3"/>
  <c r="D90" i="18" s="1"/>
  <c r="E20" i="3"/>
  <c r="D5" i="18" s="1"/>
  <c r="I109" i="3"/>
  <c r="G119" i="3"/>
  <c r="F104" i="18" s="1"/>
  <c r="G131" i="3"/>
  <c r="F108" i="18" s="1"/>
  <c r="G59" i="3"/>
  <c r="F37" i="18" s="1"/>
  <c r="G7" i="3"/>
  <c r="F47" i="18" s="1"/>
  <c r="G6" i="3"/>
  <c r="F19" i="18" s="1"/>
  <c r="G42" i="3"/>
  <c r="F7" i="18" s="1"/>
  <c r="AE46" i="11"/>
  <c r="I67" i="20" s="1"/>
  <c r="H21" i="23" s="1"/>
  <c r="D21" i="3"/>
  <c r="C70" i="18" s="1"/>
  <c r="G143" i="3"/>
  <c r="F76" i="18" s="1"/>
  <c r="H89" i="3"/>
  <c r="G101" i="18" s="1"/>
  <c r="H52" i="3"/>
  <c r="G73" i="18" s="1"/>
  <c r="C90" i="3"/>
  <c r="B102" i="18" s="1"/>
  <c r="C134" i="3"/>
  <c r="H22" i="3"/>
  <c r="G93" i="18" s="1"/>
  <c r="C68" i="3"/>
  <c r="B22" i="18" s="1"/>
  <c r="I89" i="3"/>
  <c r="H101" i="18" s="1"/>
  <c r="I52" i="3"/>
  <c r="H73" i="18" s="1"/>
  <c r="AH6" i="11"/>
  <c r="Y6" i="11"/>
  <c r="I81" i="3"/>
  <c r="H23" i="18" s="1"/>
  <c r="AC15" i="11"/>
  <c r="G21" i="20" s="1"/>
  <c r="F70" i="23" s="1"/>
  <c r="AI15" i="11"/>
  <c r="M21" i="20" s="1"/>
  <c r="L70" i="23" s="1"/>
  <c r="AA15" i="11"/>
  <c r="E21" i="20" s="1"/>
  <c r="D70" i="23" s="1"/>
  <c r="AH15" i="11"/>
  <c r="L21" i="20" s="1"/>
  <c r="K70" i="23" s="1"/>
  <c r="Z15" i="11"/>
  <c r="D21" i="20" s="1"/>
  <c r="C70" i="23" s="1"/>
  <c r="AG15" i="11"/>
  <c r="K21" i="20" s="1"/>
  <c r="J70" i="23" s="1"/>
  <c r="Y15" i="11"/>
  <c r="C21" i="20" s="1"/>
  <c r="B70" i="23" s="1"/>
  <c r="AF15" i="11"/>
  <c r="J21" i="20" s="1"/>
  <c r="I70" i="23" s="1"/>
  <c r="AE6" i="11"/>
  <c r="D18" i="3"/>
  <c r="C69" i="18" s="1"/>
  <c r="AI36" i="11"/>
  <c r="J67" i="20"/>
  <c r="I21" i="23" s="1"/>
  <c r="AG62" i="11"/>
  <c r="D99" i="3"/>
  <c r="C40" i="18" s="1"/>
  <c r="I37" i="3"/>
  <c r="H49" i="18" s="1"/>
  <c r="C10" i="3"/>
  <c r="C82" i="3"/>
  <c r="B12" i="18" s="1"/>
  <c r="H102" i="3"/>
  <c r="G59" i="18" s="1"/>
  <c r="H77" i="3"/>
  <c r="G81" i="18" s="1"/>
  <c r="K9" i="20"/>
  <c r="J68" i="23" s="1"/>
  <c r="G109" i="3"/>
  <c r="F84" i="18" s="1"/>
  <c r="G78" i="3"/>
  <c r="F82" i="18" s="1"/>
  <c r="AG72" i="11"/>
  <c r="AE31" i="11"/>
  <c r="I42" i="20" s="1"/>
  <c r="H7" i="23" s="1"/>
  <c r="D5" i="3"/>
  <c r="C30" i="18" s="1"/>
  <c r="D41" i="3"/>
  <c r="C6" i="18" s="1"/>
  <c r="C132" i="3"/>
  <c r="C120" i="3"/>
  <c r="B105" i="18" s="1"/>
  <c r="H112" i="3"/>
  <c r="G61" i="18" s="1"/>
  <c r="I132" i="20"/>
  <c r="H26" i="23" s="1"/>
  <c r="AA44" i="11"/>
  <c r="AD36" i="11"/>
  <c r="AE39" i="11"/>
  <c r="E53" i="3"/>
  <c r="D20" i="18" s="1"/>
  <c r="E151" i="3"/>
  <c r="D64" i="18" s="1"/>
  <c r="G80" i="3"/>
  <c r="F38" i="18" s="1"/>
  <c r="G43" i="3"/>
  <c r="F53" i="18" s="1"/>
  <c r="D55" i="3"/>
  <c r="C55" i="18" s="1"/>
  <c r="AI72" i="11"/>
  <c r="Y80" i="11"/>
  <c r="AD80" i="11"/>
  <c r="AB80" i="11"/>
  <c r="F131" i="20" s="1"/>
  <c r="E108" i="23" s="1"/>
  <c r="AI80" i="11"/>
  <c r="M131" i="20" s="1"/>
  <c r="L108" i="23" s="1"/>
  <c r="AA80" i="11"/>
  <c r="E131" i="20" s="1"/>
  <c r="D108" i="23" s="1"/>
  <c r="AH80" i="11"/>
  <c r="L131" i="20" s="1"/>
  <c r="K108" i="23" s="1"/>
  <c r="Z80" i="11"/>
  <c r="D131" i="20" s="1"/>
  <c r="C108" i="23" s="1"/>
  <c r="AG80" i="11"/>
  <c r="D42" i="3"/>
  <c r="C7" i="18" s="1"/>
  <c r="C101" i="3"/>
  <c r="B58" i="18" s="1"/>
  <c r="C98" i="3"/>
  <c r="B83" i="18" s="1"/>
  <c r="I122" i="3"/>
  <c r="H42" i="18" s="1"/>
  <c r="AG44" i="11"/>
  <c r="Y36" i="11"/>
  <c r="AF39" i="11"/>
  <c r="F78" i="3"/>
  <c r="E82" i="18" s="1"/>
  <c r="H42" i="3"/>
  <c r="G7" i="18" s="1"/>
  <c r="H9" i="3"/>
  <c r="G68" i="18" s="1"/>
  <c r="F123" i="3"/>
  <c r="E74" i="18" s="1"/>
  <c r="F31" i="3"/>
  <c r="E94" i="18" s="1"/>
  <c r="AB46" i="11"/>
  <c r="AG46" i="11"/>
  <c r="C112" i="3"/>
  <c r="B61" i="18" s="1"/>
  <c r="C88" i="3"/>
  <c r="B100" i="18" s="1"/>
  <c r="AG63" i="11"/>
  <c r="Y63" i="11"/>
  <c r="AD63" i="11"/>
  <c r="AB63" i="11"/>
  <c r="AH14" i="11"/>
  <c r="AA14" i="11"/>
  <c r="AE14" i="11"/>
  <c r="G66" i="3"/>
  <c r="F98" i="18" s="1"/>
  <c r="G56" i="3"/>
  <c r="F56" i="18" s="1"/>
  <c r="AF31" i="11"/>
  <c r="J42" i="20" s="1"/>
  <c r="I7" i="23" s="1"/>
  <c r="AD31" i="11"/>
  <c r="AC31" i="11"/>
  <c r="G42" i="20" s="1"/>
  <c r="F7" i="23" s="1"/>
  <c r="AB31" i="11"/>
  <c r="F42" i="20" s="1"/>
  <c r="E7" i="23" s="1"/>
  <c r="AI31" i="11"/>
  <c r="AA31" i="11"/>
  <c r="E42" i="20" s="1"/>
  <c r="D7" i="23" s="1"/>
  <c r="AH46" i="11"/>
  <c r="K42" i="20"/>
  <c r="J7" i="23" s="1"/>
  <c r="AI14" i="11"/>
  <c r="I38" i="3"/>
  <c r="H50" i="18" s="1"/>
  <c r="AH62" i="11"/>
  <c r="G58" i="3"/>
  <c r="F9" i="18" s="1"/>
  <c r="G55" i="3"/>
  <c r="F55" i="18" s="1"/>
  <c r="Z6" i="11"/>
  <c r="H81" i="3"/>
  <c r="G23" i="18" s="1"/>
  <c r="D31" i="3"/>
  <c r="C94" i="18" s="1"/>
  <c r="I31" i="3"/>
  <c r="H94" i="18" s="1"/>
  <c r="AF70" i="11"/>
  <c r="AC71" i="11"/>
  <c r="AH71" i="11"/>
  <c r="Z71" i="11"/>
  <c r="AF71" i="11"/>
  <c r="D40" i="3"/>
  <c r="C52" i="18" s="1"/>
  <c r="D49" i="3"/>
  <c r="C34" i="18" s="1"/>
  <c r="D6" i="3"/>
  <c r="C19" i="18" s="1"/>
  <c r="H67" i="3"/>
  <c r="G21" i="18" s="1"/>
  <c r="AG6" i="11"/>
  <c r="AI46" i="11"/>
  <c r="M67" i="20" s="1"/>
  <c r="L21" i="23" s="1"/>
  <c r="AG21" i="11"/>
  <c r="K32" i="20" s="1"/>
  <c r="J95" i="23" s="1"/>
  <c r="AD21" i="11"/>
  <c r="AF21" i="11"/>
  <c r="AC21" i="11"/>
  <c r="G32" i="20" s="1"/>
  <c r="F95" i="23" s="1"/>
  <c r="I55" i="3"/>
  <c r="H55" i="18" s="1"/>
  <c r="AE21" i="11"/>
  <c r="Y71" i="11"/>
  <c r="Z63" i="11"/>
  <c r="C66" i="3"/>
  <c r="B98" i="18" s="1"/>
  <c r="I98" i="3"/>
  <c r="D144" i="3"/>
  <c r="C15" i="18" s="1"/>
  <c r="H103" i="3"/>
  <c r="G41" i="18" s="1"/>
  <c r="AB15" i="11"/>
  <c r="F21" i="20" s="1"/>
  <c r="E70" i="23" s="1"/>
  <c r="AF80" i="11"/>
  <c r="J131" i="20" s="1"/>
  <c r="I108" i="23" s="1"/>
  <c r="AH31" i="11"/>
  <c r="C51" i="3"/>
  <c r="B36" i="18" s="1"/>
  <c r="E89" i="3"/>
  <c r="D101" i="18" s="1"/>
  <c r="E52" i="3"/>
  <c r="D73" i="18" s="1"/>
  <c r="F82" i="3"/>
  <c r="E12" i="18" s="1"/>
  <c r="D19" i="3"/>
  <c r="C48" i="18" s="1"/>
  <c r="D125" i="3"/>
  <c r="C14" i="18" s="1"/>
  <c r="AF44" i="11"/>
  <c r="AB44" i="11"/>
  <c r="AE44" i="11"/>
  <c r="AC44" i="11"/>
  <c r="AI44" i="11"/>
  <c r="Z44" i="11"/>
  <c r="AH44" i="11"/>
  <c r="C81" i="3"/>
  <c r="B23" i="18" s="1"/>
  <c r="H111" i="3"/>
  <c r="G60" i="18" s="1"/>
  <c r="G16" i="3"/>
  <c r="F91" i="18" s="1"/>
  <c r="G113" i="3"/>
  <c r="F13" i="18" s="1"/>
  <c r="H55" i="3"/>
  <c r="G55" i="18" s="1"/>
  <c r="C32" i="20"/>
  <c r="B95" i="23" s="1"/>
  <c r="G34" i="3"/>
  <c r="F97" i="18" s="1"/>
  <c r="G142" i="3"/>
  <c r="F43" i="18" s="1"/>
  <c r="H91" i="3"/>
  <c r="G103" i="18" s="1"/>
  <c r="H21" i="3"/>
  <c r="G70" i="18" s="1"/>
  <c r="Y14" i="11"/>
  <c r="Z62" i="11"/>
  <c r="AA63" i="11"/>
  <c r="Y23" i="11"/>
  <c r="Y76" i="11"/>
  <c r="G60" i="3"/>
  <c r="F80" i="18" s="1"/>
  <c r="C99" i="3"/>
  <c r="B40" i="18" s="1"/>
  <c r="D10" i="3"/>
  <c r="C4" i="18" s="1"/>
  <c r="G102" i="3"/>
  <c r="F59" i="18" s="1"/>
  <c r="G142" i="20"/>
  <c r="F43" i="23" s="1"/>
  <c r="AA32" i="11"/>
  <c r="E43" i="20" s="1"/>
  <c r="D53" i="23" s="1"/>
  <c r="AI32" i="11"/>
  <c r="M43" i="20" s="1"/>
  <c r="L53" i="23" s="1"/>
  <c r="I79" i="3"/>
  <c r="H99" i="18" s="1"/>
  <c r="C42" i="3"/>
  <c r="B7" i="18" s="1"/>
  <c r="AD85" i="11"/>
  <c r="Z48" i="11"/>
  <c r="AH48" i="11"/>
  <c r="D89" i="3"/>
  <c r="C101" i="18" s="1"/>
  <c r="C41" i="3"/>
  <c r="B6" i="18" s="1"/>
  <c r="G82" i="3"/>
  <c r="F12" i="18" s="1"/>
  <c r="G102" i="20"/>
  <c r="F59" i="23" s="1"/>
  <c r="AG52" i="11"/>
  <c r="AC52" i="11"/>
  <c r="G78" i="20" s="1"/>
  <c r="F82" i="23" s="1"/>
  <c r="H133" i="3"/>
  <c r="F92" i="3"/>
  <c r="E39" i="18" s="1"/>
  <c r="C52" i="3"/>
  <c r="B73" i="18" s="1"/>
  <c r="F122" i="3"/>
  <c r="E42" i="18" s="1"/>
  <c r="E124" i="3"/>
  <c r="D107" i="18" s="1"/>
  <c r="E80" i="3"/>
  <c r="D38" i="18" s="1"/>
  <c r="E43" i="3"/>
  <c r="D53" i="18" s="1"/>
  <c r="G123" i="3"/>
  <c r="F74" i="18" s="1"/>
  <c r="D102" i="3"/>
  <c r="C59" i="18" s="1"/>
  <c r="G125" i="3"/>
  <c r="F14" i="18" s="1"/>
  <c r="F98" i="3"/>
  <c r="E83" i="18" s="1"/>
  <c r="D9" i="3"/>
  <c r="C68" i="18" s="1"/>
  <c r="F134" i="3"/>
  <c r="E42" i="3"/>
  <c r="D7" i="18" s="1"/>
  <c r="E32" i="3"/>
  <c r="D95" i="18" s="1"/>
  <c r="E50" i="3"/>
  <c r="D35" i="18" s="1"/>
  <c r="F58" i="3"/>
  <c r="E9" i="18" s="1"/>
  <c r="E100" i="3"/>
  <c r="D24" i="18" s="1"/>
  <c r="D59" i="3"/>
  <c r="C37" i="18" s="1"/>
  <c r="C135" i="3"/>
  <c r="I7" i="3"/>
  <c r="H47" i="18" s="1"/>
  <c r="AC85" i="11"/>
  <c r="AA48" i="11"/>
  <c r="E69" i="20" s="1"/>
  <c r="D57" i="23" s="1"/>
  <c r="AI48" i="11"/>
  <c r="M69" i="20" s="1"/>
  <c r="L57" i="23" s="1"/>
  <c r="I5" i="3"/>
  <c r="H30" i="18" s="1"/>
  <c r="G99" i="3"/>
  <c r="F40" i="18" s="1"/>
  <c r="AA52" i="11"/>
  <c r="G98" i="3"/>
  <c r="F83" i="18" s="1"/>
  <c r="I78" i="3"/>
  <c r="H82" i="18" s="1"/>
  <c r="I144" i="3"/>
  <c r="H15" i="18" s="1"/>
  <c r="I92" i="3"/>
  <c r="H39" i="18" s="1"/>
  <c r="I23" i="3"/>
  <c r="H71" i="18" s="1"/>
  <c r="H100" i="3"/>
  <c r="G24" i="18" s="1"/>
  <c r="D120" i="3"/>
  <c r="C105" i="18" s="1"/>
  <c r="E144" i="3"/>
  <c r="D15" i="18" s="1"/>
  <c r="F71" i="3"/>
  <c r="E11" i="18" s="1"/>
  <c r="I60" i="3"/>
  <c r="H80" i="18" s="1"/>
  <c r="D32" i="3"/>
  <c r="C95" i="18" s="1"/>
  <c r="C124" i="3"/>
  <c r="B107" i="18" s="1"/>
  <c r="D131" i="3"/>
  <c r="H125" i="3"/>
  <c r="G14" i="18" s="1"/>
  <c r="G33" i="3"/>
  <c r="F96" i="18" s="1"/>
  <c r="F50" i="3"/>
  <c r="E35" i="18" s="1"/>
  <c r="H34" i="3"/>
  <c r="G97" i="18" s="1"/>
  <c r="G21" i="3"/>
  <c r="F70" i="18" s="1"/>
  <c r="C8" i="3"/>
  <c r="B90" i="18" s="1"/>
  <c r="G103" i="3"/>
  <c r="F41" i="18" s="1"/>
  <c r="I51" i="3"/>
  <c r="H36" i="18" s="1"/>
  <c r="J34" i="20"/>
  <c r="I97" i="23" s="1"/>
  <c r="AC32" i="11"/>
  <c r="G43" i="20" s="1"/>
  <c r="F53" i="23" s="1"/>
  <c r="G131" i="20"/>
  <c r="F108" i="23" s="1"/>
  <c r="D135" i="3"/>
  <c r="I143" i="3"/>
  <c r="H76" i="18" s="1"/>
  <c r="G9" i="3"/>
  <c r="F68" i="18" s="1"/>
  <c r="Y85" i="11"/>
  <c r="AB48" i="11"/>
  <c r="F69" i="20" s="1"/>
  <c r="E57" i="23" s="1"/>
  <c r="D113" i="3"/>
  <c r="C13" i="18" s="1"/>
  <c r="D60" i="3"/>
  <c r="C80" i="18" s="1"/>
  <c r="H99" i="3"/>
  <c r="G40" i="18" s="1"/>
  <c r="G50" i="20"/>
  <c r="F35" i="23" s="1"/>
  <c r="Z52" i="11"/>
  <c r="E134" i="3"/>
  <c r="I135" i="3"/>
  <c r="I71" i="3"/>
  <c r="H11" i="18" s="1"/>
  <c r="I57" i="3"/>
  <c r="H8" i="18" s="1"/>
  <c r="G88" i="3"/>
  <c r="F100" i="18" s="1"/>
  <c r="F80" i="3"/>
  <c r="E38" i="18" s="1"/>
  <c r="C21" i="3"/>
  <c r="B70" i="18" s="1"/>
  <c r="I33" i="3"/>
  <c r="H96" i="18" s="1"/>
  <c r="C100" i="3"/>
  <c r="B24" i="18" s="1"/>
  <c r="C111" i="3"/>
  <c r="B60" i="18" s="1"/>
  <c r="D56" i="3"/>
  <c r="C56" i="18" s="1"/>
  <c r="F112" i="3"/>
  <c r="E61" i="18" s="1"/>
  <c r="F142" i="3"/>
  <c r="E43" i="18" s="1"/>
  <c r="E125" i="3"/>
  <c r="D14" i="18" s="1"/>
  <c r="H33" i="3"/>
  <c r="G96" i="18" s="1"/>
  <c r="F132" i="3"/>
  <c r="H113" i="3"/>
  <c r="G13" i="18" s="1"/>
  <c r="C67" i="3"/>
  <c r="B21" i="18" s="1"/>
  <c r="C55" i="3"/>
  <c r="B55" i="18" s="1"/>
  <c r="C34" i="3"/>
  <c r="B97" i="18" s="1"/>
  <c r="H19" i="3"/>
  <c r="G48" i="18" s="1"/>
  <c r="J43" i="20"/>
  <c r="I53" i="23" s="1"/>
  <c r="AF85" i="11"/>
  <c r="AC48" i="11"/>
  <c r="C113" i="3"/>
  <c r="B13" i="18" s="1"/>
  <c r="C60" i="3"/>
  <c r="B80" i="18" s="1"/>
  <c r="I69" i="20"/>
  <c r="H57" i="23" s="1"/>
  <c r="AF52" i="11"/>
  <c r="D124" i="3"/>
  <c r="C107" i="18" s="1"/>
  <c r="G70" i="3"/>
  <c r="F10" i="18" s="1"/>
  <c r="G20" i="3"/>
  <c r="F5" i="18" s="1"/>
  <c r="I53" i="3"/>
  <c r="H20" i="18" s="1"/>
  <c r="I119" i="3"/>
  <c r="G111" i="3"/>
  <c r="F60" i="18" s="1"/>
  <c r="G77" i="3"/>
  <c r="F81" i="18" s="1"/>
  <c r="G32" i="3"/>
  <c r="F95" i="18" s="1"/>
  <c r="E122" i="3"/>
  <c r="D42" i="18" s="1"/>
  <c r="E111" i="3"/>
  <c r="D60" i="18" s="1"/>
  <c r="I16" i="3"/>
  <c r="AE52" i="11"/>
  <c r="I77" i="3"/>
  <c r="D100" i="3"/>
  <c r="C24" i="18" s="1"/>
  <c r="I68" i="3"/>
  <c r="H22" i="18" s="1"/>
  <c r="I8" i="3"/>
  <c r="H90" i="18" s="1"/>
  <c r="I80" i="3"/>
  <c r="H38" i="18" s="1"/>
  <c r="I66" i="3"/>
  <c r="E71" i="3"/>
  <c r="D11" i="18" s="1"/>
  <c r="E92" i="3"/>
  <c r="D39" i="18" s="1"/>
  <c r="E9" i="3"/>
  <c r="D68" i="18" s="1"/>
  <c r="G41" i="3"/>
  <c r="F6" i="18" s="1"/>
  <c r="C7" i="3"/>
  <c r="B47" i="18" s="1"/>
  <c r="I132" i="3"/>
  <c r="E132" i="3"/>
  <c r="F69" i="3"/>
  <c r="E57" i="18" s="1"/>
  <c r="G122" i="3"/>
  <c r="F42" i="18" s="1"/>
  <c r="E133" i="3"/>
  <c r="F124" i="3"/>
  <c r="E107" i="18" s="1"/>
  <c r="F131" i="3"/>
  <c r="E108" i="18" s="1"/>
  <c r="E102" i="3"/>
  <c r="D59" i="18" s="1"/>
  <c r="E123" i="3"/>
  <c r="D74" i="18" s="1"/>
  <c r="G100" i="3"/>
  <c r="F24" i="18" s="1"/>
  <c r="M78" i="20"/>
  <c r="L82" i="23" s="1"/>
  <c r="I82" i="3"/>
  <c r="H12" i="18" s="1"/>
  <c r="C80" i="3"/>
  <c r="B38" i="18" s="1"/>
  <c r="D71" i="3"/>
  <c r="C11" i="18" s="1"/>
  <c r="H69" i="3"/>
  <c r="G57" i="18" s="1"/>
  <c r="H144" i="3"/>
  <c r="G15" i="18" s="1"/>
  <c r="B30" i="18"/>
  <c r="D25" i="3"/>
  <c r="C31" i="18" s="1"/>
  <c r="D132" i="3"/>
  <c r="G112" i="3"/>
  <c r="F61" i="18" s="1"/>
  <c r="M77" i="20"/>
  <c r="L81" i="23" s="1"/>
  <c r="AA85" i="11"/>
  <c r="H17" i="3"/>
  <c r="G92" i="18" s="1"/>
  <c r="C69" i="3"/>
  <c r="B57" i="18" s="1"/>
  <c r="D111" i="3"/>
  <c r="C60" i="18" s="1"/>
  <c r="I34" i="3"/>
  <c r="H97" i="18" s="1"/>
  <c r="I42" i="3"/>
  <c r="H7" i="18" s="1"/>
  <c r="E135" i="3"/>
  <c r="F150" i="3"/>
  <c r="E109" i="18" s="1"/>
  <c r="F22" i="3"/>
  <c r="E93" i="18" s="1"/>
  <c r="G132" i="3"/>
  <c r="G24" i="3"/>
  <c r="F72" i="18" s="1"/>
  <c r="D39" i="3"/>
  <c r="C51" i="18" s="1"/>
  <c r="G90" i="20"/>
  <c r="F102" i="23" s="1"/>
  <c r="E56" i="3"/>
  <c r="D56" i="18" s="1"/>
  <c r="G79" i="3"/>
  <c r="F99" i="18" s="1"/>
  <c r="E113" i="3"/>
  <c r="D13" i="18" s="1"/>
  <c r="F51" i="3"/>
  <c r="E36" i="18" s="1"/>
  <c r="E82" i="3"/>
  <c r="D12" i="18" s="1"/>
  <c r="AB82" i="11"/>
  <c r="AH82" i="11"/>
  <c r="AF82" i="11"/>
  <c r="AC82" i="11"/>
  <c r="AD82" i="11"/>
  <c r="H60" i="20" s="1"/>
  <c r="G80" i="23" s="1"/>
  <c r="AG82" i="11"/>
  <c r="AA82" i="11"/>
  <c r="Y82" i="11"/>
  <c r="AE82" i="11"/>
  <c r="AI82" i="11"/>
  <c r="Z82" i="11"/>
  <c r="AI25" i="11"/>
  <c r="M39" i="20" s="1"/>
  <c r="L51" i="23" s="1"/>
  <c r="AH25" i="11"/>
  <c r="AG25" i="11"/>
  <c r="K39" i="20" s="1"/>
  <c r="J51" i="23" s="1"/>
  <c r="AF25" i="11"/>
  <c r="AE25" i="11"/>
  <c r="AD25" i="11"/>
  <c r="AA25" i="11"/>
  <c r="Z25" i="11"/>
  <c r="AB25" i="11"/>
  <c r="AC25" i="11"/>
  <c r="Y25" i="11"/>
  <c r="AI7" i="11"/>
  <c r="AH7" i="11"/>
  <c r="AG7" i="11"/>
  <c r="AF7" i="11"/>
  <c r="AE7" i="11"/>
  <c r="AD7" i="11"/>
  <c r="AC7" i="11"/>
  <c r="AB7" i="11"/>
  <c r="F8" i="20" s="1"/>
  <c r="E90" i="23" s="1"/>
  <c r="Z7" i="11"/>
  <c r="AA7" i="11"/>
  <c r="Y7" i="11"/>
  <c r="AI88" i="11"/>
  <c r="AH88" i="11"/>
  <c r="AG88" i="11"/>
  <c r="AF88" i="11"/>
  <c r="AE88" i="11"/>
  <c r="AD88" i="11"/>
  <c r="AC88" i="11"/>
  <c r="AA88" i="11"/>
  <c r="Z88" i="11"/>
  <c r="AB88" i="11"/>
  <c r="Y88" i="11"/>
  <c r="AI5" i="11"/>
  <c r="AG5" i="11"/>
  <c r="AE5" i="11"/>
  <c r="AB5" i="11"/>
  <c r="AH5" i="11"/>
  <c r="AF5" i="11"/>
  <c r="AD5" i="11"/>
  <c r="AA5" i="11"/>
  <c r="Y5" i="11"/>
  <c r="AC5" i="11"/>
  <c r="Z5" i="11"/>
  <c r="AI78" i="11"/>
  <c r="M124" i="20" s="1"/>
  <c r="L107" i="23" s="1"/>
  <c r="AH78" i="11"/>
  <c r="AG78" i="11"/>
  <c r="AF78" i="11"/>
  <c r="AE78" i="11"/>
  <c r="AD78" i="11"/>
  <c r="AC78" i="11"/>
  <c r="AB78" i="11"/>
  <c r="Y78" i="11"/>
  <c r="Z78" i="11"/>
  <c r="AA78" i="11"/>
  <c r="AI73" i="11"/>
  <c r="AH73" i="11"/>
  <c r="AG73" i="11"/>
  <c r="AF73" i="11"/>
  <c r="J122" i="20" s="1"/>
  <c r="I42" i="23" s="1"/>
  <c r="AE73" i="11"/>
  <c r="AB73" i="11"/>
  <c r="AC73" i="11"/>
  <c r="AA73" i="11"/>
  <c r="Z73" i="11"/>
  <c r="Y73" i="11"/>
  <c r="AD73" i="11"/>
  <c r="AI53" i="11"/>
  <c r="AG53" i="11"/>
  <c r="AE53" i="11"/>
  <c r="I121" i="20" s="1"/>
  <c r="H106" i="23" s="1"/>
  <c r="AC53" i="11"/>
  <c r="AD53" i="11"/>
  <c r="AB53" i="11"/>
  <c r="AH53" i="11"/>
  <c r="AF53" i="11"/>
  <c r="Y53" i="11"/>
  <c r="AA53" i="11"/>
  <c r="Z53" i="11"/>
  <c r="AD26" i="11"/>
  <c r="AI26" i="11"/>
  <c r="AG26" i="11"/>
  <c r="AE26" i="11"/>
  <c r="AB26" i="11"/>
  <c r="AF26" i="11"/>
  <c r="AC26" i="11"/>
  <c r="Z26" i="11"/>
  <c r="AA26" i="11"/>
  <c r="AH26" i="11"/>
  <c r="Y26" i="11"/>
  <c r="AI17" i="11"/>
  <c r="AH17" i="11"/>
  <c r="AG17" i="11"/>
  <c r="AF17" i="11"/>
  <c r="AE17" i="11"/>
  <c r="AB17" i="11"/>
  <c r="AC17" i="11"/>
  <c r="AD17" i="11"/>
  <c r="H98" i="20" s="1"/>
  <c r="G83" i="23" s="1"/>
  <c r="AA17" i="11"/>
  <c r="Z17" i="11"/>
  <c r="Y17" i="11"/>
  <c r="AC68" i="11"/>
  <c r="AG68" i="11"/>
  <c r="AH68" i="11"/>
  <c r="AA68" i="11"/>
  <c r="Y68" i="11"/>
  <c r="AB68" i="11"/>
  <c r="F103" i="20" s="1"/>
  <c r="E41" i="23" s="1"/>
  <c r="AF68" i="11"/>
  <c r="AE68" i="11"/>
  <c r="AD68" i="11"/>
  <c r="AI68" i="11"/>
  <c r="Z68" i="11"/>
  <c r="AI42" i="11"/>
  <c r="AG42" i="11"/>
  <c r="K17" i="20" s="1"/>
  <c r="J92" i="23" s="1"/>
  <c r="AE42" i="11"/>
  <c r="AC42" i="11"/>
  <c r="AB42" i="11"/>
  <c r="AD42" i="11"/>
  <c r="AH42" i="11"/>
  <c r="AF42" i="11"/>
  <c r="Z42" i="11"/>
  <c r="Y42" i="11"/>
  <c r="AA42" i="11"/>
  <c r="AD90" i="11"/>
  <c r="H151" i="20" s="1"/>
  <c r="AB90" i="11"/>
  <c r="F151" i="20" s="1"/>
  <c r="AI90" i="11"/>
  <c r="M151" i="20" s="1"/>
  <c r="AG90" i="11"/>
  <c r="K151" i="20" s="1"/>
  <c r="AE90" i="11"/>
  <c r="I151" i="20" s="1"/>
  <c r="AC90" i="11"/>
  <c r="AF90" i="11"/>
  <c r="J151" i="20" s="1"/>
  <c r="AA90" i="11"/>
  <c r="E151" i="20" s="1"/>
  <c r="Z90" i="11"/>
  <c r="D151" i="20" s="1"/>
  <c r="AH90" i="11"/>
  <c r="L151" i="20" s="1"/>
  <c r="Y90" i="11"/>
  <c r="C151" i="20" s="1"/>
  <c r="C153" i="20" s="1"/>
  <c r="AH50" i="11"/>
  <c r="AF50" i="11"/>
  <c r="AD50" i="11"/>
  <c r="AG50" i="11"/>
  <c r="AE50" i="11"/>
  <c r="AC50" i="11"/>
  <c r="AI50" i="11"/>
  <c r="AB50" i="11"/>
  <c r="AA50" i="11"/>
  <c r="E18" i="20" s="1"/>
  <c r="D69" i="23" s="1"/>
  <c r="Y50" i="11"/>
  <c r="Z50" i="11"/>
  <c r="AI9" i="11"/>
  <c r="AH9" i="11"/>
  <c r="AG9" i="11"/>
  <c r="K20" i="20" s="1"/>
  <c r="J5" i="23" s="1"/>
  <c r="AF9" i="11"/>
  <c r="AE9" i="11"/>
  <c r="AC9" i="11"/>
  <c r="AB9" i="11"/>
  <c r="AD9" i="11"/>
  <c r="Z9" i="11"/>
  <c r="Y9" i="11"/>
  <c r="AA9" i="11"/>
  <c r="AI43" i="11"/>
  <c r="AG43" i="11"/>
  <c r="AE43" i="11"/>
  <c r="AC43" i="11"/>
  <c r="AB43" i="11"/>
  <c r="F51" i="20" s="1"/>
  <c r="E36" i="23" s="1"/>
  <c r="AA43" i="11"/>
  <c r="Y43" i="11"/>
  <c r="AH43" i="11"/>
  <c r="AF43" i="11"/>
  <c r="AD43" i="11"/>
  <c r="Z43" i="11"/>
  <c r="AI41" i="11"/>
  <c r="M7" i="20" s="1"/>
  <c r="L47" i="23" s="1"/>
  <c r="AH41" i="11"/>
  <c r="AG41" i="11"/>
  <c r="AF41" i="11"/>
  <c r="AE41" i="11"/>
  <c r="AC41" i="11"/>
  <c r="AB41" i="11"/>
  <c r="AD41" i="11"/>
  <c r="AA41" i="11"/>
  <c r="Z41" i="11"/>
  <c r="Y41" i="11"/>
  <c r="AH18" i="11"/>
  <c r="AF18" i="11"/>
  <c r="AB18" i="11"/>
  <c r="AC18" i="11"/>
  <c r="AG18" i="11"/>
  <c r="AA18" i="11"/>
  <c r="Y18" i="11"/>
  <c r="AD18" i="11"/>
  <c r="AI18" i="11"/>
  <c r="M99" i="20" s="1"/>
  <c r="L40" i="23" s="1"/>
  <c r="AE18" i="11"/>
  <c r="Z18" i="11"/>
  <c r="AI47" i="11"/>
  <c r="AH47" i="11"/>
  <c r="AG47" i="11"/>
  <c r="AF47" i="11"/>
  <c r="AE47" i="11"/>
  <c r="AD47" i="11"/>
  <c r="H68" i="20" s="1"/>
  <c r="G22" i="23" s="1"/>
  <c r="AC47" i="11"/>
  <c r="AB47" i="11"/>
  <c r="F68" i="20" s="1"/>
  <c r="E22" i="23" s="1"/>
  <c r="AA47" i="11"/>
  <c r="Z47" i="11"/>
  <c r="Y47" i="11"/>
  <c r="AB84" i="11"/>
  <c r="AC84" i="11"/>
  <c r="AI84" i="11"/>
  <c r="AE84" i="11"/>
  <c r="AF84" i="11"/>
  <c r="AD84" i="11"/>
  <c r="Z84" i="11"/>
  <c r="AH84" i="11"/>
  <c r="AG84" i="11"/>
  <c r="AA84" i="11"/>
  <c r="Y84" i="11"/>
  <c r="AI16" i="11"/>
  <c r="AH16" i="11"/>
  <c r="AG16" i="11"/>
  <c r="AF16" i="11"/>
  <c r="AE16" i="11"/>
  <c r="AD16" i="11"/>
  <c r="AC16" i="11"/>
  <c r="AB16" i="11"/>
  <c r="AA16" i="11"/>
  <c r="Z16" i="11"/>
  <c r="Y16" i="11"/>
  <c r="AI89" i="11"/>
  <c r="M150" i="20" s="1"/>
  <c r="AH89" i="11"/>
  <c r="L150" i="20" s="1"/>
  <c r="AG89" i="11"/>
  <c r="K150" i="20" s="1"/>
  <c r="AF89" i="11"/>
  <c r="J150" i="20" s="1"/>
  <c r="AE89" i="11"/>
  <c r="I150" i="20" s="1"/>
  <c r="AA89" i="11"/>
  <c r="Z89" i="11"/>
  <c r="D150" i="20" s="1"/>
  <c r="AC89" i="11"/>
  <c r="G150" i="20" s="1"/>
  <c r="AB89" i="11"/>
  <c r="F150" i="20" s="1"/>
  <c r="AD89" i="11"/>
  <c r="H150" i="20" s="1"/>
  <c r="AI58" i="11"/>
  <c r="AG58" i="11"/>
  <c r="AE58" i="11"/>
  <c r="AD58" i="11"/>
  <c r="AF58" i="11"/>
  <c r="AH58" i="11"/>
  <c r="Z58" i="11"/>
  <c r="AA58" i="11"/>
  <c r="E113" i="20" s="1"/>
  <c r="D13" i="23" s="1"/>
  <c r="Y58" i="11"/>
  <c r="AC58" i="11"/>
  <c r="AB58" i="11"/>
  <c r="AI65" i="11"/>
  <c r="AH65" i="11"/>
  <c r="AG65" i="11"/>
  <c r="AF65" i="11"/>
  <c r="AE65" i="11"/>
  <c r="AD65" i="11"/>
  <c r="AB65" i="11"/>
  <c r="AC65" i="11"/>
  <c r="AA65" i="11"/>
  <c r="Z65" i="11"/>
  <c r="Y65" i="11"/>
  <c r="C56" i="20" s="1"/>
  <c r="B56" i="23" s="1"/>
  <c r="AI22" i="11"/>
  <c r="AH22" i="11"/>
  <c r="AG22" i="11"/>
  <c r="AF22" i="11"/>
  <c r="AE22" i="11"/>
  <c r="AD22" i="11"/>
  <c r="AC22" i="11"/>
  <c r="AB22" i="11"/>
  <c r="Y22" i="11"/>
  <c r="AA22" i="11"/>
  <c r="Z22" i="11"/>
  <c r="AC3" i="11"/>
  <c r="AD3" i="11"/>
  <c r="AB3" i="11"/>
  <c r="AI3" i="11"/>
  <c r="AG3" i="11"/>
  <c r="K120" i="20" s="1"/>
  <c r="J105" i="23" s="1"/>
  <c r="AE3" i="11"/>
  <c r="AF3" i="11"/>
  <c r="AA3" i="11"/>
  <c r="Z3" i="11"/>
  <c r="AH3" i="11"/>
  <c r="Y3" i="11"/>
  <c r="AA10" i="11"/>
  <c r="AI10" i="11"/>
  <c r="AG10" i="11"/>
  <c r="AE10" i="11"/>
  <c r="I141" i="20" s="1"/>
  <c r="H85" i="23" s="1"/>
  <c r="AB10" i="11"/>
  <c r="AH10" i="11"/>
  <c r="AC10" i="11"/>
  <c r="AF10" i="11"/>
  <c r="Z10" i="11"/>
  <c r="Y10" i="11"/>
  <c r="C16" i="20" s="1"/>
  <c r="B91" i="23" s="1"/>
  <c r="AD10" i="11"/>
  <c r="AB4" i="11"/>
  <c r="AC4" i="11"/>
  <c r="AA4" i="11"/>
  <c r="AG4" i="11"/>
  <c r="K38" i="20" s="1"/>
  <c r="J50" i="23" s="1"/>
  <c r="AH4" i="11"/>
  <c r="AD4" i="11"/>
  <c r="Y4" i="11"/>
  <c r="AE4" i="11"/>
  <c r="AI4" i="11"/>
  <c r="AF4" i="11"/>
  <c r="Z4" i="11"/>
  <c r="AH13" i="11"/>
  <c r="AF13" i="11"/>
  <c r="AC13" i="11"/>
  <c r="AD13" i="11"/>
  <c r="AI13" i="11"/>
  <c r="AG13" i="11"/>
  <c r="AE13" i="11"/>
  <c r="I70" i="20" s="1"/>
  <c r="H10" i="23" s="1"/>
  <c r="Y13" i="11"/>
  <c r="AB13" i="11"/>
  <c r="Z13" i="11"/>
  <c r="AA13" i="11"/>
  <c r="AH77" i="11"/>
  <c r="AF77" i="11"/>
  <c r="AC77" i="11"/>
  <c r="AD77" i="11"/>
  <c r="H82" i="20" s="1"/>
  <c r="G12" i="23" s="1"/>
  <c r="AI77" i="11"/>
  <c r="AG77" i="11"/>
  <c r="AE77" i="11"/>
  <c r="Y77" i="11"/>
  <c r="AA77" i="11"/>
  <c r="AB77" i="11"/>
  <c r="Z77" i="11"/>
  <c r="AC20" i="11"/>
  <c r="AI20" i="11"/>
  <c r="AE20" i="11"/>
  <c r="AF20" i="11"/>
  <c r="AG20" i="11"/>
  <c r="Z20" i="11"/>
  <c r="AH20" i="11"/>
  <c r="AD20" i="11"/>
  <c r="AA20" i="11"/>
  <c r="Y20" i="11"/>
  <c r="AB20" i="11"/>
  <c r="AI38" i="11"/>
  <c r="M54" i="20" s="1"/>
  <c r="L54" i="23" s="1"/>
  <c r="AH38" i="11"/>
  <c r="L54" i="20" s="1"/>
  <c r="K54" i="23" s="1"/>
  <c r="AG38" i="11"/>
  <c r="K54" i="20" s="1"/>
  <c r="J54" i="23" s="1"/>
  <c r="AF38" i="11"/>
  <c r="J54" i="20" s="1"/>
  <c r="I54" i="23" s="1"/>
  <c r="AE38" i="11"/>
  <c r="I54" i="20" s="1"/>
  <c r="H54" i="23" s="1"/>
  <c r="AD38" i="11"/>
  <c r="H54" i="20" s="1"/>
  <c r="G54" i="23" s="1"/>
  <c r="AC38" i="11"/>
  <c r="G54" i="20" s="1"/>
  <c r="F54" i="23" s="1"/>
  <c r="Y38" i="11"/>
  <c r="C54" i="20" s="1"/>
  <c r="B54" i="23" s="1"/>
  <c r="AB38" i="11"/>
  <c r="F54" i="20" s="1"/>
  <c r="E54" i="23" s="1"/>
  <c r="Z38" i="11"/>
  <c r="D54" i="20" s="1"/>
  <c r="C54" i="23" s="1"/>
  <c r="AA38" i="11"/>
  <c r="E54" i="20" s="1"/>
  <c r="D54" i="23" s="1"/>
  <c r="AI55" i="11"/>
  <c r="AH55" i="11"/>
  <c r="AG55" i="11"/>
  <c r="AF55" i="11"/>
  <c r="AE55" i="11"/>
  <c r="AD55" i="11"/>
  <c r="AC55" i="11"/>
  <c r="AB55" i="11"/>
  <c r="AA55" i="11"/>
  <c r="Z55" i="11"/>
  <c r="Y55" i="11"/>
  <c r="AI79" i="11"/>
  <c r="AH79" i="11"/>
  <c r="AG79" i="11"/>
  <c r="AF79" i="11"/>
  <c r="AE79" i="11"/>
  <c r="AD79" i="11"/>
  <c r="AC79" i="11"/>
  <c r="AB79" i="11"/>
  <c r="AA79" i="11"/>
  <c r="Z79" i="11"/>
  <c r="Y79" i="11"/>
  <c r="AI64" i="11"/>
  <c r="M100" i="20" s="1"/>
  <c r="L24" i="23" s="1"/>
  <c r="AH64" i="11"/>
  <c r="L100" i="20" s="1"/>
  <c r="K24" i="23" s="1"/>
  <c r="AG64" i="11"/>
  <c r="AF64" i="11"/>
  <c r="AE64" i="11"/>
  <c r="AD64" i="11"/>
  <c r="AC64" i="11"/>
  <c r="AB64" i="11"/>
  <c r="AA64" i="11"/>
  <c r="Z64" i="11"/>
  <c r="Y64" i="11"/>
  <c r="AI54" i="11"/>
  <c r="AH54" i="11"/>
  <c r="AG54" i="11"/>
  <c r="AF54" i="11"/>
  <c r="AE54" i="11"/>
  <c r="AD54" i="11"/>
  <c r="AC54" i="11"/>
  <c r="Y54" i="11"/>
  <c r="AA54" i="11"/>
  <c r="AB54" i="11"/>
  <c r="Z54" i="11"/>
  <c r="AH61" i="11"/>
  <c r="AF61" i="11"/>
  <c r="AB61" i="11"/>
  <c r="AI61" i="11"/>
  <c r="AG61" i="11"/>
  <c r="K49" i="20" s="1"/>
  <c r="J34" i="23" s="1"/>
  <c r="AE61" i="11"/>
  <c r="Y61" i="11"/>
  <c r="AD61" i="11"/>
  <c r="Z61" i="11"/>
  <c r="AC61" i="11"/>
  <c r="AA61" i="11"/>
  <c r="AI57" i="11"/>
  <c r="M112" i="20" s="1"/>
  <c r="L61" i="23" s="1"/>
  <c r="AH57" i="11"/>
  <c r="AG57" i="11"/>
  <c r="AF57" i="11"/>
  <c r="J88" i="20" s="1"/>
  <c r="I100" i="23" s="1"/>
  <c r="AE57" i="11"/>
  <c r="AC57" i="11"/>
  <c r="AD57" i="11"/>
  <c r="AA57" i="11"/>
  <c r="Z57" i="11"/>
  <c r="Y57" i="11"/>
  <c r="C88" i="20" s="1"/>
  <c r="B100" i="23" s="1"/>
  <c r="AB57" i="11"/>
  <c r="AI87" i="11"/>
  <c r="AH87" i="11"/>
  <c r="AG87" i="11"/>
  <c r="AF87" i="11"/>
  <c r="AE87" i="11"/>
  <c r="AD87" i="11"/>
  <c r="AC87" i="11"/>
  <c r="AA87" i="11"/>
  <c r="Z87" i="11"/>
  <c r="Y87" i="11"/>
  <c r="AB87" i="11"/>
  <c r="AI30" i="11"/>
  <c r="AH30" i="11"/>
  <c r="AG30" i="11"/>
  <c r="K41" i="20" s="1"/>
  <c r="J6" i="23" s="1"/>
  <c r="AF30" i="11"/>
  <c r="AE30" i="11"/>
  <c r="I41" i="20" s="1"/>
  <c r="H6" i="23" s="1"/>
  <c r="AD30" i="11"/>
  <c r="AC30" i="11"/>
  <c r="AB30" i="11"/>
  <c r="Y30" i="11"/>
  <c r="Z30" i="11"/>
  <c r="D41" i="20" s="1"/>
  <c r="C6" i="23" s="1"/>
  <c r="AA30" i="11"/>
  <c r="AH60" i="11"/>
  <c r="AB60" i="11"/>
  <c r="AI60" i="11"/>
  <c r="AE60" i="11"/>
  <c r="AD60" i="11"/>
  <c r="Z60" i="11"/>
  <c r="AC60" i="11"/>
  <c r="AA60" i="11"/>
  <c r="Y60" i="11"/>
  <c r="AF60" i="11"/>
  <c r="AG60" i="11"/>
  <c r="AH19" i="11"/>
  <c r="AF19" i="11"/>
  <c r="AB19" i="11"/>
  <c r="AD19" i="11"/>
  <c r="AC19" i="11"/>
  <c r="Z19" i="11"/>
  <c r="D52" i="20" s="1"/>
  <c r="C73" i="23" s="1"/>
  <c r="AA19" i="11"/>
  <c r="Y19" i="11"/>
  <c r="C25" i="20" s="1"/>
  <c r="B31" i="23" s="1"/>
  <c r="AE19" i="11"/>
  <c r="AI19" i="11"/>
  <c r="AG19" i="11"/>
  <c r="AI69" i="11"/>
  <c r="AG69" i="11"/>
  <c r="AE69" i="11"/>
  <c r="AH69" i="11"/>
  <c r="AF69" i="11"/>
  <c r="AD69" i="11"/>
  <c r="Y69" i="11"/>
  <c r="AC69" i="11"/>
  <c r="Z69" i="11"/>
  <c r="AA69" i="11"/>
  <c r="AB69" i="11"/>
  <c r="AI24" i="11"/>
  <c r="M35" i="20" s="1"/>
  <c r="L32" i="23" s="1"/>
  <c r="AH24" i="11"/>
  <c r="L35" i="20" s="1"/>
  <c r="K32" i="23" s="1"/>
  <c r="AG24" i="11"/>
  <c r="K35" i="20" s="1"/>
  <c r="J32" i="23" s="1"/>
  <c r="AF24" i="11"/>
  <c r="J35" i="20" s="1"/>
  <c r="I32" i="23" s="1"/>
  <c r="AE24" i="11"/>
  <c r="I35" i="20" s="1"/>
  <c r="H32" i="23" s="1"/>
  <c r="AD24" i="11"/>
  <c r="H35" i="20" s="1"/>
  <c r="G32" i="23" s="1"/>
  <c r="AC24" i="11"/>
  <c r="G35" i="20" s="1"/>
  <c r="F32" i="23" s="1"/>
  <c r="AB24" i="11"/>
  <c r="F35" i="20" s="1"/>
  <c r="E32" i="23" s="1"/>
  <c r="AA24" i="11"/>
  <c r="E35" i="20" s="1"/>
  <c r="D32" i="23" s="1"/>
  <c r="Z24" i="11"/>
  <c r="D35" i="20" s="1"/>
  <c r="C32" i="23" s="1"/>
  <c r="Y24" i="11"/>
  <c r="C35" i="20" s="1"/>
  <c r="B32" i="23" s="1"/>
  <c r="AH45" i="11"/>
  <c r="L125" i="20" s="1"/>
  <c r="K14" i="23" s="1"/>
  <c r="AF45" i="11"/>
  <c r="J66" i="20" s="1"/>
  <c r="I98" i="23" s="1"/>
  <c r="AI45" i="11"/>
  <c r="AG45" i="11"/>
  <c r="AE45" i="11"/>
  <c r="AC45" i="11"/>
  <c r="G125" i="20" s="1"/>
  <c r="F14" i="23" s="1"/>
  <c r="AB45" i="11"/>
  <c r="F125" i="20" s="1"/>
  <c r="E14" i="23" s="1"/>
  <c r="Y45" i="11"/>
  <c r="Z45" i="11"/>
  <c r="D125" i="20" s="1"/>
  <c r="C14" i="23" s="1"/>
  <c r="AA45" i="11"/>
  <c r="AD45" i="11"/>
  <c r="B68" i="23" l="1"/>
  <c r="C152" i="20"/>
  <c r="C154" i="20" s="1"/>
  <c r="I39" i="20"/>
  <c r="H51" i="23" s="1"/>
  <c r="I152" i="20"/>
  <c r="U151" i="20" s="1"/>
  <c r="I153" i="20"/>
  <c r="K152" i="20"/>
  <c r="W151" i="20" s="1"/>
  <c r="K153" i="20"/>
  <c r="G53" i="20"/>
  <c r="F20" i="23" s="1"/>
  <c r="G151" i="20"/>
  <c r="F64" i="23" s="1"/>
  <c r="L153" i="20"/>
  <c r="L152" i="20"/>
  <c r="M153" i="20"/>
  <c r="M152" i="20"/>
  <c r="Y150" i="20" s="1"/>
  <c r="J153" i="20"/>
  <c r="J152" i="20"/>
  <c r="V150" i="20" s="1"/>
  <c r="H153" i="20"/>
  <c r="H152" i="20"/>
  <c r="T150" i="20" s="1"/>
  <c r="F152" i="20"/>
  <c r="R150" i="20" s="1"/>
  <c r="F153" i="20"/>
  <c r="D152" i="20"/>
  <c r="P150" i="20" s="1"/>
  <c r="D153" i="20"/>
  <c r="E111" i="20"/>
  <c r="D60" i="23" s="1"/>
  <c r="E150" i="20"/>
  <c r="D109" i="23" s="1"/>
  <c r="D62" i="18"/>
  <c r="H83" i="18"/>
  <c r="B26" i="18"/>
  <c r="D63" i="18"/>
  <c r="B63" i="18"/>
  <c r="C104" i="18"/>
  <c r="C74" i="18"/>
  <c r="B108" i="18"/>
  <c r="G26" i="18"/>
  <c r="H84" i="18"/>
  <c r="D26" i="18"/>
  <c r="H81" i="18"/>
  <c r="D108" i="18"/>
  <c r="F75" i="18"/>
  <c r="H26" i="18"/>
  <c r="E26" i="18"/>
  <c r="B62" i="18"/>
  <c r="H89" i="18"/>
  <c r="H91" i="18"/>
  <c r="C63" i="18"/>
  <c r="C108" i="18"/>
  <c r="G108" i="18"/>
  <c r="H75" i="18"/>
  <c r="E62" i="18"/>
  <c r="H63" i="18"/>
  <c r="C75" i="18"/>
  <c r="E63" i="18"/>
  <c r="C62" i="18"/>
  <c r="H104" i="18"/>
  <c r="D75" i="18"/>
  <c r="E75" i="18"/>
  <c r="G62" i="18"/>
  <c r="H100" i="18"/>
  <c r="F63" i="18"/>
  <c r="F26" i="18"/>
  <c r="C26" i="18"/>
  <c r="H98" i="18"/>
  <c r="B75" i="18"/>
  <c r="H34" i="18"/>
  <c r="H62" i="18"/>
  <c r="H20" i="20"/>
  <c r="G5" i="23" s="1"/>
  <c r="D39" i="20"/>
  <c r="C51" i="23" s="1"/>
  <c r="L39" i="20"/>
  <c r="K51" i="23" s="1"/>
  <c r="G39" i="20"/>
  <c r="F51" i="23" s="1"/>
  <c r="H39" i="20"/>
  <c r="G51" i="23" s="1"/>
  <c r="C39" i="20"/>
  <c r="B51" i="23" s="1"/>
  <c r="C17" i="20"/>
  <c r="B92" i="23" s="1"/>
  <c r="H103" i="20"/>
  <c r="G41" i="23" s="1"/>
  <c r="F39" i="20"/>
  <c r="E51" i="23" s="1"/>
  <c r="E39" i="20"/>
  <c r="D51" i="23" s="1"/>
  <c r="G17" i="20"/>
  <c r="F92" i="23" s="1"/>
  <c r="J39" i="20"/>
  <c r="I51" i="23" s="1"/>
  <c r="D121" i="20"/>
  <c r="C106" i="23" s="1"/>
  <c r="L120" i="20"/>
  <c r="K105" i="23" s="1"/>
  <c r="L38" i="20"/>
  <c r="K50" i="23" s="1"/>
  <c r="K121" i="20"/>
  <c r="J106" i="23" s="1"/>
  <c r="M121" i="20"/>
  <c r="L106" i="23" s="1"/>
  <c r="E56" i="20"/>
  <c r="D56" i="23" s="1"/>
  <c r="L51" i="20"/>
  <c r="K36" i="23" s="1"/>
  <c r="E82" i="20"/>
  <c r="D12" i="23" s="1"/>
  <c r="H17" i="20"/>
  <c r="G92" i="23" s="1"/>
  <c r="J17" i="20"/>
  <c r="I92" i="23" s="1"/>
  <c r="L121" i="20"/>
  <c r="K106" i="23" s="1"/>
  <c r="C82" i="20"/>
  <c r="B12" i="23" s="1"/>
  <c r="H49" i="20"/>
  <c r="G34" i="23" s="1"/>
  <c r="D120" i="20"/>
  <c r="C105" i="23" s="1"/>
  <c r="D51" i="20"/>
  <c r="C36" i="23" s="1"/>
  <c r="L122" i="20"/>
  <c r="K42" i="23" s="1"/>
  <c r="L70" i="20"/>
  <c r="K10" i="23" s="1"/>
  <c r="G113" i="20"/>
  <c r="F13" i="23" s="1"/>
  <c r="I112" i="20"/>
  <c r="H61" i="23" s="1"/>
  <c r="M37" i="20"/>
  <c r="L49" i="23" s="1"/>
  <c r="E38" i="20"/>
  <c r="D50" i="23" s="1"/>
  <c r="H51" i="20"/>
  <c r="G36" i="23" s="1"/>
  <c r="I82" i="20"/>
  <c r="H12" i="23" s="1"/>
  <c r="E132" i="20"/>
  <c r="D26" i="23" s="1"/>
  <c r="L99" i="20"/>
  <c r="K40" i="23" s="1"/>
  <c r="I135" i="20"/>
  <c r="H63" i="23" s="1"/>
  <c r="F120" i="20"/>
  <c r="E105" i="23" s="1"/>
  <c r="E17" i="20"/>
  <c r="D92" i="23" s="1"/>
  <c r="H133" i="20"/>
  <c r="G62" i="23" s="1"/>
  <c r="D103" i="20"/>
  <c r="C41" i="23" s="1"/>
  <c r="D79" i="20"/>
  <c r="C99" i="23" s="1"/>
  <c r="J103" i="20"/>
  <c r="I41" i="23" s="1"/>
  <c r="D111" i="20"/>
  <c r="C60" i="23" s="1"/>
  <c r="C103" i="20"/>
  <c r="B41" i="23" s="1"/>
  <c r="J51" i="20"/>
  <c r="I36" i="23" s="1"/>
  <c r="G20" i="20"/>
  <c r="F5" i="23" s="1"/>
  <c r="I17" i="20"/>
  <c r="H92" i="23" s="1"/>
  <c r="K24" i="20"/>
  <c r="J72" i="23" s="1"/>
  <c r="L17" i="20"/>
  <c r="K92" i="23" s="1"/>
  <c r="L103" i="20"/>
  <c r="K41" i="23" s="1"/>
  <c r="G121" i="20"/>
  <c r="F106" i="23" s="1"/>
  <c r="M49" i="20"/>
  <c r="L34" i="23" s="1"/>
  <c r="I98" i="20"/>
  <c r="H83" i="23" s="1"/>
  <c r="E70" i="20"/>
  <c r="D10" i="23" s="1"/>
  <c r="J98" i="20"/>
  <c r="I83" i="23" s="1"/>
  <c r="L18" i="20"/>
  <c r="K69" i="23" s="1"/>
  <c r="C121" i="20"/>
  <c r="B106" i="23" s="1"/>
  <c r="G56" i="20"/>
  <c r="F56" i="23" s="1"/>
  <c r="F113" i="20"/>
  <c r="E13" i="23" s="1"/>
  <c r="I113" i="20"/>
  <c r="H13" i="23" s="1"/>
  <c r="G98" i="20"/>
  <c r="F83" i="23" s="1"/>
  <c r="J52" i="20"/>
  <c r="I73" i="23" s="1"/>
  <c r="G70" i="20"/>
  <c r="F10" i="23" s="1"/>
  <c r="M56" i="20"/>
  <c r="L56" i="23" s="1"/>
  <c r="L132" i="20"/>
  <c r="K26" i="23" s="1"/>
  <c r="D49" i="20"/>
  <c r="C34" i="23" s="1"/>
  <c r="L49" i="20"/>
  <c r="K34" i="23" s="1"/>
  <c r="E20" i="20"/>
  <c r="D5" i="23" s="1"/>
  <c r="M82" i="20"/>
  <c r="L12" i="23" s="1"/>
  <c r="F121" i="20"/>
  <c r="E106" i="23" s="1"/>
  <c r="C51" i="20"/>
  <c r="B36" i="23" s="1"/>
  <c r="E53" i="20"/>
  <c r="D20" i="23" s="1"/>
  <c r="M17" i="20"/>
  <c r="L92" i="23" s="1"/>
  <c r="I51" i="20"/>
  <c r="H36" i="23" s="1"/>
  <c r="K53" i="20"/>
  <c r="J20" i="23" s="1"/>
  <c r="H70" i="20"/>
  <c r="G10" i="23" s="1"/>
  <c r="M120" i="20"/>
  <c r="L105" i="23" s="1"/>
  <c r="L56" i="20"/>
  <c r="K56" i="23" s="1"/>
  <c r="K51" i="20"/>
  <c r="J36" i="23" s="1"/>
  <c r="C53" i="20"/>
  <c r="B20" i="23" s="1"/>
  <c r="E121" i="20"/>
  <c r="D106" i="23" s="1"/>
  <c r="H69" i="20"/>
  <c r="G57" i="23" s="1"/>
  <c r="J120" i="20"/>
  <c r="I105" i="23" s="1"/>
  <c r="J82" i="20"/>
  <c r="I12" i="23" s="1"/>
  <c r="K52" i="20"/>
  <c r="J73" i="23" s="1"/>
  <c r="J70" i="20"/>
  <c r="I10" i="23" s="1"/>
  <c r="G7" i="20"/>
  <c r="F47" i="23" s="1"/>
  <c r="L53" i="20"/>
  <c r="K20" i="23" s="1"/>
  <c r="F53" i="20"/>
  <c r="E20" i="23" s="1"/>
  <c r="E7" i="20"/>
  <c r="D47" i="23" s="1"/>
  <c r="F20" i="20"/>
  <c r="E5" i="23" s="1"/>
  <c r="C111" i="20"/>
  <c r="B60" i="23" s="1"/>
  <c r="M103" i="20"/>
  <c r="L41" i="23" s="1"/>
  <c r="K103" i="20"/>
  <c r="J41" i="23" s="1"/>
  <c r="F141" i="20"/>
  <c r="E85" i="23" s="1"/>
  <c r="F49" i="20"/>
  <c r="E34" i="23" s="1"/>
  <c r="D141" i="20"/>
  <c r="C85" i="23" s="1"/>
  <c r="F18" i="20"/>
  <c r="E69" i="23" s="1"/>
  <c r="G103" i="20"/>
  <c r="F41" i="23" s="1"/>
  <c r="D18" i="20"/>
  <c r="C69" i="23" s="1"/>
  <c r="F52" i="20"/>
  <c r="E73" i="23" s="1"/>
  <c r="H112" i="20"/>
  <c r="G61" i="23" s="1"/>
  <c r="G49" i="20"/>
  <c r="F34" i="23" s="1"/>
  <c r="D20" i="20"/>
  <c r="C5" i="23" s="1"/>
  <c r="G18" i="20"/>
  <c r="F69" i="23" s="1"/>
  <c r="F17" i="20"/>
  <c r="E92" i="23" s="1"/>
  <c r="I103" i="20"/>
  <c r="H41" i="23" s="1"/>
  <c r="H120" i="20"/>
  <c r="G105" i="23" s="1"/>
  <c r="J121" i="20"/>
  <c r="I106" i="23" s="1"/>
  <c r="C70" i="20"/>
  <c r="B10" i="23" s="1"/>
  <c r="J38" i="20"/>
  <c r="I50" i="23" s="1"/>
  <c r="G38" i="20"/>
  <c r="F50" i="23" s="1"/>
  <c r="E51" i="20"/>
  <c r="D36" i="23" s="1"/>
  <c r="K18" i="20"/>
  <c r="J69" i="23" s="1"/>
  <c r="G82" i="20"/>
  <c r="F12" i="23" s="1"/>
  <c r="I56" i="20"/>
  <c r="H56" i="23" s="1"/>
  <c r="H111" i="20"/>
  <c r="G60" i="23" s="1"/>
  <c r="K111" i="20"/>
  <c r="J60" i="23" s="1"/>
  <c r="D17" i="20"/>
  <c r="C92" i="23" s="1"/>
  <c r="E103" i="20"/>
  <c r="D41" i="23" s="1"/>
  <c r="H121" i="20"/>
  <c r="G106" i="23" s="1"/>
  <c r="E122" i="20"/>
  <c r="D42" i="23" s="1"/>
  <c r="F82" i="20"/>
  <c r="E12" i="23" s="1"/>
  <c r="K141" i="20"/>
  <c r="J85" i="23" s="1"/>
  <c r="J56" i="20"/>
  <c r="I56" i="23" s="1"/>
  <c r="F111" i="20"/>
  <c r="E60" i="23" s="1"/>
  <c r="J18" i="20"/>
  <c r="I69" i="23" s="1"/>
  <c r="I53" i="20"/>
  <c r="H20" i="23" s="1"/>
  <c r="F98" i="20"/>
  <c r="E83" i="23" s="1"/>
  <c r="G51" i="20"/>
  <c r="F36" i="23" s="1"/>
  <c r="C18" i="20"/>
  <c r="B69" i="23" s="1"/>
  <c r="G122" i="20"/>
  <c r="F42" i="23" s="1"/>
  <c r="D112" i="20"/>
  <c r="C61" i="23" s="1"/>
  <c r="L82" i="20"/>
  <c r="K12" i="23" s="1"/>
  <c r="C38" i="20"/>
  <c r="B50" i="23" s="1"/>
  <c r="L113" i="20"/>
  <c r="K13" i="23" s="1"/>
  <c r="F122" i="20"/>
  <c r="E42" i="23" s="1"/>
  <c r="M70" i="20"/>
  <c r="L10" i="23" s="1"/>
  <c r="H38" i="20"/>
  <c r="G50" i="23" s="1"/>
  <c r="L111" i="20"/>
  <c r="K60" i="23" s="1"/>
  <c r="D133" i="20"/>
  <c r="C62" i="23" s="1"/>
  <c r="J141" i="20"/>
  <c r="I85" i="23" s="1"/>
  <c r="E49" i="20"/>
  <c r="D34" i="23" s="1"/>
  <c r="D70" i="20"/>
  <c r="C10" i="23" s="1"/>
  <c r="M51" i="20"/>
  <c r="L36" i="23" s="1"/>
  <c r="G99" i="20"/>
  <c r="F40" i="23" s="1"/>
  <c r="D53" i="20"/>
  <c r="C20" i="23" s="1"/>
  <c r="H53" i="20"/>
  <c r="G20" i="23" s="1"/>
  <c r="D98" i="20"/>
  <c r="C83" i="23" s="1"/>
  <c r="F55" i="20"/>
  <c r="E55" i="23" s="1"/>
  <c r="H122" i="20"/>
  <c r="G42" i="23" s="1"/>
  <c r="K122" i="20"/>
  <c r="J42" i="23" s="1"/>
  <c r="D56" i="20"/>
  <c r="C56" i="23" s="1"/>
  <c r="M53" i="20"/>
  <c r="L20" i="23" s="1"/>
  <c r="K82" i="20"/>
  <c r="J12" i="23" s="1"/>
  <c r="F70" i="20"/>
  <c r="E10" i="23" s="1"/>
  <c r="L141" i="20"/>
  <c r="K85" i="23" s="1"/>
  <c r="E98" i="20"/>
  <c r="D83" i="23" s="1"/>
  <c r="L52" i="20"/>
  <c r="K73" i="23" s="1"/>
  <c r="M133" i="20"/>
  <c r="L62" i="23" s="1"/>
  <c r="C49" i="20"/>
  <c r="B34" i="23" s="1"/>
  <c r="H56" i="20"/>
  <c r="G56" i="23" s="1"/>
  <c r="J53" i="20"/>
  <c r="I20" i="23" s="1"/>
  <c r="D122" i="20"/>
  <c r="C42" i="23" s="1"/>
  <c r="M122" i="20"/>
  <c r="L42" i="23" s="1"/>
  <c r="M141" i="20"/>
  <c r="L85" i="23" s="1"/>
  <c r="F7" i="20"/>
  <c r="E47" i="23" s="1"/>
  <c r="D82" i="20"/>
  <c r="C12" i="23" s="1"/>
  <c r="C60" i="20"/>
  <c r="B80" i="23" s="1"/>
  <c r="J113" i="20"/>
  <c r="I13" i="23" s="1"/>
  <c r="G111" i="20"/>
  <c r="F60" i="23" s="1"/>
  <c r="I20" i="20"/>
  <c r="H5" i="23" s="1"/>
  <c r="J55" i="20"/>
  <c r="I55" i="23" s="1"/>
  <c r="C20" i="20"/>
  <c r="B5" i="23" s="1"/>
  <c r="I55" i="20"/>
  <c r="H55" i="23" s="1"/>
  <c r="C122" i="20"/>
  <c r="B42" i="23" s="1"/>
  <c r="I99" i="20"/>
  <c r="H40" i="23" s="1"/>
  <c r="G120" i="20"/>
  <c r="F105" i="23" s="1"/>
  <c r="F56" i="20"/>
  <c r="E56" i="23" s="1"/>
  <c r="E120" i="20"/>
  <c r="D105" i="23" s="1"/>
  <c r="C113" i="20"/>
  <c r="B13" i="23" s="1"/>
  <c r="M20" i="20"/>
  <c r="L5" i="23" s="1"/>
  <c r="I7" i="20"/>
  <c r="H47" i="23" s="1"/>
  <c r="I52" i="20"/>
  <c r="H73" i="23" s="1"/>
  <c r="D37" i="20"/>
  <c r="C49" i="23" s="1"/>
  <c r="K112" i="20"/>
  <c r="J61" i="23" s="1"/>
  <c r="F79" i="20"/>
  <c r="E99" i="23" s="1"/>
  <c r="C99" i="20"/>
  <c r="B40" i="23" s="1"/>
  <c r="J133" i="20"/>
  <c r="I62" i="23" s="1"/>
  <c r="I49" i="20"/>
  <c r="H34" i="23" s="1"/>
  <c r="M123" i="20"/>
  <c r="L74" i="23" s="1"/>
  <c r="K70" i="20"/>
  <c r="J10" i="23" s="1"/>
  <c r="E133" i="20"/>
  <c r="D62" i="23" s="1"/>
  <c r="G37" i="20"/>
  <c r="F49" i="23" s="1"/>
  <c r="K56" i="20"/>
  <c r="J56" i="23" s="1"/>
  <c r="M18" i="20"/>
  <c r="L69" i="23" s="1"/>
  <c r="J7" i="20"/>
  <c r="I47" i="23" s="1"/>
  <c r="I18" i="20"/>
  <c r="H69" i="23" s="1"/>
  <c r="M98" i="20"/>
  <c r="L83" i="23" s="1"/>
  <c r="L37" i="20"/>
  <c r="K49" i="23" s="1"/>
  <c r="C55" i="20"/>
  <c r="B55" i="23" s="1"/>
  <c r="J22" i="20"/>
  <c r="I93" i="23" s="1"/>
  <c r="C37" i="20"/>
  <c r="B49" i="23" s="1"/>
  <c r="E55" i="20"/>
  <c r="D55" i="23" s="1"/>
  <c r="H55" i="20"/>
  <c r="G55" i="23" s="1"/>
  <c r="C5" i="20"/>
  <c r="M5" i="20"/>
  <c r="L30" i="23" s="1"/>
  <c r="K19" i="20"/>
  <c r="J48" i="23" s="1"/>
  <c r="H22" i="20"/>
  <c r="G93" i="23" s="1"/>
  <c r="C120" i="20"/>
  <c r="B105" i="23" s="1"/>
  <c r="H113" i="20"/>
  <c r="G13" i="23" s="1"/>
  <c r="G144" i="20"/>
  <c r="F15" i="23" s="1"/>
  <c r="G24" i="20"/>
  <c r="F72" i="23" s="1"/>
  <c r="M52" i="20"/>
  <c r="L73" i="23" s="1"/>
  <c r="I79" i="20"/>
  <c r="H99" i="23" s="1"/>
  <c r="L109" i="23"/>
  <c r="K133" i="20"/>
  <c r="J62" i="23" s="1"/>
  <c r="D81" i="20"/>
  <c r="C23" i="23" s="1"/>
  <c r="I23" i="20"/>
  <c r="H71" i="23" s="1"/>
  <c r="E123" i="20"/>
  <c r="D74" i="23" s="1"/>
  <c r="G123" i="20"/>
  <c r="F74" i="23" s="1"/>
  <c r="D135" i="20"/>
  <c r="C63" i="23" s="1"/>
  <c r="K135" i="20"/>
  <c r="J63" i="23" s="1"/>
  <c r="J60" i="20"/>
  <c r="I80" i="23" s="1"/>
  <c r="F81" i="20"/>
  <c r="E23" i="23" s="1"/>
  <c r="M55" i="20"/>
  <c r="L55" i="23" s="1"/>
  <c r="E52" i="20"/>
  <c r="D73" i="23" s="1"/>
  <c r="J23" i="20"/>
  <c r="I71" i="23" s="1"/>
  <c r="F38" i="20"/>
  <c r="E50" i="23" s="1"/>
  <c r="I125" i="20"/>
  <c r="H14" i="23" s="1"/>
  <c r="C133" i="20"/>
  <c r="B62" i="23" s="1"/>
  <c r="L112" i="20"/>
  <c r="K61" i="23" s="1"/>
  <c r="H19" i="20"/>
  <c r="G48" i="23" s="1"/>
  <c r="L123" i="20"/>
  <c r="K74" i="23" s="1"/>
  <c r="I38" i="20"/>
  <c r="H50" i="23" s="1"/>
  <c r="I120" i="20"/>
  <c r="H105" i="23" s="1"/>
  <c r="L144" i="20"/>
  <c r="K15" i="23" s="1"/>
  <c r="B64" i="23"/>
  <c r="J64" i="23"/>
  <c r="B109" i="23"/>
  <c r="H144" i="20"/>
  <c r="G15" i="23" s="1"/>
  <c r="J69" i="20"/>
  <c r="I57" i="23" s="1"/>
  <c r="M113" i="20"/>
  <c r="L13" i="23" s="1"/>
  <c r="K7" i="20"/>
  <c r="J47" i="23" s="1"/>
  <c r="D60" i="20"/>
  <c r="C80" i="23" s="1"/>
  <c r="I111" i="20"/>
  <c r="H60" i="23" s="1"/>
  <c r="F112" i="20"/>
  <c r="E61" i="23" s="1"/>
  <c r="M38" i="20"/>
  <c r="L50" i="23" s="1"/>
  <c r="H18" i="20"/>
  <c r="G69" i="23" s="1"/>
  <c r="L55" i="20"/>
  <c r="K55" i="23" s="1"/>
  <c r="M60" i="20"/>
  <c r="L80" i="23" s="1"/>
  <c r="H141" i="20"/>
  <c r="G85" i="23" s="1"/>
  <c r="E99" i="20"/>
  <c r="D40" i="23" s="1"/>
  <c r="M111" i="20"/>
  <c r="L60" i="23" s="1"/>
  <c r="H7" i="20"/>
  <c r="G47" i="23" s="1"/>
  <c r="M125" i="20"/>
  <c r="L14" i="23" s="1"/>
  <c r="M24" i="20"/>
  <c r="L72" i="23" s="1"/>
  <c r="G133" i="20"/>
  <c r="F62" i="23" s="1"/>
  <c r="I122" i="20"/>
  <c r="H42" i="23" s="1"/>
  <c r="E60" i="20"/>
  <c r="D80" i="23" s="1"/>
  <c r="E125" i="20"/>
  <c r="D14" i="23" s="1"/>
  <c r="J81" i="20"/>
  <c r="I23" i="23" s="1"/>
  <c r="J49" i="20"/>
  <c r="I34" i="23" s="1"/>
  <c r="I37" i="20"/>
  <c r="H49" i="23" s="1"/>
  <c r="J20" i="20"/>
  <c r="I5" i="23" s="1"/>
  <c r="I123" i="20"/>
  <c r="H74" i="23" s="1"/>
  <c r="L98" i="20"/>
  <c r="K83" i="23" s="1"/>
  <c r="J4" i="20"/>
  <c r="I89" i="23" s="1"/>
  <c r="C24" i="20"/>
  <c r="B72" i="23" s="1"/>
  <c r="F5" i="20"/>
  <c r="E30" i="23" s="1"/>
  <c r="K81" i="20"/>
  <c r="J23" i="23" s="1"/>
  <c r="G112" i="20"/>
  <c r="F61" i="23" s="1"/>
  <c r="J37" i="20"/>
  <c r="I49" i="23" s="1"/>
  <c r="G23" i="20"/>
  <c r="F71" i="23" s="1"/>
  <c r="D19" i="20"/>
  <c r="C48" i="23" s="1"/>
  <c r="G31" i="20"/>
  <c r="F94" i="23" s="1"/>
  <c r="C125" i="20"/>
  <c r="B14" i="23" s="1"/>
  <c r="H24" i="20"/>
  <c r="G72" i="23" s="1"/>
  <c r="G5" i="20"/>
  <c r="F30" i="23" s="1"/>
  <c r="C81" i="20"/>
  <c r="B23" i="23" s="1"/>
  <c r="L81" i="20"/>
  <c r="K23" i="23" s="1"/>
  <c r="K37" i="20"/>
  <c r="J49" i="23" s="1"/>
  <c r="H23" i="20"/>
  <c r="G71" i="23" s="1"/>
  <c r="J135" i="20"/>
  <c r="I63" i="23" s="1"/>
  <c r="C79" i="20"/>
  <c r="B99" i="23" s="1"/>
  <c r="M79" i="20"/>
  <c r="L99" i="23" s="1"/>
  <c r="G60" i="20"/>
  <c r="F80" i="23" s="1"/>
  <c r="K23" i="20"/>
  <c r="J71" i="23" s="1"/>
  <c r="D144" i="20"/>
  <c r="C15" i="23" s="1"/>
  <c r="L33" i="20"/>
  <c r="K96" i="23" s="1"/>
  <c r="E4" i="20"/>
  <c r="D71" i="20"/>
  <c r="C11" i="23" s="1"/>
  <c r="F24" i="20"/>
  <c r="E72" i="23" s="1"/>
  <c r="C23" i="20"/>
  <c r="B71" i="23" s="1"/>
  <c r="D113" i="20"/>
  <c r="C13" i="23" s="1"/>
  <c r="G52" i="20"/>
  <c r="F73" i="23" s="1"/>
  <c r="I19" i="20"/>
  <c r="H48" i="23" s="1"/>
  <c r="D123" i="20"/>
  <c r="C74" i="23" s="1"/>
  <c r="F135" i="20"/>
  <c r="E63" i="23" s="1"/>
  <c r="M144" i="20"/>
  <c r="L15" i="23" s="1"/>
  <c r="H71" i="20"/>
  <c r="G11" i="23" s="1"/>
  <c r="L133" i="20"/>
  <c r="K62" i="23" s="1"/>
  <c r="J5" i="20"/>
  <c r="I30" i="23" s="1"/>
  <c r="D24" i="20"/>
  <c r="C72" i="23" s="1"/>
  <c r="L5" i="20"/>
  <c r="K30" i="23" s="1"/>
  <c r="G22" i="20"/>
  <c r="F93" i="23" s="1"/>
  <c r="E141" i="20"/>
  <c r="D85" i="23" s="1"/>
  <c r="G135" i="20"/>
  <c r="F63" i="23" s="1"/>
  <c r="J109" i="23"/>
  <c r="H79" i="20"/>
  <c r="G99" i="23" s="1"/>
  <c r="F144" i="20"/>
  <c r="E15" i="23" s="1"/>
  <c r="K99" i="20"/>
  <c r="J40" i="23" s="1"/>
  <c r="C68" i="20"/>
  <c r="B22" i="23" s="1"/>
  <c r="D124" i="20"/>
  <c r="C107" i="23" s="1"/>
  <c r="L143" i="20"/>
  <c r="K76" i="23" s="1"/>
  <c r="H125" i="20"/>
  <c r="G14" i="23" s="1"/>
  <c r="H52" i="20"/>
  <c r="G73" i="23" s="1"/>
  <c r="H37" i="20"/>
  <c r="G49" i="23" s="1"/>
  <c r="E31" i="20"/>
  <c r="D94" i="23" s="1"/>
  <c r="G55" i="20"/>
  <c r="F55" i="23" s="1"/>
  <c r="D10" i="20"/>
  <c r="C4" i="23" s="1"/>
  <c r="L80" i="20"/>
  <c r="K38" i="23" s="1"/>
  <c r="F66" i="20"/>
  <c r="E98" i="23" s="1"/>
  <c r="K58" i="20"/>
  <c r="J9" i="23" s="1"/>
  <c r="I88" i="20"/>
  <c r="H100" i="23" s="1"/>
  <c r="E143" i="20"/>
  <c r="D76" i="23" s="1"/>
  <c r="G119" i="20"/>
  <c r="F104" i="23" s="1"/>
  <c r="E24" i="20"/>
  <c r="D72" i="23" s="1"/>
  <c r="E112" i="20"/>
  <c r="D61" i="23" s="1"/>
  <c r="J125" i="20"/>
  <c r="I14" i="23" s="1"/>
  <c r="F23" i="20"/>
  <c r="E71" i="23" s="1"/>
  <c r="J123" i="20"/>
  <c r="I74" i="23" s="1"/>
  <c r="H135" i="20"/>
  <c r="G63" i="23" s="1"/>
  <c r="K109" i="23"/>
  <c r="D99" i="20"/>
  <c r="C40" i="23" s="1"/>
  <c r="K98" i="20"/>
  <c r="J83" i="23" s="1"/>
  <c r="K33" i="20"/>
  <c r="J96" i="23" s="1"/>
  <c r="D69" i="20"/>
  <c r="C57" i="23" s="1"/>
  <c r="F100" i="20"/>
  <c r="E24" i="23" s="1"/>
  <c r="L91" i="20"/>
  <c r="K103" i="23" s="1"/>
  <c r="C101" i="20"/>
  <c r="B58" i="23" s="1"/>
  <c r="D58" i="20"/>
  <c r="C9" i="23" s="1"/>
  <c r="I22" i="20"/>
  <c r="H93" i="23" s="1"/>
  <c r="F123" i="20"/>
  <c r="E74" i="23" s="1"/>
  <c r="J99" i="20"/>
  <c r="I40" i="23" s="1"/>
  <c r="I110" i="20"/>
  <c r="H25" i="23" s="1"/>
  <c r="I133" i="20"/>
  <c r="H62" i="23" s="1"/>
  <c r="E19" i="20"/>
  <c r="D48" i="23" s="1"/>
  <c r="M19" i="20"/>
  <c r="L48" i="23" s="1"/>
  <c r="C123" i="20"/>
  <c r="B74" i="23" s="1"/>
  <c r="D38" i="20"/>
  <c r="C50" i="23" s="1"/>
  <c r="K113" i="20"/>
  <c r="J13" i="23" s="1"/>
  <c r="E109" i="23"/>
  <c r="H31" i="20"/>
  <c r="G94" i="23" s="1"/>
  <c r="L20" i="20"/>
  <c r="K5" i="23" s="1"/>
  <c r="I144" i="20"/>
  <c r="H15" i="23" s="1"/>
  <c r="E33" i="20"/>
  <c r="D96" i="23" s="1"/>
  <c r="C4" i="20"/>
  <c r="K4" i="20"/>
  <c r="J89" i="23" s="1"/>
  <c r="E36" i="20"/>
  <c r="D33" i="23" s="1"/>
  <c r="F110" i="20"/>
  <c r="E25" i="23" s="1"/>
  <c r="I10" i="20"/>
  <c r="H4" i="23" s="1"/>
  <c r="F36" i="20"/>
  <c r="E33" i="23" s="1"/>
  <c r="B4" i="18"/>
  <c r="G141" i="20"/>
  <c r="F85" i="23" s="1"/>
  <c r="M33" i="20"/>
  <c r="L96" i="23" s="1"/>
  <c r="J112" i="20"/>
  <c r="I61" i="23" s="1"/>
  <c r="J111" i="20"/>
  <c r="I60" i="23" s="1"/>
  <c r="E79" i="20"/>
  <c r="D99" i="23" s="1"/>
  <c r="C7" i="20"/>
  <c r="I109" i="20"/>
  <c r="H84" i="23" s="1"/>
  <c r="M88" i="20"/>
  <c r="L100" i="23" s="1"/>
  <c r="D109" i="20"/>
  <c r="C84" i="23" s="1"/>
  <c r="K88" i="20"/>
  <c r="J100" i="23" s="1"/>
  <c r="F57" i="20"/>
  <c r="E8" i="23" s="1"/>
  <c r="J124" i="20"/>
  <c r="I107" i="23" s="1"/>
  <c r="H6" i="20"/>
  <c r="G19" i="23" s="1"/>
  <c r="H36" i="20"/>
  <c r="G33" i="23" s="1"/>
  <c r="C89" i="20"/>
  <c r="B101" i="23" s="1"/>
  <c r="K71" i="20"/>
  <c r="J11" i="23" s="1"/>
  <c r="C33" i="20"/>
  <c r="B96" i="23" s="1"/>
  <c r="F133" i="20"/>
  <c r="E62" i="23" s="1"/>
  <c r="D7" i="20"/>
  <c r="C47" i="23" s="1"/>
  <c r="L60" i="20"/>
  <c r="K80" i="23" s="1"/>
  <c r="C100" i="20"/>
  <c r="B24" i="23" s="1"/>
  <c r="K109" i="20"/>
  <c r="J84" i="23" s="1"/>
  <c r="L71" i="20"/>
  <c r="K11" i="23" s="1"/>
  <c r="J6" i="20"/>
  <c r="I19" i="23" s="1"/>
  <c r="I80" i="20"/>
  <c r="H38" i="23" s="1"/>
  <c r="L59" i="20"/>
  <c r="K37" i="23" s="1"/>
  <c r="L66" i="20"/>
  <c r="K98" i="23" s="1"/>
  <c r="H124" i="20"/>
  <c r="G107" i="23" s="1"/>
  <c r="L25" i="20"/>
  <c r="K31" i="23" s="1"/>
  <c r="E91" i="20"/>
  <c r="D103" i="23" s="1"/>
  <c r="F109" i="20"/>
  <c r="E84" i="23" s="1"/>
  <c r="L69" i="20"/>
  <c r="K57" i="23" s="1"/>
  <c r="H25" i="20"/>
  <c r="G31" i="23" s="1"/>
  <c r="F101" i="20"/>
  <c r="E58" i="23" s="1"/>
  <c r="J24" i="20"/>
  <c r="I72" i="23" s="1"/>
  <c r="C52" i="20"/>
  <c r="B73" i="23" s="1"/>
  <c r="H5" i="20"/>
  <c r="G30" i="23" s="1"/>
  <c r="M81" i="20"/>
  <c r="L23" i="23" s="1"/>
  <c r="F37" i="20"/>
  <c r="E49" i="23" s="1"/>
  <c r="F19" i="20"/>
  <c r="E48" i="23" s="1"/>
  <c r="C22" i="20"/>
  <c r="B93" i="23" s="1"/>
  <c r="K22" i="20"/>
  <c r="J93" i="23" s="1"/>
  <c r="F109" i="23"/>
  <c r="G79" i="20"/>
  <c r="F99" i="23" s="1"/>
  <c r="I31" i="20"/>
  <c r="H94" i="23" s="1"/>
  <c r="H99" i="20"/>
  <c r="G40" i="23" s="1"/>
  <c r="K55" i="20"/>
  <c r="J55" i="23" s="1"/>
  <c r="J144" i="20"/>
  <c r="I15" i="23" s="1"/>
  <c r="H33" i="20"/>
  <c r="G96" i="23" s="1"/>
  <c r="F4" i="20"/>
  <c r="E89" i="23" s="1"/>
  <c r="L4" i="20"/>
  <c r="K89" i="23" s="1"/>
  <c r="H64" i="23"/>
  <c r="E34" i="20"/>
  <c r="D97" i="23" s="1"/>
  <c r="D88" i="20"/>
  <c r="C100" i="23" s="1"/>
  <c r="G10" i="20"/>
  <c r="F4" i="23" s="1"/>
  <c r="H100" i="20"/>
  <c r="G24" i="23" s="1"/>
  <c r="M10" i="20"/>
  <c r="L4" i="23" s="1"/>
  <c r="H91" i="20"/>
  <c r="G103" i="23" s="1"/>
  <c r="I100" i="20"/>
  <c r="H24" i="23" s="1"/>
  <c r="M59" i="20"/>
  <c r="L37" i="23" s="1"/>
  <c r="J110" i="20"/>
  <c r="I25" i="23" s="1"/>
  <c r="F91" i="20"/>
  <c r="E103" i="23" s="1"/>
  <c r="K124" i="20"/>
  <c r="J107" i="23" s="1"/>
  <c r="L124" i="20"/>
  <c r="K107" i="23" s="1"/>
  <c r="J59" i="20"/>
  <c r="I37" i="23" s="1"/>
  <c r="H66" i="20"/>
  <c r="G98" i="23" s="1"/>
  <c r="C36" i="20"/>
  <c r="B33" i="23" s="1"/>
  <c r="D66" i="20"/>
  <c r="C98" i="23" s="1"/>
  <c r="K119" i="20"/>
  <c r="J104" i="23" s="1"/>
  <c r="I119" i="20"/>
  <c r="H104" i="23" s="1"/>
  <c r="H89" i="20"/>
  <c r="G101" i="23" s="1"/>
  <c r="K101" i="20"/>
  <c r="J58" i="23" s="1"/>
  <c r="I59" i="20"/>
  <c r="H37" i="23" s="1"/>
  <c r="M91" i="20"/>
  <c r="L103" i="23" s="1"/>
  <c r="G57" i="20"/>
  <c r="F8" i="23" s="1"/>
  <c r="C109" i="20"/>
  <c r="B84" i="23" s="1"/>
  <c r="J71" i="20"/>
  <c r="I11" i="23" s="1"/>
  <c r="L34" i="20"/>
  <c r="K97" i="23" s="1"/>
  <c r="C92" i="20"/>
  <c r="B39" i="23" s="1"/>
  <c r="M101" i="20"/>
  <c r="L58" i="23" s="1"/>
  <c r="L58" i="20"/>
  <c r="K9" i="23" s="1"/>
  <c r="G16" i="20"/>
  <c r="F91" i="23" s="1"/>
  <c r="I36" i="20"/>
  <c r="H33" i="23" s="1"/>
  <c r="J89" i="20"/>
  <c r="I101" i="23" s="1"/>
  <c r="K80" i="20"/>
  <c r="J38" i="23" s="1"/>
  <c r="K92" i="20"/>
  <c r="J39" i="23" s="1"/>
  <c r="G59" i="20"/>
  <c r="F37" i="23" s="1"/>
  <c r="M143" i="20"/>
  <c r="L76" i="23" s="1"/>
  <c r="H101" i="20"/>
  <c r="G58" i="23" s="1"/>
  <c r="D92" i="20"/>
  <c r="C39" i="23" s="1"/>
  <c r="J109" i="20"/>
  <c r="I84" i="23" s="1"/>
  <c r="K10" i="20"/>
  <c r="J4" i="23" s="1"/>
  <c r="H119" i="20"/>
  <c r="G104" i="23" s="1"/>
  <c r="G64" i="23"/>
  <c r="G88" i="20"/>
  <c r="F100" i="23" s="1"/>
  <c r="C143" i="20"/>
  <c r="B76" i="23" s="1"/>
  <c r="I124" i="20"/>
  <c r="H107" i="23" s="1"/>
  <c r="K110" i="20"/>
  <c r="J25" i="23" s="1"/>
  <c r="C119" i="20"/>
  <c r="B104" i="23" s="1"/>
  <c r="I58" i="20"/>
  <c r="H9" i="23" s="1"/>
  <c r="L92" i="20"/>
  <c r="K39" i="23" s="1"/>
  <c r="J143" i="20"/>
  <c r="I76" i="23" s="1"/>
  <c r="F89" i="20"/>
  <c r="E101" i="23" s="1"/>
  <c r="L41" i="20"/>
  <c r="K6" i="23" s="1"/>
  <c r="H110" i="20"/>
  <c r="G25" i="23" s="1"/>
  <c r="L24" i="20"/>
  <c r="K72" i="23" s="1"/>
  <c r="I5" i="20"/>
  <c r="H30" i="23" s="1"/>
  <c r="E81" i="20"/>
  <c r="D23" i="23" s="1"/>
  <c r="E37" i="20"/>
  <c r="D49" i="23" s="1"/>
  <c r="G19" i="20"/>
  <c r="F48" i="23" s="1"/>
  <c r="D22" i="20"/>
  <c r="C93" i="23" s="1"/>
  <c r="L22" i="20"/>
  <c r="K93" i="23" s="1"/>
  <c r="H123" i="20"/>
  <c r="G74" i="23" s="1"/>
  <c r="E135" i="20"/>
  <c r="D63" i="23" s="1"/>
  <c r="L135" i="20"/>
  <c r="K63" i="23" s="1"/>
  <c r="G109" i="23"/>
  <c r="K79" i="20"/>
  <c r="J99" i="23" s="1"/>
  <c r="J31" i="20"/>
  <c r="I94" i="23" s="1"/>
  <c r="L7" i="20"/>
  <c r="K47" i="23" s="1"/>
  <c r="E144" i="20"/>
  <c r="D15" i="23" s="1"/>
  <c r="K144" i="20"/>
  <c r="J15" i="23" s="1"/>
  <c r="J33" i="20"/>
  <c r="I96" i="23" s="1"/>
  <c r="D4" i="20"/>
  <c r="C89" i="23" s="1"/>
  <c r="M4" i="20"/>
  <c r="L89" i="23" s="1"/>
  <c r="I64" i="23"/>
  <c r="H88" i="20"/>
  <c r="G100" i="23" s="1"/>
  <c r="J100" i="20"/>
  <c r="I24" i="23" s="1"/>
  <c r="G80" i="20"/>
  <c r="F38" i="23" s="1"/>
  <c r="E10" i="20"/>
  <c r="D4" i="23" s="1"/>
  <c r="J80" i="20"/>
  <c r="I38" i="23" s="1"/>
  <c r="C131" i="20"/>
  <c r="H41" i="20"/>
  <c r="G6" i="23" s="1"/>
  <c r="M25" i="20"/>
  <c r="L31" i="23" s="1"/>
  <c r="J68" i="20"/>
  <c r="I22" i="23" s="1"/>
  <c r="D59" i="20"/>
  <c r="C37" i="23" s="1"/>
  <c r="K36" i="20"/>
  <c r="J33" i="23" s="1"/>
  <c r="K25" i="20"/>
  <c r="J31" i="23" s="1"/>
  <c r="D119" i="20"/>
  <c r="C104" i="23" s="1"/>
  <c r="C80" i="20"/>
  <c r="B38" i="23" s="1"/>
  <c r="E110" i="20"/>
  <c r="D25" i="23" s="1"/>
  <c r="I32" i="20"/>
  <c r="H95" i="23" s="1"/>
  <c r="G91" i="20"/>
  <c r="F103" i="23" s="1"/>
  <c r="H57" i="20"/>
  <c r="G8" i="23" s="1"/>
  <c r="E59" i="20"/>
  <c r="D37" i="23" s="1"/>
  <c r="J8" i="20"/>
  <c r="I90" i="23" s="1"/>
  <c r="G101" i="20"/>
  <c r="F58" i="23" s="1"/>
  <c r="E58" i="20"/>
  <c r="D9" i="23" s="1"/>
  <c r="H16" i="20"/>
  <c r="G91" i="23" s="1"/>
  <c r="F59" i="20"/>
  <c r="E37" i="23" s="1"/>
  <c r="G89" i="20"/>
  <c r="F101" i="23" s="1"/>
  <c r="J41" i="20"/>
  <c r="I6" i="23" s="1"/>
  <c r="E92" i="20"/>
  <c r="D39" i="23" s="1"/>
  <c r="E25" i="20"/>
  <c r="D31" i="23" s="1"/>
  <c r="F143" i="20"/>
  <c r="E76" i="23" s="1"/>
  <c r="J25" i="20"/>
  <c r="I31" i="23" s="1"/>
  <c r="C6" i="20"/>
  <c r="I24" i="20"/>
  <c r="H72" i="23" s="1"/>
  <c r="G81" i="20"/>
  <c r="F23" i="23" s="1"/>
  <c r="C112" i="20"/>
  <c r="B61" i="23" s="1"/>
  <c r="E22" i="20"/>
  <c r="D93" i="23" s="1"/>
  <c r="M22" i="20"/>
  <c r="L93" i="23" s="1"/>
  <c r="C135" i="20"/>
  <c r="B63" i="23" s="1"/>
  <c r="M135" i="20"/>
  <c r="L63" i="23" s="1"/>
  <c r="H109" i="23"/>
  <c r="L79" i="20"/>
  <c r="K99" i="23" s="1"/>
  <c r="C31" i="20"/>
  <c r="B94" i="23" s="1"/>
  <c r="K31" i="20"/>
  <c r="J94" i="23" s="1"/>
  <c r="I60" i="20"/>
  <c r="H80" i="23" s="1"/>
  <c r="F60" i="20"/>
  <c r="E80" i="23" s="1"/>
  <c r="F88" i="20"/>
  <c r="E100" i="23" s="1"/>
  <c r="J10" i="20"/>
  <c r="I4" i="23" s="1"/>
  <c r="F41" i="20"/>
  <c r="E6" i="23" s="1"/>
  <c r="M71" i="20"/>
  <c r="L11" i="23" s="1"/>
  <c r="M80" i="20"/>
  <c r="L38" i="23" s="1"/>
  <c r="H92" i="20"/>
  <c r="G39" i="23" s="1"/>
  <c r="K57" i="20"/>
  <c r="J8" i="23" s="1"/>
  <c r="L110" i="20"/>
  <c r="K25" i="23" s="1"/>
  <c r="L6" i="20"/>
  <c r="K19" i="23" s="1"/>
  <c r="G41" i="20"/>
  <c r="F6" i="23" s="1"/>
  <c r="K59" i="20"/>
  <c r="J37" i="23" s="1"/>
  <c r="D68" i="20"/>
  <c r="C22" i="23" s="1"/>
  <c r="F92" i="20"/>
  <c r="E39" i="23" s="1"/>
  <c r="E6" i="20"/>
  <c r="D19" i="23" s="1"/>
  <c r="I57" i="20"/>
  <c r="H8" i="23" s="1"/>
  <c r="F25" i="20"/>
  <c r="E31" i="23" s="1"/>
  <c r="L119" i="20"/>
  <c r="K104" i="23" s="1"/>
  <c r="C34" i="20"/>
  <c r="B97" i="23" s="1"/>
  <c r="M89" i="20"/>
  <c r="L101" i="23" s="1"/>
  <c r="J91" i="20"/>
  <c r="I103" i="23" s="1"/>
  <c r="G66" i="20"/>
  <c r="F98" i="23" s="1"/>
  <c r="K78" i="20"/>
  <c r="J82" i="23" s="1"/>
  <c r="G25" i="20"/>
  <c r="F31" i="23" s="1"/>
  <c r="D89" i="20"/>
  <c r="C101" i="23" s="1"/>
  <c r="L36" i="20"/>
  <c r="K33" i="23" s="1"/>
  <c r="H59" i="20"/>
  <c r="G37" i="23" s="1"/>
  <c r="J101" i="20"/>
  <c r="I58" i="23" s="1"/>
  <c r="M58" i="20"/>
  <c r="L9" i="23" s="1"/>
  <c r="I16" i="20"/>
  <c r="H91" i="23" s="1"/>
  <c r="J32" i="20"/>
  <c r="I95" i="23" s="1"/>
  <c r="K100" i="20"/>
  <c r="J24" i="23" s="1"/>
  <c r="L89" i="20"/>
  <c r="K101" i="23" s="1"/>
  <c r="J36" i="20"/>
  <c r="I33" i="23" s="1"/>
  <c r="I78" i="20"/>
  <c r="H82" i="23" s="1"/>
  <c r="G143" i="20"/>
  <c r="F76" i="23" s="1"/>
  <c r="M36" i="20"/>
  <c r="L33" i="23" s="1"/>
  <c r="G71" i="20"/>
  <c r="F11" i="23" s="1"/>
  <c r="G36" i="20"/>
  <c r="F33" i="23" s="1"/>
  <c r="G69" i="20"/>
  <c r="F57" i="23" s="1"/>
  <c r="K125" i="20"/>
  <c r="J14" i="23" s="1"/>
  <c r="E5" i="20"/>
  <c r="D30" i="23" s="1"/>
  <c r="K5" i="20"/>
  <c r="J30" i="23" s="1"/>
  <c r="H81" i="20"/>
  <c r="G23" i="23" s="1"/>
  <c r="D23" i="20"/>
  <c r="C71" i="23" s="1"/>
  <c r="L23" i="20"/>
  <c r="K71" i="23" s="1"/>
  <c r="F22" i="20"/>
  <c r="E93" i="23" s="1"/>
  <c r="C141" i="20"/>
  <c r="B85" i="23" s="1"/>
  <c r="I109" i="23"/>
  <c r="D31" i="20"/>
  <c r="C94" i="23" s="1"/>
  <c r="L31" i="20"/>
  <c r="K94" i="23" s="1"/>
  <c r="D55" i="20"/>
  <c r="C55" i="23" s="1"/>
  <c r="C144" i="20"/>
  <c r="B15" i="23" s="1"/>
  <c r="F33" i="20"/>
  <c r="E96" i="23" s="1"/>
  <c r="G4" i="20"/>
  <c r="F89" i="23" s="1"/>
  <c r="D64" i="23"/>
  <c r="K64" i="23"/>
  <c r="E100" i="20"/>
  <c r="D24" i="23" s="1"/>
  <c r="D78" i="20"/>
  <c r="C82" i="23" s="1"/>
  <c r="J92" i="20"/>
  <c r="I39" i="23" s="1"/>
  <c r="E109" i="20"/>
  <c r="D84" i="23" s="1"/>
  <c r="E71" i="20"/>
  <c r="D11" i="23" s="1"/>
  <c r="E80" i="20"/>
  <c r="D38" i="23" s="1"/>
  <c r="C41" i="20"/>
  <c r="B6" i="23" s="1"/>
  <c r="E68" i="20"/>
  <c r="D22" i="23" s="1"/>
  <c r="J78" i="20"/>
  <c r="I82" i="23" s="1"/>
  <c r="D110" i="20"/>
  <c r="C25" i="23" s="1"/>
  <c r="H42" i="20"/>
  <c r="G7" i="23" s="1"/>
  <c r="J119" i="20"/>
  <c r="I104" i="23" s="1"/>
  <c r="G92" i="20"/>
  <c r="F39" i="23" s="1"/>
  <c r="L68" i="20"/>
  <c r="K22" i="23" s="1"/>
  <c r="M6" i="20"/>
  <c r="L19" i="23" s="1"/>
  <c r="I8" i="20"/>
  <c r="H90" i="23" s="1"/>
  <c r="M57" i="20"/>
  <c r="L8" i="23" s="1"/>
  <c r="E119" i="20"/>
  <c r="D104" i="23" s="1"/>
  <c r="I92" i="20"/>
  <c r="H39" i="23" s="1"/>
  <c r="I6" i="20"/>
  <c r="H19" i="23" s="1"/>
  <c r="H10" i="20"/>
  <c r="G4" i="23" s="1"/>
  <c r="C91" i="20"/>
  <c r="B103" i="23" s="1"/>
  <c r="I25" i="20"/>
  <c r="H31" i="23" s="1"/>
  <c r="C110" i="20"/>
  <c r="B25" i="23" s="1"/>
  <c r="F16" i="20"/>
  <c r="E91" i="23" s="1"/>
  <c r="K68" i="20"/>
  <c r="J22" i="23" s="1"/>
  <c r="F58" i="20"/>
  <c r="E9" i="23" s="1"/>
  <c r="J16" i="20"/>
  <c r="I91" i="23" s="1"/>
  <c r="D100" i="20"/>
  <c r="C24" i="23" s="1"/>
  <c r="L109" i="20"/>
  <c r="K84" i="23" s="1"/>
  <c r="K143" i="20"/>
  <c r="J76" i="23" s="1"/>
  <c r="E89" i="20"/>
  <c r="D101" i="23" s="1"/>
  <c r="I68" i="20"/>
  <c r="H22" i="23" s="1"/>
  <c r="H8" i="20"/>
  <c r="G90" i="23" s="1"/>
  <c r="I143" i="20"/>
  <c r="H76" i="23" s="1"/>
  <c r="L57" i="20"/>
  <c r="K8" i="23" s="1"/>
  <c r="C124" i="20"/>
  <c r="B107" i="23" s="1"/>
  <c r="D5" i="20"/>
  <c r="C30" i="23" s="1"/>
  <c r="I81" i="20"/>
  <c r="H23" i="23" s="1"/>
  <c r="E23" i="20"/>
  <c r="D71" i="23" s="1"/>
  <c r="M23" i="20"/>
  <c r="L71" i="23" s="1"/>
  <c r="J19" i="20"/>
  <c r="I48" i="23" s="1"/>
  <c r="K123" i="20"/>
  <c r="J74" i="23" s="1"/>
  <c r="M31" i="20"/>
  <c r="L94" i="23" s="1"/>
  <c r="D33" i="20"/>
  <c r="C96" i="23" s="1"/>
  <c r="I33" i="20"/>
  <c r="H96" i="23" s="1"/>
  <c r="H4" i="20"/>
  <c r="G89" i="23" s="1"/>
  <c r="C64" i="23"/>
  <c r="L64" i="23"/>
  <c r="E41" i="20"/>
  <c r="D6" i="23" s="1"/>
  <c r="H80" i="20"/>
  <c r="G38" i="23" s="1"/>
  <c r="L88" i="20"/>
  <c r="K100" i="23" s="1"/>
  <c r="H131" i="20"/>
  <c r="G108" i="23" s="1"/>
  <c r="C10" i="20"/>
  <c r="D101" i="20"/>
  <c r="C58" i="23" s="1"/>
  <c r="E78" i="20"/>
  <c r="D82" i="23" s="1"/>
  <c r="D57" i="20"/>
  <c r="C8" i="23" s="1"/>
  <c r="M110" i="20"/>
  <c r="L25" i="23" s="1"/>
  <c r="D80" i="20"/>
  <c r="C38" i="23" s="1"/>
  <c r="G68" i="20"/>
  <c r="F22" i="23" s="1"/>
  <c r="L101" i="20"/>
  <c r="K58" i="23" s="1"/>
  <c r="M8" i="20"/>
  <c r="L90" i="23" s="1"/>
  <c r="F6" i="20"/>
  <c r="E19" i="23" s="1"/>
  <c r="E8" i="20"/>
  <c r="D90" i="23" s="1"/>
  <c r="E101" i="20"/>
  <c r="D58" i="23" s="1"/>
  <c r="E88" i="20"/>
  <c r="D100" i="23" s="1"/>
  <c r="M119" i="20"/>
  <c r="L104" i="23" s="1"/>
  <c r="M16" i="20"/>
  <c r="L91" i="23" s="1"/>
  <c r="D8" i="20"/>
  <c r="C90" i="23" s="1"/>
  <c r="K16" i="20"/>
  <c r="J91" i="23" s="1"/>
  <c r="K91" i="20"/>
  <c r="J103" i="23" s="1"/>
  <c r="E57" i="20"/>
  <c r="D8" i="23" s="1"/>
  <c r="H143" i="20"/>
  <c r="G76" i="23" s="1"/>
  <c r="K67" i="20"/>
  <c r="J21" i="23" s="1"/>
  <c r="I71" i="20"/>
  <c r="H11" i="23" s="1"/>
  <c r="I101" i="20"/>
  <c r="H58" i="23" s="1"/>
  <c r="D25" i="20"/>
  <c r="C31" i="23" s="1"/>
  <c r="G58" i="20"/>
  <c r="F9" i="23" s="1"/>
  <c r="D16" i="20"/>
  <c r="C91" i="23" s="1"/>
  <c r="K131" i="20"/>
  <c r="J108" i="23" s="1"/>
  <c r="K89" i="20"/>
  <c r="J101" i="23" s="1"/>
  <c r="F67" i="20"/>
  <c r="E21" i="23" s="1"/>
  <c r="M42" i="20"/>
  <c r="L7" i="23" s="1"/>
  <c r="M66" i="20"/>
  <c r="L98" i="23" s="1"/>
  <c r="C57" i="20"/>
  <c r="B8" i="23" s="1"/>
  <c r="C71" i="20"/>
  <c r="B11" i="23" s="1"/>
  <c r="K6" i="20"/>
  <c r="J19" i="23" s="1"/>
  <c r="M68" i="20"/>
  <c r="L22" i="23" s="1"/>
  <c r="L19" i="20"/>
  <c r="K48" i="23" s="1"/>
  <c r="C19" i="20"/>
  <c r="B48" i="23" s="1"/>
  <c r="C109" i="23"/>
  <c r="J79" i="20"/>
  <c r="I99" i="23" s="1"/>
  <c r="F31" i="20"/>
  <c r="E94" i="23" s="1"/>
  <c r="F99" i="20"/>
  <c r="E40" i="23" s="1"/>
  <c r="C98" i="20"/>
  <c r="B83" i="23" s="1"/>
  <c r="G33" i="20"/>
  <c r="F96" i="23" s="1"/>
  <c r="I4" i="20"/>
  <c r="H89" i="23" s="1"/>
  <c r="E64" i="23"/>
  <c r="K60" i="20"/>
  <c r="J80" i="23" s="1"/>
  <c r="M92" i="20"/>
  <c r="L39" i="23" s="1"/>
  <c r="C66" i="20"/>
  <c r="B98" i="23" s="1"/>
  <c r="F71" i="20"/>
  <c r="E11" i="23" s="1"/>
  <c r="G100" i="20"/>
  <c r="F24" i="23" s="1"/>
  <c r="F80" i="20"/>
  <c r="E38" i="23" s="1"/>
  <c r="G109" i="20"/>
  <c r="F84" i="23" s="1"/>
  <c r="M109" i="20"/>
  <c r="L84" i="23" s="1"/>
  <c r="C8" i="20"/>
  <c r="G8" i="20"/>
  <c r="F90" i="23" s="1"/>
  <c r="G110" i="20"/>
  <c r="F25" i="23" s="1"/>
  <c r="D36" i="20"/>
  <c r="C33" i="23" s="1"/>
  <c r="G124" i="20"/>
  <c r="F107" i="23" s="1"/>
  <c r="I66" i="20"/>
  <c r="H98" i="23" s="1"/>
  <c r="J57" i="20"/>
  <c r="I8" i="23" s="1"/>
  <c r="L67" i="20"/>
  <c r="K21" i="23" s="1"/>
  <c r="L42" i="20"/>
  <c r="K7" i="23" s="1"/>
  <c r="G6" i="20"/>
  <c r="F19" i="23" s="1"/>
  <c r="L8" i="20"/>
  <c r="K90" i="23" s="1"/>
  <c r="E124" i="20"/>
  <c r="D107" i="23" s="1"/>
  <c r="L10" i="20"/>
  <c r="K4" i="23" s="1"/>
  <c r="J58" i="20"/>
  <c r="I9" i="23" s="1"/>
  <c r="F119" i="20"/>
  <c r="E104" i="23" s="1"/>
  <c r="H109" i="20"/>
  <c r="G84" i="23" s="1"/>
  <c r="M41" i="20"/>
  <c r="L6" i="23" s="1"/>
  <c r="D91" i="20"/>
  <c r="C103" i="23" s="1"/>
  <c r="C59" i="20"/>
  <c r="B37" i="23" s="1"/>
  <c r="I91" i="20"/>
  <c r="H103" i="23" s="1"/>
  <c r="D6" i="20"/>
  <c r="C19" i="23" s="1"/>
  <c r="F124" i="20"/>
  <c r="E107" i="23" s="1"/>
  <c r="H32" i="20"/>
  <c r="G95" i="23" s="1"/>
  <c r="C58" i="20"/>
  <c r="B9" i="23" s="1"/>
  <c r="H58" i="20"/>
  <c r="G9" i="23" s="1"/>
  <c r="L16" i="20"/>
  <c r="K91" i="23" s="1"/>
  <c r="K66" i="20"/>
  <c r="J98" i="23" s="1"/>
  <c r="I89" i="20"/>
  <c r="H101" i="23" s="1"/>
  <c r="F10" i="20"/>
  <c r="E4" i="23" s="1"/>
  <c r="E66" i="20"/>
  <c r="D98" i="23" s="1"/>
  <c r="D143" i="20"/>
  <c r="C76" i="23" s="1"/>
  <c r="K8" i="20"/>
  <c r="J90" i="23" s="1"/>
  <c r="E16" i="20"/>
  <c r="D91" i="23" s="1"/>
  <c r="C27" i="3"/>
  <c r="C11" i="3"/>
  <c r="K10" i="3" s="1"/>
  <c r="O150" i="20" l="1"/>
  <c r="O151" i="20"/>
  <c r="B47" i="23"/>
  <c r="D89" i="23"/>
  <c r="B30" i="23"/>
  <c r="B90" i="23"/>
  <c r="B4" i="23"/>
  <c r="B19" i="23"/>
  <c r="G152" i="20"/>
  <c r="S150" i="20" s="1"/>
  <c r="G153" i="20"/>
  <c r="I154" i="20"/>
  <c r="L154" i="20"/>
  <c r="K154" i="20"/>
  <c r="W150" i="20"/>
  <c r="U150" i="20"/>
  <c r="Y151" i="20"/>
  <c r="J154" i="20"/>
  <c r="M154" i="20"/>
  <c r="B89" i="23"/>
  <c r="X150" i="20"/>
  <c r="X151" i="20"/>
  <c r="P151" i="20"/>
  <c r="D154" i="20"/>
  <c r="B108" i="23"/>
  <c r="T151" i="20"/>
  <c r="H154" i="20"/>
  <c r="E152" i="20"/>
  <c r="Q151" i="20" s="1"/>
  <c r="E153" i="20"/>
  <c r="R151" i="20"/>
  <c r="F154" i="20"/>
  <c r="V151" i="20"/>
  <c r="S10" i="3"/>
  <c r="J4" i="18" s="1"/>
  <c r="K9" i="3"/>
  <c r="S9" i="3" s="1"/>
  <c r="J68" i="18" s="1"/>
  <c r="K6" i="3"/>
  <c r="S6" i="3" s="1"/>
  <c r="J19" i="18" s="1"/>
  <c r="B4" i="7"/>
  <c r="K5" i="3"/>
  <c r="S5" i="3" s="1"/>
  <c r="J30" i="18" s="1"/>
  <c r="K7" i="3"/>
  <c r="S7" i="3" s="1"/>
  <c r="J47" i="18" s="1"/>
  <c r="K4" i="3"/>
  <c r="K8" i="3"/>
  <c r="S8" i="3" s="1"/>
  <c r="J90" i="18" s="1"/>
  <c r="G154" i="20" l="1"/>
  <c r="S151" i="20"/>
  <c r="E154" i="20"/>
  <c r="Q150" i="20"/>
  <c r="I93" i="26" l="1"/>
  <c r="J93" i="26"/>
  <c r="G93" i="26" l="1"/>
  <c r="D26" i="3" l="1"/>
  <c r="E26" i="3"/>
  <c r="F26" i="3"/>
  <c r="G26" i="3"/>
  <c r="H26" i="3"/>
  <c r="I26" i="3"/>
  <c r="C26" i="3"/>
  <c r="D27" i="3"/>
  <c r="E27" i="3"/>
  <c r="F27" i="3"/>
  <c r="G27" i="3"/>
  <c r="H27" i="3"/>
  <c r="I27" i="3"/>
  <c r="C28" i="3" l="1"/>
  <c r="B5" i="7"/>
  <c r="K17" i="3"/>
  <c r="S17" i="3" s="1"/>
  <c r="J92" i="18" s="1"/>
  <c r="K20" i="3"/>
  <c r="S20" i="3" s="1"/>
  <c r="J5" i="18" s="1"/>
  <c r="K21" i="3"/>
  <c r="S21" i="3" s="1"/>
  <c r="J70" i="18" s="1"/>
  <c r="K18" i="3"/>
  <c r="S18" i="3" s="1"/>
  <c r="J69" i="18" s="1"/>
  <c r="K23" i="3"/>
  <c r="S23" i="3" s="1"/>
  <c r="J71" i="18" s="1"/>
  <c r="K16" i="3"/>
  <c r="K24" i="3"/>
  <c r="S24" i="3" s="1"/>
  <c r="J72" i="18" s="1"/>
  <c r="K25" i="3"/>
  <c r="S25" i="3" s="1"/>
  <c r="J31" i="18" s="1"/>
  <c r="K19" i="3"/>
  <c r="S19" i="3" s="1"/>
  <c r="J48" i="18" s="1"/>
  <c r="K22" i="3"/>
  <c r="S22" i="3" s="1"/>
  <c r="J93" i="18" s="1"/>
  <c r="H5" i="7"/>
  <c r="Q25" i="3"/>
  <c r="Y25" i="3" s="1"/>
  <c r="P31" i="18" s="1"/>
  <c r="Q23" i="3"/>
  <c r="Y23" i="3" s="1"/>
  <c r="P71" i="18" s="1"/>
  <c r="Q22" i="3"/>
  <c r="Y22" i="3" s="1"/>
  <c r="P93" i="18" s="1"/>
  <c r="Q21" i="3"/>
  <c r="Y21" i="3" s="1"/>
  <c r="P70" i="18" s="1"/>
  <c r="Q24" i="3"/>
  <c r="Y24" i="3" s="1"/>
  <c r="P72" i="18" s="1"/>
  <c r="Q18" i="3"/>
  <c r="Y18" i="3" s="1"/>
  <c r="P69" i="18" s="1"/>
  <c r="Q17" i="3"/>
  <c r="Y17" i="3" s="1"/>
  <c r="P92" i="18" s="1"/>
  <c r="Q16" i="3"/>
  <c r="Q20" i="3"/>
  <c r="Y20" i="3" s="1"/>
  <c r="P5" i="18" s="1"/>
  <c r="Q19" i="3"/>
  <c r="Y19" i="3" s="1"/>
  <c r="P48" i="18" s="1"/>
  <c r="G5" i="7"/>
  <c r="P16" i="3"/>
  <c r="P17" i="3"/>
  <c r="X17" i="3" s="1"/>
  <c r="O92" i="18" s="1"/>
  <c r="P20" i="3"/>
  <c r="X20" i="3" s="1"/>
  <c r="O5" i="18" s="1"/>
  <c r="P21" i="3"/>
  <c r="X21" i="3" s="1"/>
  <c r="O70" i="18" s="1"/>
  <c r="P25" i="3"/>
  <c r="X25" i="3" s="1"/>
  <c r="O31" i="18" s="1"/>
  <c r="P23" i="3"/>
  <c r="X23" i="3" s="1"/>
  <c r="O71" i="18" s="1"/>
  <c r="P19" i="3"/>
  <c r="X19" i="3" s="1"/>
  <c r="O48" i="18" s="1"/>
  <c r="P24" i="3"/>
  <c r="X24" i="3" s="1"/>
  <c r="O72" i="18" s="1"/>
  <c r="P18" i="3"/>
  <c r="X18" i="3" s="1"/>
  <c r="O69" i="18" s="1"/>
  <c r="P22" i="3"/>
  <c r="X22" i="3" s="1"/>
  <c r="O93" i="18" s="1"/>
  <c r="F5" i="7"/>
  <c r="O17" i="3"/>
  <c r="W17" i="3" s="1"/>
  <c r="N92" i="18" s="1"/>
  <c r="O22" i="3"/>
  <c r="W22" i="3" s="1"/>
  <c r="N93" i="18" s="1"/>
  <c r="O20" i="3"/>
  <c r="W20" i="3" s="1"/>
  <c r="N5" i="18" s="1"/>
  <c r="O16" i="3"/>
  <c r="O21" i="3"/>
  <c r="W21" i="3" s="1"/>
  <c r="N70" i="18" s="1"/>
  <c r="O19" i="3"/>
  <c r="W19" i="3" s="1"/>
  <c r="N48" i="18" s="1"/>
  <c r="O24" i="3"/>
  <c r="W24" i="3" s="1"/>
  <c r="N72" i="18" s="1"/>
  <c r="O25" i="3"/>
  <c r="W25" i="3" s="1"/>
  <c r="N31" i="18" s="1"/>
  <c r="O18" i="3"/>
  <c r="W18" i="3" s="1"/>
  <c r="N69" i="18" s="1"/>
  <c r="O23" i="3"/>
  <c r="W23" i="3" s="1"/>
  <c r="N71" i="18" s="1"/>
  <c r="E5" i="7"/>
  <c r="N21" i="3"/>
  <c r="V21" i="3" s="1"/>
  <c r="M70" i="18" s="1"/>
  <c r="N24" i="3"/>
  <c r="V24" i="3" s="1"/>
  <c r="M72" i="18" s="1"/>
  <c r="N20" i="3"/>
  <c r="V20" i="3" s="1"/>
  <c r="M5" i="18" s="1"/>
  <c r="N22" i="3"/>
  <c r="V22" i="3" s="1"/>
  <c r="M93" i="18" s="1"/>
  <c r="N19" i="3"/>
  <c r="V19" i="3" s="1"/>
  <c r="M48" i="18" s="1"/>
  <c r="N16" i="3"/>
  <c r="N23" i="3"/>
  <c r="V23" i="3" s="1"/>
  <c r="M71" i="18" s="1"/>
  <c r="N18" i="3"/>
  <c r="V18" i="3" s="1"/>
  <c r="M69" i="18" s="1"/>
  <c r="N25" i="3"/>
  <c r="V25" i="3" s="1"/>
  <c r="M31" i="18" s="1"/>
  <c r="N17" i="3"/>
  <c r="V17" i="3" s="1"/>
  <c r="M92" i="18" s="1"/>
  <c r="D5" i="7"/>
  <c r="M24" i="3"/>
  <c r="U24" i="3" s="1"/>
  <c r="L72" i="18" s="1"/>
  <c r="M17" i="3"/>
  <c r="U17" i="3" s="1"/>
  <c r="L92" i="18" s="1"/>
  <c r="M21" i="3"/>
  <c r="U21" i="3" s="1"/>
  <c r="L70" i="18" s="1"/>
  <c r="M18" i="3"/>
  <c r="U18" i="3" s="1"/>
  <c r="L69" i="18" s="1"/>
  <c r="M25" i="3"/>
  <c r="U25" i="3" s="1"/>
  <c r="L31" i="18" s="1"/>
  <c r="M20" i="3"/>
  <c r="U20" i="3" s="1"/>
  <c r="L5" i="18" s="1"/>
  <c r="M23" i="3"/>
  <c r="U23" i="3" s="1"/>
  <c r="L71" i="18" s="1"/>
  <c r="M19" i="3"/>
  <c r="U19" i="3" s="1"/>
  <c r="L48" i="18" s="1"/>
  <c r="M16" i="3"/>
  <c r="M22" i="3"/>
  <c r="U22" i="3" s="1"/>
  <c r="L93" i="18" s="1"/>
  <c r="C5" i="7"/>
  <c r="L19" i="3"/>
  <c r="T19" i="3" s="1"/>
  <c r="K48" i="18" s="1"/>
  <c r="L24" i="3"/>
  <c r="T24" i="3" s="1"/>
  <c r="K72" i="18" s="1"/>
  <c r="L25" i="3"/>
  <c r="T25" i="3" s="1"/>
  <c r="K31" i="18" s="1"/>
  <c r="L18" i="3"/>
  <c r="T18" i="3" s="1"/>
  <c r="K69" i="18" s="1"/>
  <c r="L22" i="3"/>
  <c r="T22" i="3" s="1"/>
  <c r="K93" i="18" s="1"/>
  <c r="L16" i="3"/>
  <c r="L21" i="3"/>
  <c r="T21" i="3" s="1"/>
  <c r="K70" i="18" s="1"/>
  <c r="L20" i="3"/>
  <c r="T20" i="3" s="1"/>
  <c r="K5" i="18" s="1"/>
  <c r="L17" i="3"/>
  <c r="T17" i="3" s="1"/>
  <c r="K92" i="18" s="1"/>
  <c r="L23" i="3"/>
  <c r="T23" i="3" s="1"/>
  <c r="K71" i="18" s="1"/>
  <c r="AA20" i="3" l="1"/>
  <c r="AA23" i="3"/>
  <c r="AA21" i="3"/>
  <c r="AA18" i="3"/>
  <c r="AA25" i="3"/>
  <c r="AA22" i="3"/>
  <c r="AA19" i="3"/>
  <c r="AA24" i="3"/>
  <c r="AA17" i="3"/>
  <c r="N22" i="12" l="1"/>
  <c r="E153" i="3"/>
  <c r="D84" i="3"/>
  <c r="E84" i="3"/>
  <c r="F84" i="3"/>
  <c r="G84" i="3"/>
  <c r="H84" i="3"/>
  <c r="I84" i="3"/>
  <c r="C84" i="3"/>
  <c r="D83" i="3"/>
  <c r="L77" i="3" s="1"/>
  <c r="E83" i="3"/>
  <c r="M77" i="3" s="1"/>
  <c r="F83" i="3"/>
  <c r="N77" i="3" s="1"/>
  <c r="G83" i="3"/>
  <c r="O77" i="3" s="1"/>
  <c r="H83" i="3"/>
  <c r="P77" i="3" s="1"/>
  <c r="I83" i="3"/>
  <c r="Q77" i="3" s="1"/>
  <c r="C83" i="3"/>
  <c r="K77" i="3" s="1"/>
  <c r="G73" i="3"/>
  <c r="C61" i="3"/>
  <c r="D12" i="3"/>
  <c r="C104" i="3"/>
  <c r="C93" i="3"/>
  <c r="D153" i="3"/>
  <c r="F153" i="3"/>
  <c r="G153" i="3"/>
  <c r="H153" i="3"/>
  <c r="I153" i="3"/>
  <c r="C153" i="3"/>
  <c r="D152" i="3"/>
  <c r="E152" i="3"/>
  <c r="F152" i="3"/>
  <c r="G152" i="3"/>
  <c r="H152" i="3"/>
  <c r="I152" i="3"/>
  <c r="C152" i="3"/>
  <c r="D146" i="3"/>
  <c r="E146" i="3"/>
  <c r="F146" i="3"/>
  <c r="G146" i="3"/>
  <c r="H146" i="3"/>
  <c r="I146" i="3"/>
  <c r="C146" i="3"/>
  <c r="D145" i="3"/>
  <c r="E145" i="3"/>
  <c r="F145" i="3"/>
  <c r="G145" i="3"/>
  <c r="H145" i="3"/>
  <c r="I145" i="3"/>
  <c r="C145" i="3"/>
  <c r="D137" i="3"/>
  <c r="E137" i="3"/>
  <c r="F137" i="3"/>
  <c r="G137" i="3"/>
  <c r="H137" i="3"/>
  <c r="I137" i="3"/>
  <c r="C137" i="3"/>
  <c r="D136" i="3"/>
  <c r="E136" i="3"/>
  <c r="F136" i="3"/>
  <c r="G136" i="3"/>
  <c r="H136" i="3"/>
  <c r="I136" i="3"/>
  <c r="C136" i="3"/>
  <c r="D127" i="3"/>
  <c r="E127" i="3"/>
  <c r="F127" i="3"/>
  <c r="G127" i="3"/>
  <c r="H127" i="3"/>
  <c r="I127" i="3"/>
  <c r="C127" i="3"/>
  <c r="D126" i="3"/>
  <c r="E126" i="3"/>
  <c r="F126" i="3"/>
  <c r="G126" i="3"/>
  <c r="H126" i="3"/>
  <c r="I126" i="3"/>
  <c r="C126" i="3"/>
  <c r="D115" i="3"/>
  <c r="E115" i="3"/>
  <c r="F115" i="3"/>
  <c r="G115" i="3"/>
  <c r="H115" i="3"/>
  <c r="I115" i="3"/>
  <c r="D114" i="3"/>
  <c r="E114" i="3"/>
  <c r="F114" i="3"/>
  <c r="G114" i="3"/>
  <c r="H114" i="3"/>
  <c r="I114" i="3"/>
  <c r="D105" i="3"/>
  <c r="E105" i="3"/>
  <c r="F105" i="3"/>
  <c r="G105" i="3"/>
  <c r="H105" i="3"/>
  <c r="I105" i="3"/>
  <c r="D104" i="3"/>
  <c r="E104" i="3"/>
  <c r="F104" i="3"/>
  <c r="G104" i="3"/>
  <c r="H104" i="3"/>
  <c r="I104" i="3"/>
  <c r="D94" i="3"/>
  <c r="E94" i="3"/>
  <c r="F94" i="3"/>
  <c r="G94" i="3"/>
  <c r="H94" i="3"/>
  <c r="I94" i="3"/>
  <c r="D93" i="3"/>
  <c r="E93" i="3"/>
  <c r="F93" i="3"/>
  <c r="G93" i="3"/>
  <c r="H93" i="3"/>
  <c r="I93" i="3"/>
  <c r="D73" i="3"/>
  <c r="E73" i="3"/>
  <c r="F73" i="3"/>
  <c r="H73" i="3"/>
  <c r="I73" i="3"/>
  <c r="C73" i="3"/>
  <c r="D72" i="3"/>
  <c r="E72" i="3"/>
  <c r="F72" i="3"/>
  <c r="G72" i="3"/>
  <c r="H72" i="3"/>
  <c r="I72" i="3"/>
  <c r="C72" i="3"/>
  <c r="D61" i="3"/>
  <c r="E61" i="3"/>
  <c r="F61" i="3"/>
  <c r="G61" i="3"/>
  <c r="H61" i="3"/>
  <c r="I61" i="3"/>
  <c r="D45" i="3"/>
  <c r="E45" i="3"/>
  <c r="F45" i="3"/>
  <c r="G45" i="3"/>
  <c r="H45" i="3"/>
  <c r="I45" i="3"/>
  <c r="C45" i="3"/>
  <c r="D44" i="3"/>
  <c r="E44" i="3"/>
  <c r="F44" i="3"/>
  <c r="G44" i="3"/>
  <c r="H44" i="3"/>
  <c r="I44" i="3"/>
  <c r="C44" i="3"/>
  <c r="D28" i="3"/>
  <c r="F28" i="3"/>
  <c r="G28" i="3"/>
  <c r="H28" i="3"/>
  <c r="I28" i="3"/>
  <c r="AG16" i="3" s="1"/>
  <c r="C12" i="3"/>
  <c r="E12" i="3"/>
  <c r="F12" i="3"/>
  <c r="G12" i="3"/>
  <c r="H12" i="3"/>
  <c r="I12" i="3"/>
  <c r="D11" i="3"/>
  <c r="E11" i="3"/>
  <c r="F11" i="3"/>
  <c r="G11" i="3"/>
  <c r="H11" i="3"/>
  <c r="I11" i="3"/>
  <c r="C4" i="7" l="1"/>
  <c r="L9" i="3"/>
  <c r="T9" i="3" s="1"/>
  <c r="K68" i="18" s="1"/>
  <c r="L10" i="3"/>
  <c r="T10" i="3" s="1"/>
  <c r="K4" i="18" s="1"/>
  <c r="L7" i="3"/>
  <c r="T7" i="3" s="1"/>
  <c r="K47" i="18" s="1"/>
  <c r="L6" i="3"/>
  <c r="T6" i="3" s="1"/>
  <c r="K19" i="18" s="1"/>
  <c r="L8" i="3"/>
  <c r="T8" i="3" s="1"/>
  <c r="K90" i="18" s="1"/>
  <c r="L5" i="3"/>
  <c r="T5" i="3" s="1"/>
  <c r="K30" i="18" s="1"/>
  <c r="L4" i="3"/>
  <c r="T4" i="3" s="1"/>
  <c r="K89" i="18" s="1"/>
  <c r="F15" i="7"/>
  <c r="O144" i="3"/>
  <c r="W144" i="3" s="1"/>
  <c r="N15" i="18" s="1"/>
  <c r="O142" i="3"/>
  <c r="W142" i="3" s="1"/>
  <c r="N43" i="18" s="1"/>
  <c r="O141" i="3"/>
  <c r="W141" i="3" s="1"/>
  <c r="N85" i="18" s="1"/>
  <c r="O143" i="3"/>
  <c r="W143" i="3" s="1"/>
  <c r="N76" i="18" s="1"/>
  <c r="B13" i="7"/>
  <c r="S119" i="3"/>
  <c r="J104" i="18" s="1"/>
  <c r="Y124" i="3"/>
  <c r="P107" i="18" s="1"/>
  <c r="Y121" i="3"/>
  <c r="P106" i="18" s="1"/>
  <c r="Y122" i="3"/>
  <c r="P42" i="18" s="1"/>
  <c r="Y123" i="3"/>
  <c r="P74" i="18" s="1"/>
  <c r="Y120" i="3"/>
  <c r="P105" i="18" s="1"/>
  <c r="Y125" i="3"/>
  <c r="P14" i="18" s="1"/>
  <c r="G14" i="7"/>
  <c r="P132" i="3"/>
  <c r="X132" i="3" s="1"/>
  <c r="O26" i="18" s="1"/>
  <c r="P135" i="3"/>
  <c r="X135" i="3" s="1"/>
  <c r="O63" i="18" s="1"/>
  <c r="P131" i="3"/>
  <c r="X131" i="3" s="1"/>
  <c r="O108" i="18" s="1"/>
  <c r="P133" i="3"/>
  <c r="X133" i="3" s="1"/>
  <c r="O62" i="18" s="1"/>
  <c r="P134" i="3"/>
  <c r="X134" i="3" s="1"/>
  <c r="O75" i="18" s="1"/>
  <c r="E15" i="7"/>
  <c r="N142" i="3"/>
  <c r="V142" i="3" s="1"/>
  <c r="M43" i="18" s="1"/>
  <c r="N143" i="3"/>
  <c r="V143" i="3" s="1"/>
  <c r="M76" i="18" s="1"/>
  <c r="N141" i="3"/>
  <c r="V141" i="3" s="1"/>
  <c r="M85" i="18" s="1"/>
  <c r="N144" i="3"/>
  <c r="V144" i="3" s="1"/>
  <c r="M15" i="18" s="1"/>
  <c r="C16" i="7"/>
  <c r="L151" i="3"/>
  <c r="T151" i="3" s="1"/>
  <c r="K64" i="18" s="1"/>
  <c r="L150" i="3"/>
  <c r="T150" i="3" s="1"/>
  <c r="K109" i="18" s="1"/>
  <c r="K99" i="3"/>
  <c r="S99" i="3" s="1"/>
  <c r="J40" i="18" s="1"/>
  <c r="B11" i="7"/>
  <c r="K98" i="3"/>
  <c r="S98" i="3" s="1"/>
  <c r="J83" i="18" s="1"/>
  <c r="E9" i="7"/>
  <c r="N80" i="3"/>
  <c r="V80" i="3" s="1"/>
  <c r="M38" i="18" s="1"/>
  <c r="N79" i="3"/>
  <c r="V79" i="3" s="1"/>
  <c r="M99" i="18" s="1"/>
  <c r="V77" i="3"/>
  <c r="M81" i="18" s="1"/>
  <c r="N78" i="3"/>
  <c r="V78" i="3" s="1"/>
  <c r="M82" i="18" s="1"/>
  <c r="N82" i="3"/>
  <c r="V82" i="3" s="1"/>
  <c r="M12" i="18" s="1"/>
  <c r="N81" i="3"/>
  <c r="V81" i="3" s="1"/>
  <c r="M23" i="18" s="1"/>
  <c r="AD24" i="3"/>
  <c r="AD22" i="3"/>
  <c r="AD16" i="3"/>
  <c r="AD20" i="3"/>
  <c r="AD19" i="3"/>
  <c r="AD23" i="3"/>
  <c r="AD25" i="3"/>
  <c r="AD17" i="3"/>
  <c r="AD18" i="3"/>
  <c r="AD21" i="3"/>
  <c r="C6" i="7"/>
  <c r="L35" i="3"/>
  <c r="T35" i="3" s="1"/>
  <c r="K32" i="18" s="1"/>
  <c r="L34" i="3"/>
  <c r="T34" i="3" s="1"/>
  <c r="K97" i="18" s="1"/>
  <c r="L31" i="3"/>
  <c r="T31" i="3" s="1"/>
  <c r="K94" i="18" s="1"/>
  <c r="L43" i="3"/>
  <c r="T43" i="3" s="1"/>
  <c r="K53" i="18" s="1"/>
  <c r="L36" i="3"/>
  <c r="T36" i="3" s="1"/>
  <c r="K33" i="18" s="1"/>
  <c r="L39" i="3"/>
  <c r="T39" i="3" s="1"/>
  <c r="K51" i="18" s="1"/>
  <c r="L32" i="3"/>
  <c r="T32" i="3" s="1"/>
  <c r="K95" i="18" s="1"/>
  <c r="L41" i="3"/>
  <c r="T41" i="3" s="1"/>
  <c r="K6" i="18" s="1"/>
  <c r="L33" i="3"/>
  <c r="T33" i="3" s="1"/>
  <c r="K96" i="18" s="1"/>
  <c r="L40" i="3"/>
  <c r="T40" i="3" s="1"/>
  <c r="K52" i="18" s="1"/>
  <c r="L42" i="3"/>
  <c r="T42" i="3" s="1"/>
  <c r="K7" i="18" s="1"/>
  <c r="L37" i="3"/>
  <c r="T37" i="3" s="1"/>
  <c r="K49" i="18" s="1"/>
  <c r="L38" i="3"/>
  <c r="T38" i="3" s="1"/>
  <c r="K50" i="18" s="1"/>
  <c r="H7" i="7"/>
  <c r="Q54" i="3"/>
  <c r="Y54" i="3" s="1"/>
  <c r="P54" i="18" s="1"/>
  <c r="Q49" i="3"/>
  <c r="Y49" i="3" s="1"/>
  <c r="P34" i="18" s="1"/>
  <c r="Q56" i="3"/>
  <c r="Y56" i="3" s="1"/>
  <c r="P56" i="18" s="1"/>
  <c r="Q60" i="3"/>
  <c r="Y60" i="3" s="1"/>
  <c r="P80" i="18" s="1"/>
  <c r="Q51" i="3"/>
  <c r="Y51" i="3" s="1"/>
  <c r="P36" i="18" s="1"/>
  <c r="Q59" i="3"/>
  <c r="Y59" i="3" s="1"/>
  <c r="P37" i="18" s="1"/>
  <c r="Q53" i="3"/>
  <c r="Y53" i="3" s="1"/>
  <c r="P20" i="18" s="1"/>
  <c r="Q58" i="3"/>
  <c r="Y58" i="3" s="1"/>
  <c r="P9" i="18" s="1"/>
  <c r="Q52" i="3"/>
  <c r="Y52" i="3" s="1"/>
  <c r="P73" i="18" s="1"/>
  <c r="Q50" i="3"/>
  <c r="Y50" i="3" s="1"/>
  <c r="P35" i="18" s="1"/>
  <c r="Q57" i="3"/>
  <c r="Y57" i="3" s="1"/>
  <c r="P8" i="18" s="1"/>
  <c r="Q55" i="3"/>
  <c r="Y55" i="3" s="1"/>
  <c r="P55" i="18" s="1"/>
  <c r="G8" i="7"/>
  <c r="P66" i="3"/>
  <c r="X66" i="3" s="1"/>
  <c r="O98" i="18" s="1"/>
  <c r="P69" i="3"/>
  <c r="X69" i="3" s="1"/>
  <c r="O57" i="18" s="1"/>
  <c r="P71" i="3"/>
  <c r="X71" i="3" s="1"/>
  <c r="O11" i="18" s="1"/>
  <c r="P67" i="3"/>
  <c r="X67" i="3" s="1"/>
  <c r="O21" i="18" s="1"/>
  <c r="P70" i="3"/>
  <c r="X70" i="3" s="1"/>
  <c r="O10" i="18" s="1"/>
  <c r="P68" i="3"/>
  <c r="X68" i="3" s="1"/>
  <c r="O22" i="18" s="1"/>
  <c r="C10" i="7"/>
  <c r="L88" i="3"/>
  <c r="T88" i="3" s="1"/>
  <c r="K100" i="18" s="1"/>
  <c r="L91" i="3"/>
  <c r="T91" i="3" s="1"/>
  <c r="K103" i="18" s="1"/>
  <c r="L90" i="3"/>
  <c r="T90" i="3" s="1"/>
  <c r="K102" i="18" s="1"/>
  <c r="L92" i="3"/>
  <c r="T92" i="3" s="1"/>
  <c r="K39" i="18" s="1"/>
  <c r="L89" i="3"/>
  <c r="T89" i="3" s="1"/>
  <c r="K101" i="18" s="1"/>
  <c r="G11" i="7"/>
  <c r="P98" i="3"/>
  <c r="X98" i="3" s="1"/>
  <c r="O83" i="18" s="1"/>
  <c r="P103" i="3"/>
  <c r="X103" i="3" s="1"/>
  <c r="O41" i="18" s="1"/>
  <c r="P100" i="3"/>
  <c r="P101" i="3"/>
  <c r="X101" i="3" s="1"/>
  <c r="O58" i="18" s="1"/>
  <c r="P102" i="3"/>
  <c r="X102" i="3" s="1"/>
  <c r="O59" i="18" s="1"/>
  <c r="P99" i="3"/>
  <c r="X99" i="3" s="1"/>
  <c r="O40" i="18" s="1"/>
  <c r="C12" i="7"/>
  <c r="L109" i="3"/>
  <c r="T109" i="3" s="1"/>
  <c r="K84" i="18" s="1"/>
  <c r="L113" i="3"/>
  <c r="T113" i="3" s="1"/>
  <c r="K13" i="18" s="1"/>
  <c r="L110" i="3"/>
  <c r="T110" i="3" s="1"/>
  <c r="K25" i="18" s="1"/>
  <c r="L111" i="3"/>
  <c r="T111" i="3" s="1"/>
  <c r="K60" i="18" s="1"/>
  <c r="L112" i="3"/>
  <c r="T112" i="3" s="1"/>
  <c r="K61" i="18" s="1"/>
  <c r="H13" i="7"/>
  <c r="Q119" i="3"/>
  <c r="Y119" i="3" s="1"/>
  <c r="P104" i="18" s="1"/>
  <c r="X124" i="3"/>
  <c r="O107" i="18" s="1"/>
  <c r="X122" i="3"/>
  <c r="O42" i="18" s="1"/>
  <c r="X121" i="3"/>
  <c r="O106" i="18" s="1"/>
  <c r="X125" i="3"/>
  <c r="O14" i="18" s="1"/>
  <c r="X123" i="3"/>
  <c r="O74" i="18" s="1"/>
  <c r="X120" i="3"/>
  <c r="O105" i="18" s="1"/>
  <c r="F14" i="7"/>
  <c r="O133" i="3"/>
  <c r="W133" i="3" s="1"/>
  <c r="N62" i="18" s="1"/>
  <c r="O132" i="3"/>
  <c r="W132" i="3" s="1"/>
  <c r="N26" i="18" s="1"/>
  <c r="O131" i="3"/>
  <c r="W131" i="3" s="1"/>
  <c r="N108" i="18" s="1"/>
  <c r="O134" i="3"/>
  <c r="W134" i="3" s="1"/>
  <c r="N75" i="18" s="1"/>
  <c r="O135" i="3"/>
  <c r="W135" i="3" s="1"/>
  <c r="N63" i="18" s="1"/>
  <c r="D15" i="7"/>
  <c r="M143" i="3"/>
  <c r="U143" i="3" s="1"/>
  <c r="L76" i="18" s="1"/>
  <c r="M141" i="3"/>
  <c r="U141" i="3" s="1"/>
  <c r="L85" i="18" s="1"/>
  <c r="M142" i="3"/>
  <c r="U142" i="3" s="1"/>
  <c r="L43" i="18" s="1"/>
  <c r="M144" i="3"/>
  <c r="U144" i="3" s="1"/>
  <c r="L15" i="18" s="1"/>
  <c r="D9" i="7"/>
  <c r="M82" i="3"/>
  <c r="U82" i="3" s="1"/>
  <c r="L12" i="18" s="1"/>
  <c r="M78" i="3"/>
  <c r="U78" i="3" s="1"/>
  <c r="L82" i="18" s="1"/>
  <c r="M81" i="3"/>
  <c r="U81" i="3" s="1"/>
  <c r="L23" i="18" s="1"/>
  <c r="M79" i="3"/>
  <c r="U79" i="3" s="1"/>
  <c r="L99" i="18" s="1"/>
  <c r="M80" i="3"/>
  <c r="U80" i="3" s="1"/>
  <c r="L38" i="18" s="1"/>
  <c r="AF21" i="3"/>
  <c r="AF17" i="3"/>
  <c r="AF20" i="3"/>
  <c r="AF25" i="3"/>
  <c r="AF23" i="3"/>
  <c r="AF22" i="3"/>
  <c r="AF19" i="3"/>
  <c r="AF24" i="3"/>
  <c r="AF18" i="3"/>
  <c r="AF16" i="3"/>
  <c r="E12" i="7"/>
  <c r="N111" i="3"/>
  <c r="V111" i="3" s="1"/>
  <c r="M60" i="18" s="1"/>
  <c r="N109" i="3"/>
  <c r="V109" i="3" s="1"/>
  <c r="M84" i="18" s="1"/>
  <c r="N113" i="3"/>
  <c r="V113" i="3" s="1"/>
  <c r="M13" i="18" s="1"/>
  <c r="N112" i="3"/>
  <c r="V112" i="3" s="1"/>
  <c r="M61" i="18" s="1"/>
  <c r="N110" i="3"/>
  <c r="V110" i="3" s="1"/>
  <c r="M25" i="18" s="1"/>
  <c r="K92" i="3"/>
  <c r="S92" i="3" s="1"/>
  <c r="J39" i="18" s="1"/>
  <c r="B10" i="7"/>
  <c r="K88" i="3"/>
  <c r="S88" i="3" s="1"/>
  <c r="J100" i="18" s="1"/>
  <c r="F9" i="7"/>
  <c r="O81" i="3"/>
  <c r="W81" i="3" s="1"/>
  <c r="N23" i="18" s="1"/>
  <c r="O80" i="3"/>
  <c r="W80" i="3" s="1"/>
  <c r="N38" i="18" s="1"/>
  <c r="O79" i="3"/>
  <c r="W79" i="3" s="1"/>
  <c r="N99" i="18" s="1"/>
  <c r="W77" i="3"/>
  <c r="N81" i="18" s="1"/>
  <c r="O82" i="3"/>
  <c r="W82" i="3" s="1"/>
  <c r="N12" i="18" s="1"/>
  <c r="O78" i="3"/>
  <c r="W78" i="3" s="1"/>
  <c r="N82" i="18" s="1"/>
  <c r="H8" i="7"/>
  <c r="Q69" i="3"/>
  <c r="Y69" i="3" s="1"/>
  <c r="P57" i="18" s="1"/>
  <c r="Q71" i="3"/>
  <c r="Y71" i="3" s="1"/>
  <c r="P11" i="18" s="1"/>
  <c r="Q67" i="3"/>
  <c r="Y67" i="3" s="1"/>
  <c r="P21" i="18" s="1"/>
  <c r="Q66" i="3"/>
  <c r="Y66" i="3" s="1"/>
  <c r="P98" i="18" s="1"/>
  <c r="Q68" i="3"/>
  <c r="Y68" i="3" s="1"/>
  <c r="P22" i="18" s="1"/>
  <c r="Q70" i="3"/>
  <c r="Y70" i="3" s="1"/>
  <c r="P10" i="18" s="1"/>
  <c r="W120" i="3"/>
  <c r="N105" i="18" s="1"/>
  <c r="W121" i="3"/>
  <c r="N106" i="18" s="1"/>
  <c r="W125" i="3"/>
  <c r="N14" i="18" s="1"/>
  <c r="W122" i="3"/>
  <c r="N42" i="18" s="1"/>
  <c r="W123" i="3"/>
  <c r="N74" i="18" s="1"/>
  <c r="W124" i="3"/>
  <c r="N107" i="18" s="1"/>
  <c r="K57" i="3"/>
  <c r="S57" i="3" s="1"/>
  <c r="J8" i="18" s="1"/>
  <c r="B7" i="7"/>
  <c r="K54" i="3"/>
  <c r="S54" i="3" s="1"/>
  <c r="J54" i="18" s="1"/>
  <c r="K55" i="3"/>
  <c r="S55" i="3" s="1"/>
  <c r="J55" i="18" s="1"/>
  <c r="K49" i="3"/>
  <c r="S49" i="3" s="1"/>
  <c r="J34" i="18" s="1"/>
  <c r="K50" i="3"/>
  <c r="S50" i="3" s="1"/>
  <c r="J35" i="18" s="1"/>
  <c r="K53" i="3"/>
  <c r="S53" i="3" s="1"/>
  <c r="J20" i="18" s="1"/>
  <c r="B6" i="7"/>
  <c r="K41" i="3"/>
  <c r="S41" i="3" s="1"/>
  <c r="J6" i="18" s="1"/>
  <c r="K32" i="3"/>
  <c r="S32" i="3" s="1"/>
  <c r="J95" i="18" s="1"/>
  <c r="K43" i="3"/>
  <c r="S43" i="3" s="1"/>
  <c r="J53" i="18" s="1"/>
  <c r="K39" i="3"/>
  <c r="S39" i="3" s="1"/>
  <c r="J51" i="18" s="1"/>
  <c r="K34" i="3"/>
  <c r="S34" i="3" s="1"/>
  <c r="J97" i="18" s="1"/>
  <c r="K31" i="3"/>
  <c r="S31" i="3" s="1"/>
  <c r="J94" i="18" s="1"/>
  <c r="K35" i="3"/>
  <c r="S35" i="3" s="1"/>
  <c r="J32" i="18" s="1"/>
  <c r="K38" i="3"/>
  <c r="S38" i="3" s="1"/>
  <c r="J50" i="18" s="1"/>
  <c r="K40" i="3"/>
  <c r="S40" i="3" s="1"/>
  <c r="J52" i="18" s="1"/>
  <c r="K37" i="3"/>
  <c r="S37" i="3" s="1"/>
  <c r="J49" i="18" s="1"/>
  <c r="K42" i="3"/>
  <c r="S42" i="3" s="1"/>
  <c r="J7" i="18" s="1"/>
  <c r="K33" i="3"/>
  <c r="S33" i="3" s="1"/>
  <c r="J96" i="18" s="1"/>
  <c r="K36" i="3"/>
  <c r="S36" i="3" s="1"/>
  <c r="J33" i="18" s="1"/>
  <c r="F7" i="7"/>
  <c r="O56" i="3"/>
  <c r="W56" i="3" s="1"/>
  <c r="N56" i="18" s="1"/>
  <c r="O50" i="3"/>
  <c r="W50" i="3" s="1"/>
  <c r="N35" i="18" s="1"/>
  <c r="O60" i="3"/>
  <c r="W60" i="3" s="1"/>
  <c r="N80" i="18" s="1"/>
  <c r="O59" i="3"/>
  <c r="W59" i="3" s="1"/>
  <c r="N37" i="18" s="1"/>
  <c r="O53" i="3"/>
  <c r="W53" i="3" s="1"/>
  <c r="N20" i="18" s="1"/>
  <c r="O58" i="3"/>
  <c r="W58" i="3" s="1"/>
  <c r="N9" i="18" s="1"/>
  <c r="O52" i="3"/>
  <c r="W52" i="3" s="1"/>
  <c r="N73" i="18" s="1"/>
  <c r="O54" i="3"/>
  <c r="W54" i="3" s="1"/>
  <c r="N54" i="18" s="1"/>
  <c r="O49" i="3"/>
  <c r="W49" i="3" s="1"/>
  <c r="N34" i="18" s="1"/>
  <c r="O55" i="3"/>
  <c r="W55" i="3" s="1"/>
  <c r="N55" i="18" s="1"/>
  <c r="O57" i="3"/>
  <c r="W57" i="3" s="1"/>
  <c r="N8" i="18" s="1"/>
  <c r="O51" i="3"/>
  <c r="W51" i="3" s="1"/>
  <c r="N36" i="18" s="1"/>
  <c r="E8" i="7"/>
  <c r="N66" i="3"/>
  <c r="V66" i="3" s="1"/>
  <c r="M98" i="18" s="1"/>
  <c r="N67" i="3"/>
  <c r="V67" i="3" s="1"/>
  <c r="M21" i="18" s="1"/>
  <c r="N71" i="3"/>
  <c r="V71" i="3" s="1"/>
  <c r="M11" i="18" s="1"/>
  <c r="N69" i="3"/>
  <c r="V69" i="3" s="1"/>
  <c r="M57" i="18" s="1"/>
  <c r="N70" i="3"/>
  <c r="V70" i="3" s="1"/>
  <c r="M10" i="18" s="1"/>
  <c r="N68" i="3"/>
  <c r="V68" i="3" s="1"/>
  <c r="M22" i="18" s="1"/>
  <c r="E11" i="7"/>
  <c r="N103" i="3"/>
  <c r="V103" i="3" s="1"/>
  <c r="M41" i="18" s="1"/>
  <c r="N101" i="3"/>
  <c r="V101" i="3" s="1"/>
  <c r="M58" i="18" s="1"/>
  <c r="N100" i="3"/>
  <c r="V100" i="3" s="1"/>
  <c r="M24" i="18" s="1"/>
  <c r="N102" i="3"/>
  <c r="V102" i="3" s="1"/>
  <c r="M59" i="18" s="1"/>
  <c r="N99" i="3"/>
  <c r="V99" i="3" s="1"/>
  <c r="M40" i="18" s="1"/>
  <c r="N98" i="3"/>
  <c r="V98" i="3" s="1"/>
  <c r="M83" i="18" s="1"/>
  <c r="F13" i="7"/>
  <c r="O119" i="3"/>
  <c r="W119" i="3" s="1"/>
  <c r="N104" i="18" s="1"/>
  <c r="V122" i="3"/>
  <c r="M42" i="18" s="1"/>
  <c r="V125" i="3"/>
  <c r="M14" i="18" s="1"/>
  <c r="V121" i="3"/>
  <c r="M106" i="18" s="1"/>
  <c r="V123" i="3"/>
  <c r="M74" i="18" s="1"/>
  <c r="V124" i="3"/>
  <c r="M107" i="18" s="1"/>
  <c r="V120" i="3"/>
  <c r="M105" i="18" s="1"/>
  <c r="D14" i="7"/>
  <c r="M135" i="3"/>
  <c r="U135" i="3" s="1"/>
  <c r="L63" i="18" s="1"/>
  <c r="M131" i="3"/>
  <c r="U131" i="3" s="1"/>
  <c r="L108" i="18" s="1"/>
  <c r="M134" i="3"/>
  <c r="U134" i="3" s="1"/>
  <c r="L75" i="18" s="1"/>
  <c r="M132" i="3"/>
  <c r="U132" i="3" s="1"/>
  <c r="L26" i="18" s="1"/>
  <c r="M133" i="3"/>
  <c r="U133" i="3" s="1"/>
  <c r="L62" i="18" s="1"/>
  <c r="H16" i="7"/>
  <c r="Q151" i="3"/>
  <c r="Y151" i="3" s="1"/>
  <c r="P64" i="18" s="1"/>
  <c r="Q150" i="3"/>
  <c r="Y150" i="3" s="1"/>
  <c r="P109" i="18" s="1"/>
  <c r="E6" i="7"/>
  <c r="N34" i="3"/>
  <c r="V34" i="3" s="1"/>
  <c r="M97" i="18" s="1"/>
  <c r="N39" i="3"/>
  <c r="V39" i="3" s="1"/>
  <c r="M51" i="18" s="1"/>
  <c r="N37" i="3"/>
  <c r="V37" i="3" s="1"/>
  <c r="M49" i="18" s="1"/>
  <c r="N32" i="3"/>
  <c r="V32" i="3" s="1"/>
  <c r="M95" i="18" s="1"/>
  <c r="N41" i="3"/>
  <c r="V41" i="3" s="1"/>
  <c r="M6" i="18" s="1"/>
  <c r="N40" i="3"/>
  <c r="V40" i="3" s="1"/>
  <c r="M52" i="18" s="1"/>
  <c r="N38" i="3"/>
  <c r="V38" i="3" s="1"/>
  <c r="M50" i="18" s="1"/>
  <c r="N43" i="3"/>
  <c r="V43" i="3" s="1"/>
  <c r="M53" i="18" s="1"/>
  <c r="N33" i="3"/>
  <c r="V33" i="3" s="1"/>
  <c r="M96" i="18" s="1"/>
  <c r="N31" i="3"/>
  <c r="V31" i="3" s="1"/>
  <c r="M94" i="18" s="1"/>
  <c r="N36" i="3"/>
  <c r="V36" i="3" s="1"/>
  <c r="M33" i="18" s="1"/>
  <c r="N42" i="3"/>
  <c r="V42" i="3" s="1"/>
  <c r="M7" i="18" s="1"/>
  <c r="N35" i="3"/>
  <c r="V35" i="3" s="1"/>
  <c r="M32" i="18" s="1"/>
  <c r="K67" i="3"/>
  <c r="S67" i="3" s="1"/>
  <c r="J21" i="18" s="1"/>
  <c r="B8" i="7"/>
  <c r="K66" i="3"/>
  <c r="S66" i="3" s="1"/>
  <c r="J98" i="18" s="1"/>
  <c r="H14" i="7"/>
  <c r="Q135" i="3"/>
  <c r="Y135" i="3" s="1"/>
  <c r="P63" i="18" s="1"/>
  <c r="Q132" i="3"/>
  <c r="Y132" i="3" s="1"/>
  <c r="P26" i="18" s="1"/>
  <c r="Q133" i="3"/>
  <c r="Y133" i="3" s="1"/>
  <c r="P62" i="18" s="1"/>
  <c r="Q131" i="3"/>
  <c r="Y131" i="3" s="1"/>
  <c r="P108" i="18" s="1"/>
  <c r="Q134" i="3"/>
  <c r="Y134" i="3" s="1"/>
  <c r="P75" i="18" s="1"/>
  <c r="D16" i="7"/>
  <c r="M150" i="3"/>
  <c r="U150" i="3" s="1"/>
  <c r="L109" i="18" s="1"/>
  <c r="M151" i="3"/>
  <c r="U151" i="3" s="1"/>
  <c r="L64" i="18" s="1"/>
  <c r="AE20" i="3"/>
  <c r="AE16" i="3"/>
  <c r="AE21" i="3"/>
  <c r="AE19" i="3"/>
  <c r="AE24" i="3"/>
  <c r="AE25" i="3"/>
  <c r="AE18" i="3"/>
  <c r="AE23" i="3"/>
  <c r="AE17" i="3"/>
  <c r="AE22" i="3"/>
  <c r="H11" i="7"/>
  <c r="Q101" i="3"/>
  <c r="Y101" i="3" s="1"/>
  <c r="P58" i="18" s="1"/>
  <c r="Q99" i="3"/>
  <c r="Y99" i="3" s="1"/>
  <c r="P40" i="18" s="1"/>
  <c r="Q100" i="3"/>
  <c r="Y100" i="3" s="1"/>
  <c r="P24" i="18" s="1"/>
  <c r="Q102" i="3"/>
  <c r="Y102" i="3" s="1"/>
  <c r="P59" i="18" s="1"/>
  <c r="Q103" i="3"/>
  <c r="Y103" i="3" s="1"/>
  <c r="P41" i="18" s="1"/>
  <c r="Q98" i="3"/>
  <c r="Y98" i="3" s="1"/>
  <c r="P83" i="18" s="1"/>
  <c r="H4" i="7"/>
  <c r="Q4" i="3"/>
  <c r="Y4" i="3" s="1"/>
  <c r="P89" i="18" s="1"/>
  <c r="Q10" i="3"/>
  <c r="Y10" i="3" s="1"/>
  <c r="P4" i="18" s="1"/>
  <c r="Q5" i="3"/>
  <c r="Y5" i="3" s="1"/>
  <c r="P30" i="18" s="1"/>
  <c r="Q8" i="3"/>
  <c r="Y8" i="3" s="1"/>
  <c r="P90" i="18" s="1"/>
  <c r="Q9" i="3"/>
  <c r="Y9" i="3" s="1"/>
  <c r="P68" i="18" s="1"/>
  <c r="Q7" i="3"/>
  <c r="Y7" i="3" s="1"/>
  <c r="P47" i="18" s="1"/>
  <c r="Q6" i="3"/>
  <c r="Y6" i="3" s="1"/>
  <c r="P19" i="18" s="1"/>
  <c r="AB25" i="3"/>
  <c r="AB22" i="3"/>
  <c r="AB18" i="3"/>
  <c r="AB19" i="3"/>
  <c r="AB16" i="3"/>
  <c r="AB21" i="3"/>
  <c r="AB20" i="3"/>
  <c r="AB23" i="3"/>
  <c r="AB17" i="3"/>
  <c r="AB24" i="3"/>
  <c r="F8" i="7"/>
  <c r="O67" i="3"/>
  <c r="W67" i="3" s="1"/>
  <c r="N21" i="18" s="1"/>
  <c r="O66" i="3"/>
  <c r="W66" i="3" s="1"/>
  <c r="N98" i="18" s="1"/>
  <c r="O70" i="3"/>
  <c r="W70" i="3" s="1"/>
  <c r="N10" i="18" s="1"/>
  <c r="O69" i="3"/>
  <c r="W69" i="3" s="1"/>
  <c r="N57" i="18" s="1"/>
  <c r="O71" i="3"/>
  <c r="W71" i="3" s="1"/>
  <c r="N11" i="18" s="1"/>
  <c r="O68" i="3"/>
  <c r="W68" i="3" s="1"/>
  <c r="N22" i="18" s="1"/>
  <c r="F11" i="7"/>
  <c r="O100" i="3"/>
  <c r="W100" i="3" s="1"/>
  <c r="N24" i="18" s="1"/>
  <c r="O98" i="3"/>
  <c r="W98" i="3" s="1"/>
  <c r="N83" i="18" s="1"/>
  <c r="O101" i="3"/>
  <c r="W101" i="3" s="1"/>
  <c r="N58" i="18" s="1"/>
  <c r="O103" i="3"/>
  <c r="W103" i="3" s="1"/>
  <c r="N41" i="18" s="1"/>
  <c r="O102" i="3"/>
  <c r="W102" i="3" s="1"/>
  <c r="N59" i="18" s="1"/>
  <c r="O99" i="3"/>
  <c r="W99" i="3" s="1"/>
  <c r="N40" i="18" s="1"/>
  <c r="G13" i="7"/>
  <c r="P119" i="3"/>
  <c r="X119" i="3" s="1"/>
  <c r="O104" i="18" s="1"/>
  <c r="E14" i="7"/>
  <c r="N132" i="3"/>
  <c r="V132" i="3" s="1"/>
  <c r="M26" i="18" s="1"/>
  <c r="N135" i="3"/>
  <c r="V135" i="3" s="1"/>
  <c r="M63" i="18" s="1"/>
  <c r="N131" i="3"/>
  <c r="V131" i="3" s="1"/>
  <c r="M108" i="18" s="1"/>
  <c r="N134" i="3"/>
  <c r="V134" i="3" s="1"/>
  <c r="M75" i="18" s="1"/>
  <c r="N133" i="3"/>
  <c r="V133" i="3" s="1"/>
  <c r="M62" i="18" s="1"/>
  <c r="C15" i="7"/>
  <c r="L142" i="3"/>
  <c r="T142" i="3" s="1"/>
  <c r="K43" i="18" s="1"/>
  <c r="L143" i="3"/>
  <c r="T143" i="3" s="1"/>
  <c r="K76" i="18" s="1"/>
  <c r="L144" i="3"/>
  <c r="T144" i="3" s="1"/>
  <c r="K15" i="18" s="1"/>
  <c r="L141" i="3"/>
  <c r="T141" i="3" s="1"/>
  <c r="K85" i="18" s="1"/>
  <c r="B16" i="7"/>
  <c r="K150" i="3"/>
  <c r="S150" i="3" s="1"/>
  <c r="J109" i="18" s="1"/>
  <c r="C9" i="7"/>
  <c r="L80" i="3"/>
  <c r="T80" i="3" s="1"/>
  <c r="K38" i="18" s="1"/>
  <c r="L78" i="3"/>
  <c r="T78" i="3" s="1"/>
  <c r="K82" i="18" s="1"/>
  <c r="L79" i="3"/>
  <c r="T79" i="3" s="1"/>
  <c r="K99" i="18" s="1"/>
  <c r="L82" i="3"/>
  <c r="T82" i="3" s="1"/>
  <c r="K12" i="18" s="1"/>
  <c r="L81" i="3"/>
  <c r="T81" i="3" s="1"/>
  <c r="K23" i="18" s="1"/>
  <c r="G4" i="7"/>
  <c r="P6" i="3"/>
  <c r="X6" i="3" s="1"/>
  <c r="O19" i="18" s="1"/>
  <c r="P4" i="3"/>
  <c r="X4" i="3" s="1"/>
  <c r="O89" i="18" s="1"/>
  <c r="P9" i="3"/>
  <c r="X9" i="3" s="1"/>
  <c r="O68" i="18" s="1"/>
  <c r="P5" i="3"/>
  <c r="X5" i="3" s="1"/>
  <c r="O30" i="18" s="1"/>
  <c r="P10" i="3"/>
  <c r="X10" i="3" s="1"/>
  <c r="O4" i="18" s="1"/>
  <c r="P7" i="3"/>
  <c r="X7" i="3" s="1"/>
  <c r="O47" i="18" s="1"/>
  <c r="P8" i="3"/>
  <c r="X8" i="3" s="1"/>
  <c r="O90" i="18" s="1"/>
  <c r="F4" i="7"/>
  <c r="O7" i="3"/>
  <c r="W7" i="3" s="1"/>
  <c r="N47" i="18" s="1"/>
  <c r="O4" i="3"/>
  <c r="W4" i="3" s="1"/>
  <c r="N89" i="18" s="1"/>
  <c r="O6" i="3"/>
  <c r="W6" i="3" s="1"/>
  <c r="N19" i="18" s="1"/>
  <c r="O5" i="3"/>
  <c r="W5" i="3" s="1"/>
  <c r="N30" i="18" s="1"/>
  <c r="O9" i="3"/>
  <c r="W9" i="3" s="1"/>
  <c r="N68" i="18" s="1"/>
  <c r="O10" i="3"/>
  <c r="W10" i="3" s="1"/>
  <c r="N4" i="18" s="1"/>
  <c r="O8" i="3"/>
  <c r="W8" i="3" s="1"/>
  <c r="N90" i="18" s="1"/>
  <c r="H6" i="7"/>
  <c r="Q36" i="3"/>
  <c r="Y36" i="3" s="1"/>
  <c r="P33" i="18" s="1"/>
  <c r="Q33" i="3"/>
  <c r="Y33" i="3" s="1"/>
  <c r="P96" i="18" s="1"/>
  <c r="Q42" i="3"/>
  <c r="Y42" i="3" s="1"/>
  <c r="P7" i="18" s="1"/>
  <c r="Q35" i="3"/>
  <c r="Y35" i="3" s="1"/>
  <c r="P32" i="18" s="1"/>
  <c r="Q43" i="3"/>
  <c r="Y43" i="3" s="1"/>
  <c r="P53" i="18" s="1"/>
  <c r="Q37" i="3"/>
  <c r="Y37" i="3" s="1"/>
  <c r="P49" i="18" s="1"/>
  <c r="Q31" i="3"/>
  <c r="Y31" i="3" s="1"/>
  <c r="P94" i="18" s="1"/>
  <c r="Q41" i="3"/>
  <c r="Y41" i="3" s="1"/>
  <c r="P6" i="18" s="1"/>
  <c r="Q40" i="3"/>
  <c r="Y40" i="3" s="1"/>
  <c r="P52" i="18" s="1"/>
  <c r="Q34" i="3"/>
  <c r="Y34" i="3" s="1"/>
  <c r="P97" i="18" s="1"/>
  <c r="Q32" i="3"/>
  <c r="Y32" i="3" s="1"/>
  <c r="P95" i="18" s="1"/>
  <c r="Q38" i="3"/>
  <c r="Y38" i="3" s="1"/>
  <c r="P50" i="18" s="1"/>
  <c r="Q39" i="3"/>
  <c r="Y39" i="3" s="1"/>
  <c r="P51" i="18" s="1"/>
  <c r="E7" i="7"/>
  <c r="N54" i="3"/>
  <c r="V54" i="3" s="1"/>
  <c r="M54" i="18" s="1"/>
  <c r="N58" i="3"/>
  <c r="V58" i="3" s="1"/>
  <c r="M9" i="18" s="1"/>
  <c r="N50" i="3"/>
  <c r="V50" i="3" s="1"/>
  <c r="M35" i="18" s="1"/>
  <c r="N59" i="3"/>
  <c r="V59" i="3" s="1"/>
  <c r="M37" i="18" s="1"/>
  <c r="N52" i="3"/>
  <c r="V52" i="3" s="1"/>
  <c r="M73" i="18" s="1"/>
  <c r="N60" i="3"/>
  <c r="V60" i="3" s="1"/>
  <c r="M80" i="18" s="1"/>
  <c r="N49" i="3"/>
  <c r="V49" i="3" s="1"/>
  <c r="M34" i="18" s="1"/>
  <c r="N56" i="3"/>
  <c r="V56" i="3" s="1"/>
  <c r="M56" i="18" s="1"/>
  <c r="N51" i="3"/>
  <c r="V51" i="3" s="1"/>
  <c r="M36" i="18" s="1"/>
  <c r="N55" i="3"/>
  <c r="V55" i="3" s="1"/>
  <c r="M55" i="18" s="1"/>
  <c r="N53" i="3"/>
  <c r="V53" i="3" s="1"/>
  <c r="M20" i="18" s="1"/>
  <c r="N57" i="3"/>
  <c r="V57" i="3" s="1"/>
  <c r="M8" i="18" s="1"/>
  <c r="D8" i="7"/>
  <c r="M71" i="3"/>
  <c r="U71" i="3" s="1"/>
  <c r="L11" i="18" s="1"/>
  <c r="M69" i="3"/>
  <c r="U69" i="3" s="1"/>
  <c r="L57" i="18" s="1"/>
  <c r="M67" i="3"/>
  <c r="U67" i="3" s="1"/>
  <c r="L21" i="18" s="1"/>
  <c r="M68" i="3"/>
  <c r="U68" i="3" s="1"/>
  <c r="L22" i="18" s="1"/>
  <c r="M70" i="3"/>
  <c r="U70" i="3" s="1"/>
  <c r="L10" i="18" s="1"/>
  <c r="M66" i="3"/>
  <c r="U66" i="3" s="1"/>
  <c r="L98" i="18" s="1"/>
  <c r="H10" i="7"/>
  <c r="Q88" i="3"/>
  <c r="Y88" i="3" s="1"/>
  <c r="P100" i="18" s="1"/>
  <c r="Q92" i="3"/>
  <c r="Y92" i="3" s="1"/>
  <c r="P39" i="18" s="1"/>
  <c r="Q89" i="3"/>
  <c r="Y89" i="3" s="1"/>
  <c r="P101" i="18" s="1"/>
  <c r="Q91" i="3"/>
  <c r="Y91" i="3" s="1"/>
  <c r="P103" i="18" s="1"/>
  <c r="Q90" i="3"/>
  <c r="Y90" i="3" s="1"/>
  <c r="P102" i="18" s="1"/>
  <c r="D11" i="7"/>
  <c r="M100" i="3"/>
  <c r="U100" i="3" s="1"/>
  <c r="L24" i="18" s="1"/>
  <c r="M103" i="3"/>
  <c r="U103" i="3" s="1"/>
  <c r="L41" i="18" s="1"/>
  <c r="M102" i="3"/>
  <c r="U102" i="3" s="1"/>
  <c r="L59" i="18" s="1"/>
  <c r="M101" i="3"/>
  <c r="U101" i="3" s="1"/>
  <c r="L58" i="18" s="1"/>
  <c r="M98" i="3"/>
  <c r="U98" i="3" s="1"/>
  <c r="L83" i="18" s="1"/>
  <c r="M99" i="3"/>
  <c r="U99" i="3" s="1"/>
  <c r="L40" i="18" s="1"/>
  <c r="H12" i="7"/>
  <c r="Q112" i="3"/>
  <c r="Y112" i="3" s="1"/>
  <c r="P61" i="18" s="1"/>
  <c r="Q111" i="3"/>
  <c r="Y111" i="3" s="1"/>
  <c r="P60" i="18" s="1"/>
  <c r="Q113" i="3"/>
  <c r="Y113" i="3" s="1"/>
  <c r="P13" i="18" s="1"/>
  <c r="Q109" i="3"/>
  <c r="Y109" i="3" s="1"/>
  <c r="P84" i="18" s="1"/>
  <c r="Q110" i="3"/>
  <c r="Y110" i="3" s="1"/>
  <c r="P25" i="18" s="1"/>
  <c r="E13" i="7"/>
  <c r="N119" i="3"/>
  <c r="V119" i="3" s="1"/>
  <c r="M104" i="18" s="1"/>
  <c r="U122" i="3"/>
  <c r="L42" i="18" s="1"/>
  <c r="U120" i="3"/>
  <c r="L105" i="18" s="1"/>
  <c r="U125" i="3"/>
  <c r="L14" i="18" s="1"/>
  <c r="U121" i="3"/>
  <c r="L106" i="18" s="1"/>
  <c r="U124" i="3"/>
  <c r="L107" i="18" s="1"/>
  <c r="U123" i="3"/>
  <c r="L74" i="18" s="1"/>
  <c r="C14" i="7"/>
  <c r="L132" i="3"/>
  <c r="T132" i="3" s="1"/>
  <c r="K26" i="18" s="1"/>
  <c r="L135" i="3"/>
  <c r="T135" i="3" s="1"/>
  <c r="K63" i="18" s="1"/>
  <c r="L134" i="3"/>
  <c r="T134" i="3" s="1"/>
  <c r="K75" i="18" s="1"/>
  <c r="L131" i="3"/>
  <c r="T131" i="3" s="1"/>
  <c r="K108" i="18" s="1"/>
  <c r="L133" i="3"/>
  <c r="T133" i="3" s="1"/>
  <c r="K62" i="18" s="1"/>
  <c r="K144" i="3"/>
  <c r="S144" i="3" s="1"/>
  <c r="J15" i="18" s="1"/>
  <c r="B15" i="7"/>
  <c r="K141" i="3"/>
  <c r="S141" i="3" s="1"/>
  <c r="J85" i="18" s="1"/>
  <c r="G16" i="7"/>
  <c r="P151" i="3"/>
  <c r="X151" i="3" s="1"/>
  <c r="O64" i="18" s="1"/>
  <c r="P150" i="3"/>
  <c r="X150" i="3" s="1"/>
  <c r="O109" i="18" s="1"/>
  <c r="K80" i="3"/>
  <c r="S80" i="3" s="1"/>
  <c r="J38" i="18" s="1"/>
  <c r="B9" i="7"/>
  <c r="S77" i="3"/>
  <c r="J81" i="18" s="1"/>
  <c r="E10" i="7"/>
  <c r="N91" i="3"/>
  <c r="V91" i="3" s="1"/>
  <c r="M103" i="18" s="1"/>
  <c r="N88" i="3"/>
  <c r="V88" i="3" s="1"/>
  <c r="M100" i="18" s="1"/>
  <c r="N90" i="3"/>
  <c r="V90" i="3" s="1"/>
  <c r="M102" i="18" s="1"/>
  <c r="N92" i="3"/>
  <c r="V92" i="3" s="1"/>
  <c r="M39" i="18" s="1"/>
  <c r="N89" i="3"/>
  <c r="V89" i="3" s="1"/>
  <c r="M101" i="18" s="1"/>
  <c r="S121" i="3"/>
  <c r="J106" i="18" s="1"/>
  <c r="S124" i="3"/>
  <c r="J107" i="18" s="1"/>
  <c r="S120" i="3"/>
  <c r="J105" i="18" s="1"/>
  <c r="S125" i="3"/>
  <c r="J14" i="18" s="1"/>
  <c r="S123" i="3"/>
  <c r="J74" i="18" s="1"/>
  <c r="S122" i="3"/>
  <c r="J42" i="18" s="1"/>
  <c r="D6" i="7"/>
  <c r="M39" i="3"/>
  <c r="U39" i="3" s="1"/>
  <c r="L51" i="18" s="1"/>
  <c r="M42" i="3"/>
  <c r="U42" i="3" s="1"/>
  <c r="L7" i="18" s="1"/>
  <c r="M38" i="3"/>
  <c r="U38" i="3" s="1"/>
  <c r="L50" i="18" s="1"/>
  <c r="M31" i="3"/>
  <c r="U31" i="3" s="1"/>
  <c r="L94" i="18" s="1"/>
  <c r="M32" i="3"/>
  <c r="U32" i="3" s="1"/>
  <c r="L95" i="18" s="1"/>
  <c r="M40" i="3"/>
  <c r="U40" i="3" s="1"/>
  <c r="L52" i="18" s="1"/>
  <c r="M36" i="3"/>
  <c r="U36" i="3" s="1"/>
  <c r="L33" i="18" s="1"/>
  <c r="M34" i="3"/>
  <c r="U34" i="3" s="1"/>
  <c r="L97" i="18" s="1"/>
  <c r="M33" i="3"/>
  <c r="U33" i="3" s="1"/>
  <c r="L96" i="18" s="1"/>
  <c r="M37" i="3"/>
  <c r="U37" i="3" s="1"/>
  <c r="L49" i="18" s="1"/>
  <c r="M41" i="3"/>
  <c r="U41" i="3" s="1"/>
  <c r="L6" i="18" s="1"/>
  <c r="M35" i="3"/>
  <c r="U35" i="3" s="1"/>
  <c r="L32" i="18" s="1"/>
  <c r="M43" i="3"/>
  <c r="U43" i="3" s="1"/>
  <c r="L53" i="18" s="1"/>
  <c r="D10" i="7"/>
  <c r="M89" i="3"/>
  <c r="U89" i="3" s="1"/>
  <c r="L101" i="18" s="1"/>
  <c r="M88" i="3"/>
  <c r="U88" i="3" s="1"/>
  <c r="L100" i="18" s="1"/>
  <c r="M90" i="3"/>
  <c r="U90" i="3" s="1"/>
  <c r="L102" i="18" s="1"/>
  <c r="M91" i="3"/>
  <c r="U91" i="3" s="1"/>
  <c r="L103" i="18" s="1"/>
  <c r="M92" i="3"/>
  <c r="U92" i="3" s="1"/>
  <c r="L39" i="18" s="1"/>
  <c r="D12" i="7"/>
  <c r="M113" i="3"/>
  <c r="U113" i="3" s="1"/>
  <c r="L13" i="18" s="1"/>
  <c r="M110" i="3"/>
  <c r="U110" i="3" s="1"/>
  <c r="L25" i="18" s="1"/>
  <c r="M109" i="3"/>
  <c r="U109" i="3" s="1"/>
  <c r="L84" i="18" s="1"/>
  <c r="M112" i="3"/>
  <c r="U112" i="3" s="1"/>
  <c r="L61" i="18" s="1"/>
  <c r="M111" i="3"/>
  <c r="U111" i="3" s="1"/>
  <c r="L60" i="18" s="1"/>
  <c r="H62" i="3"/>
  <c r="H63" i="3" s="1"/>
  <c r="G7" i="7"/>
  <c r="P57" i="3"/>
  <c r="X57" i="3" s="1"/>
  <c r="O8" i="18" s="1"/>
  <c r="P58" i="3"/>
  <c r="X58" i="3" s="1"/>
  <c r="O9" i="18" s="1"/>
  <c r="P59" i="3"/>
  <c r="X59" i="3" s="1"/>
  <c r="O37" i="18" s="1"/>
  <c r="P53" i="3"/>
  <c r="X53" i="3" s="1"/>
  <c r="O20" i="18" s="1"/>
  <c r="P56" i="3"/>
  <c r="X56" i="3" s="1"/>
  <c r="O56" i="18" s="1"/>
  <c r="P52" i="3"/>
  <c r="X52" i="3" s="1"/>
  <c r="O73" i="18" s="1"/>
  <c r="P49" i="3"/>
  <c r="X49" i="3" s="1"/>
  <c r="O34" i="18" s="1"/>
  <c r="P50" i="3"/>
  <c r="X50" i="3" s="1"/>
  <c r="O35" i="18" s="1"/>
  <c r="P51" i="3"/>
  <c r="X51" i="3" s="1"/>
  <c r="O36" i="18" s="1"/>
  <c r="P54" i="3"/>
  <c r="X54" i="3" s="1"/>
  <c r="O54" i="18" s="1"/>
  <c r="P55" i="3"/>
  <c r="X55" i="3" s="1"/>
  <c r="O55" i="18" s="1"/>
  <c r="P60" i="3"/>
  <c r="X60" i="3" s="1"/>
  <c r="O80" i="18" s="1"/>
  <c r="E4" i="7"/>
  <c r="N10" i="3"/>
  <c r="V10" i="3" s="1"/>
  <c r="M4" i="18" s="1"/>
  <c r="N6" i="3"/>
  <c r="V6" i="3" s="1"/>
  <c r="M19" i="18" s="1"/>
  <c r="N4" i="3"/>
  <c r="V4" i="3" s="1"/>
  <c r="M89" i="18" s="1"/>
  <c r="N8" i="3"/>
  <c r="V8" i="3" s="1"/>
  <c r="M90" i="18" s="1"/>
  <c r="N7" i="3"/>
  <c r="V7" i="3" s="1"/>
  <c r="M47" i="18" s="1"/>
  <c r="N9" i="3"/>
  <c r="V9" i="3" s="1"/>
  <c r="M68" i="18" s="1"/>
  <c r="N5" i="3"/>
  <c r="V5" i="3" s="1"/>
  <c r="M30" i="18" s="1"/>
  <c r="G6" i="7"/>
  <c r="P33" i="3"/>
  <c r="X33" i="3" s="1"/>
  <c r="O96" i="18" s="1"/>
  <c r="P36" i="3"/>
  <c r="X36" i="3" s="1"/>
  <c r="O33" i="18" s="1"/>
  <c r="P31" i="3"/>
  <c r="X31" i="3" s="1"/>
  <c r="O94" i="18" s="1"/>
  <c r="P43" i="3"/>
  <c r="X43" i="3" s="1"/>
  <c r="O53" i="18" s="1"/>
  <c r="P32" i="3"/>
  <c r="X32" i="3" s="1"/>
  <c r="O95" i="18" s="1"/>
  <c r="P34" i="3"/>
  <c r="X34" i="3" s="1"/>
  <c r="O97" i="18" s="1"/>
  <c r="P40" i="3"/>
  <c r="X40" i="3" s="1"/>
  <c r="O52" i="18" s="1"/>
  <c r="P38" i="3"/>
  <c r="X38" i="3" s="1"/>
  <c r="O50" i="18" s="1"/>
  <c r="P42" i="3"/>
  <c r="X42" i="3" s="1"/>
  <c r="O7" i="18" s="1"/>
  <c r="P39" i="3"/>
  <c r="X39" i="3" s="1"/>
  <c r="O51" i="18" s="1"/>
  <c r="P41" i="3"/>
  <c r="X41" i="3" s="1"/>
  <c r="O6" i="18" s="1"/>
  <c r="P37" i="3"/>
  <c r="X37" i="3" s="1"/>
  <c r="O49" i="18" s="1"/>
  <c r="P35" i="3"/>
  <c r="X35" i="3" s="1"/>
  <c r="O32" i="18" s="1"/>
  <c r="E62" i="3"/>
  <c r="E63" i="3" s="1"/>
  <c r="D7" i="7"/>
  <c r="M55" i="3"/>
  <c r="U55" i="3" s="1"/>
  <c r="L55" i="18" s="1"/>
  <c r="M57" i="3"/>
  <c r="U57" i="3" s="1"/>
  <c r="L8" i="18" s="1"/>
  <c r="M52" i="3"/>
  <c r="U52" i="3" s="1"/>
  <c r="L73" i="18" s="1"/>
  <c r="M51" i="3"/>
  <c r="U51" i="3" s="1"/>
  <c r="L36" i="18" s="1"/>
  <c r="M53" i="3"/>
  <c r="U53" i="3" s="1"/>
  <c r="L20" i="18" s="1"/>
  <c r="M50" i="3"/>
  <c r="U50" i="3" s="1"/>
  <c r="L35" i="18" s="1"/>
  <c r="M49" i="3"/>
  <c r="U49" i="3" s="1"/>
  <c r="L34" i="18" s="1"/>
  <c r="M60" i="3"/>
  <c r="U60" i="3" s="1"/>
  <c r="L80" i="18" s="1"/>
  <c r="M58" i="3"/>
  <c r="U58" i="3" s="1"/>
  <c r="L9" i="18" s="1"/>
  <c r="M59" i="3"/>
  <c r="U59" i="3" s="1"/>
  <c r="L37" i="18" s="1"/>
  <c r="M54" i="3"/>
  <c r="U54" i="3" s="1"/>
  <c r="L54" i="18" s="1"/>
  <c r="M56" i="3"/>
  <c r="U56" i="3" s="1"/>
  <c r="L56" i="18" s="1"/>
  <c r="C8" i="7"/>
  <c r="L67" i="3"/>
  <c r="T67" i="3" s="1"/>
  <c r="K21" i="18" s="1"/>
  <c r="L70" i="3"/>
  <c r="T70" i="3" s="1"/>
  <c r="K10" i="18" s="1"/>
  <c r="L66" i="3"/>
  <c r="T66" i="3" s="1"/>
  <c r="K98" i="18" s="1"/>
  <c r="L69" i="3"/>
  <c r="T69" i="3" s="1"/>
  <c r="K57" i="18" s="1"/>
  <c r="L71" i="3"/>
  <c r="T71" i="3" s="1"/>
  <c r="K11" i="18" s="1"/>
  <c r="L68" i="3"/>
  <c r="T68" i="3" s="1"/>
  <c r="K22" i="18" s="1"/>
  <c r="G10" i="7"/>
  <c r="P89" i="3"/>
  <c r="X89" i="3" s="1"/>
  <c r="O101" i="18" s="1"/>
  <c r="P92" i="3"/>
  <c r="X92" i="3" s="1"/>
  <c r="O39" i="18" s="1"/>
  <c r="P90" i="3"/>
  <c r="X90" i="3" s="1"/>
  <c r="O102" i="18" s="1"/>
  <c r="P88" i="3"/>
  <c r="X88" i="3" s="1"/>
  <c r="O100" i="18" s="1"/>
  <c r="P91" i="3"/>
  <c r="X91" i="3" s="1"/>
  <c r="O103" i="18" s="1"/>
  <c r="C11" i="7"/>
  <c r="L101" i="3"/>
  <c r="T101" i="3" s="1"/>
  <c r="K58" i="18" s="1"/>
  <c r="L103" i="3"/>
  <c r="T103" i="3" s="1"/>
  <c r="K41" i="18" s="1"/>
  <c r="L100" i="3"/>
  <c r="T100" i="3" s="1"/>
  <c r="K24" i="18" s="1"/>
  <c r="L99" i="3"/>
  <c r="T99" i="3" s="1"/>
  <c r="K40" i="18" s="1"/>
  <c r="L98" i="3"/>
  <c r="T98" i="3" s="1"/>
  <c r="K83" i="18" s="1"/>
  <c r="L102" i="3"/>
  <c r="T102" i="3" s="1"/>
  <c r="K59" i="18" s="1"/>
  <c r="G12" i="7"/>
  <c r="P111" i="3"/>
  <c r="X111" i="3" s="1"/>
  <c r="O60" i="18" s="1"/>
  <c r="P113" i="3"/>
  <c r="X113" i="3" s="1"/>
  <c r="O13" i="18" s="1"/>
  <c r="P112" i="3"/>
  <c r="X112" i="3" s="1"/>
  <c r="O61" i="18" s="1"/>
  <c r="P110" i="3"/>
  <c r="X110" i="3" s="1"/>
  <c r="O25" i="18" s="1"/>
  <c r="P109" i="3"/>
  <c r="X109" i="3" s="1"/>
  <c r="O84" i="18" s="1"/>
  <c r="D13" i="7"/>
  <c r="M119" i="3"/>
  <c r="U119" i="3" s="1"/>
  <c r="L104" i="18" s="1"/>
  <c r="T125" i="3"/>
  <c r="K14" i="18" s="1"/>
  <c r="T122" i="3"/>
  <c r="K42" i="18" s="1"/>
  <c r="T123" i="3"/>
  <c r="K74" i="18" s="1"/>
  <c r="T121" i="3"/>
  <c r="K106" i="18" s="1"/>
  <c r="T124" i="3"/>
  <c r="K107" i="18" s="1"/>
  <c r="T120" i="3"/>
  <c r="K105" i="18" s="1"/>
  <c r="H15" i="7"/>
  <c r="Q141" i="3"/>
  <c r="Y141" i="3" s="1"/>
  <c r="P85" i="18" s="1"/>
  <c r="Q144" i="3"/>
  <c r="Y144" i="3" s="1"/>
  <c r="P15" i="18" s="1"/>
  <c r="Q142" i="3"/>
  <c r="Y142" i="3" s="1"/>
  <c r="P43" i="18" s="1"/>
  <c r="Q143" i="3"/>
  <c r="Y143" i="3" s="1"/>
  <c r="P76" i="18" s="1"/>
  <c r="F16" i="7"/>
  <c r="O151" i="3"/>
  <c r="W151" i="3" s="1"/>
  <c r="N64" i="18" s="1"/>
  <c r="O150" i="3"/>
  <c r="W150" i="3" s="1"/>
  <c r="N109" i="18" s="1"/>
  <c r="H9" i="7"/>
  <c r="Y77" i="3"/>
  <c r="P81" i="18" s="1"/>
  <c r="Q80" i="3"/>
  <c r="Y80" i="3" s="1"/>
  <c r="P38" i="18" s="1"/>
  <c r="Q79" i="3"/>
  <c r="Y79" i="3" s="1"/>
  <c r="P99" i="18" s="1"/>
  <c r="Q78" i="3"/>
  <c r="Y78" i="3" s="1"/>
  <c r="P82" i="18" s="1"/>
  <c r="Q82" i="3"/>
  <c r="Y82" i="3" s="1"/>
  <c r="P12" i="18" s="1"/>
  <c r="Q81" i="3"/>
  <c r="Y81" i="3" s="1"/>
  <c r="P23" i="18" s="1"/>
  <c r="D4" i="7"/>
  <c r="M10" i="3"/>
  <c r="U10" i="3" s="1"/>
  <c r="L4" i="18" s="1"/>
  <c r="M4" i="3"/>
  <c r="U4" i="3" s="1"/>
  <c r="L89" i="18" s="1"/>
  <c r="M7" i="3"/>
  <c r="U7" i="3" s="1"/>
  <c r="L47" i="18" s="1"/>
  <c r="M9" i="3"/>
  <c r="U9" i="3" s="1"/>
  <c r="L68" i="18" s="1"/>
  <c r="M6" i="3"/>
  <c r="U6" i="3" s="1"/>
  <c r="L19" i="18" s="1"/>
  <c r="M8" i="3"/>
  <c r="U8" i="3" s="1"/>
  <c r="L90" i="18" s="1"/>
  <c r="M5" i="3"/>
  <c r="U5" i="3" s="1"/>
  <c r="L30" i="18" s="1"/>
  <c r="AG25" i="3"/>
  <c r="AG23" i="3"/>
  <c r="AG22" i="3"/>
  <c r="AG24" i="3"/>
  <c r="AG21" i="3"/>
  <c r="AG19" i="3"/>
  <c r="AG18" i="3"/>
  <c r="AG17" i="3"/>
  <c r="AG20" i="3"/>
  <c r="F6" i="7"/>
  <c r="O41" i="3"/>
  <c r="W41" i="3" s="1"/>
  <c r="N6" i="18" s="1"/>
  <c r="O43" i="3"/>
  <c r="W43" i="3" s="1"/>
  <c r="N53" i="18" s="1"/>
  <c r="O34" i="3"/>
  <c r="W34" i="3" s="1"/>
  <c r="N97" i="18" s="1"/>
  <c r="O35" i="3"/>
  <c r="W35" i="3" s="1"/>
  <c r="N32" i="18" s="1"/>
  <c r="O32" i="3"/>
  <c r="W32" i="3" s="1"/>
  <c r="N95" i="18" s="1"/>
  <c r="O39" i="3"/>
  <c r="W39" i="3" s="1"/>
  <c r="N51" i="18" s="1"/>
  <c r="O38" i="3"/>
  <c r="W38" i="3" s="1"/>
  <c r="N50" i="18" s="1"/>
  <c r="O42" i="3"/>
  <c r="W42" i="3" s="1"/>
  <c r="N7" i="18" s="1"/>
  <c r="O37" i="3"/>
  <c r="W37" i="3" s="1"/>
  <c r="N49" i="18" s="1"/>
  <c r="O40" i="3"/>
  <c r="W40" i="3" s="1"/>
  <c r="N52" i="18" s="1"/>
  <c r="O33" i="3"/>
  <c r="W33" i="3" s="1"/>
  <c r="N96" i="18" s="1"/>
  <c r="O31" i="3"/>
  <c r="W31" i="3" s="1"/>
  <c r="N94" i="18" s="1"/>
  <c r="O36" i="3"/>
  <c r="W36" i="3" s="1"/>
  <c r="N33" i="18" s="1"/>
  <c r="D62" i="3"/>
  <c r="D63" i="3" s="1"/>
  <c r="C7" i="7"/>
  <c r="L53" i="3"/>
  <c r="T53" i="3" s="1"/>
  <c r="K20" i="18" s="1"/>
  <c r="L52" i="3"/>
  <c r="T52" i="3" s="1"/>
  <c r="K73" i="18" s="1"/>
  <c r="L51" i="3"/>
  <c r="T51" i="3" s="1"/>
  <c r="K36" i="18" s="1"/>
  <c r="L60" i="3"/>
  <c r="T60" i="3" s="1"/>
  <c r="K80" i="18" s="1"/>
  <c r="L49" i="3"/>
  <c r="T49" i="3" s="1"/>
  <c r="K34" i="18" s="1"/>
  <c r="L56" i="3"/>
  <c r="T56" i="3" s="1"/>
  <c r="K56" i="18" s="1"/>
  <c r="L50" i="3"/>
  <c r="T50" i="3" s="1"/>
  <c r="K35" i="18" s="1"/>
  <c r="L54" i="3"/>
  <c r="T54" i="3" s="1"/>
  <c r="K54" i="18" s="1"/>
  <c r="L55" i="3"/>
  <c r="T55" i="3" s="1"/>
  <c r="K55" i="18" s="1"/>
  <c r="L58" i="3"/>
  <c r="T58" i="3" s="1"/>
  <c r="K9" i="18" s="1"/>
  <c r="L57" i="3"/>
  <c r="T57" i="3" s="1"/>
  <c r="K8" i="18" s="1"/>
  <c r="L59" i="3"/>
  <c r="T59" i="3" s="1"/>
  <c r="K37" i="18" s="1"/>
  <c r="F10" i="7"/>
  <c r="O88" i="3"/>
  <c r="W88" i="3" s="1"/>
  <c r="N100" i="18" s="1"/>
  <c r="O89" i="3"/>
  <c r="W89" i="3" s="1"/>
  <c r="N101" i="18" s="1"/>
  <c r="O91" i="3"/>
  <c r="W91" i="3" s="1"/>
  <c r="N103" i="18" s="1"/>
  <c r="O90" i="3"/>
  <c r="W90" i="3" s="1"/>
  <c r="N102" i="18" s="1"/>
  <c r="O92" i="3"/>
  <c r="W92" i="3" s="1"/>
  <c r="N39" i="18" s="1"/>
  <c r="F12" i="7"/>
  <c r="O111" i="3"/>
  <c r="W111" i="3" s="1"/>
  <c r="N60" i="18" s="1"/>
  <c r="O113" i="3"/>
  <c r="W113" i="3" s="1"/>
  <c r="N13" i="18" s="1"/>
  <c r="O110" i="3"/>
  <c r="W110" i="3" s="1"/>
  <c r="N25" i="18" s="1"/>
  <c r="O109" i="3"/>
  <c r="W109" i="3" s="1"/>
  <c r="N84" i="18" s="1"/>
  <c r="O112" i="3"/>
  <c r="W112" i="3" s="1"/>
  <c r="N61" i="18" s="1"/>
  <c r="C13" i="7"/>
  <c r="T119" i="3"/>
  <c r="K104" i="18" s="1"/>
  <c r="K135" i="3"/>
  <c r="S135" i="3" s="1"/>
  <c r="J63" i="18" s="1"/>
  <c r="B14" i="7"/>
  <c r="S131" i="3"/>
  <c r="J108" i="18" s="1"/>
  <c r="G15" i="7"/>
  <c r="P143" i="3"/>
  <c r="X143" i="3" s="1"/>
  <c r="O76" i="18" s="1"/>
  <c r="P142" i="3"/>
  <c r="X142" i="3" s="1"/>
  <c r="O43" i="18" s="1"/>
  <c r="P141" i="3"/>
  <c r="X141" i="3" s="1"/>
  <c r="O85" i="18" s="1"/>
  <c r="P144" i="3"/>
  <c r="X144" i="3" s="1"/>
  <c r="O15" i="18" s="1"/>
  <c r="E16" i="7"/>
  <c r="N150" i="3"/>
  <c r="V150" i="3" s="1"/>
  <c r="M109" i="18" s="1"/>
  <c r="N151" i="3"/>
  <c r="V151" i="3" s="1"/>
  <c r="M64" i="18" s="1"/>
  <c r="G9" i="7"/>
  <c r="P81" i="3"/>
  <c r="X81" i="3" s="1"/>
  <c r="O23" i="18" s="1"/>
  <c r="P80" i="3"/>
  <c r="X80" i="3" s="1"/>
  <c r="O38" i="18" s="1"/>
  <c r="P78" i="3"/>
  <c r="X78" i="3" s="1"/>
  <c r="O82" i="18" s="1"/>
  <c r="X77" i="3"/>
  <c r="O81" i="18" s="1"/>
  <c r="P79" i="3"/>
  <c r="X79" i="3" s="1"/>
  <c r="O99" i="18" s="1"/>
  <c r="P82" i="3"/>
  <c r="X82" i="3" s="1"/>
  <c r="O12" i="18" s="1"/>
  <c r="K51" i="3"/>
  <c r="S51" i="3" s="1"/>
  <c r="J36" i="18" s="1"/>
  <c r="S4" i="3"/>
  <c r="J89" i="18" s="1"/>
  <c r="C13" i="3"/>
  <c r="AA4" i="3" s="1"/>
  <c r="D138" i="3"/>
  <c r="E128" i="3"/>
  <c r="AA16" i="3"/>
  <c r="K58" i="3"/>
  <c r="S58" i="3" s="1"/>
  <c r="J9" i="18" s="1"/>
  <c r="H85" i="3"/>
  <c r="F85" i="3"/>
  <c r="G128" i="3"/>
  <c r="E138" i="3"/>
  <c r="K60" i="3"/>
  <c r="S60" i="3" s="1"/>
  <c r="J80" i="18" s="1"/>
  <c r="G85" i="3"/>
  <c r="E85" i="3"/>
  <c r="F116" i="3"/>
  <c r="K52" i="3"/>
  <c r="S52" i="3" s="1"/>
  <c r="J73" i="18" s="1"/>
  <c r="G138" i="3"/>
  <c r="K59" i="3"/>
  <c r="S59" i="3" s="1"/>
  <c r="J37" i="18" s="1"/>
  <c r="U77" i="3"/>
  <c r="L81" i="18" s="1"/>
  <c r="I85" i="3"/>
  <c r="AG77" i="3" s="1"/>
  <c r="D13" i="3"/>
  <c r="C62" i="3"/>
  <c r="C63" i="3" s="1"/>
  <c r="V16" i="3"/>
  <c r="M91" i="18" s="1"/>
  <c r="K91" i="3"/>
  <c r="S91" i="3" s="1"/>
  <c r="J103" i="18" s="1"/>
  <c r="T16" i="3"/>
  <c r="K91" i="18" s="1"/>
  <c r="K133" i="3"/>
  <c r="S133" i="3" s="1"/>
  <c r="J62" i="18" s="1"/>
  <c r="K151" i="3"/>
  <c r="S151" i="3" s="1"/>
  <c r="J64" i="18" s="1"/>
  <c r="K68" i="3"/>
  <c r="S68" i="3" s="1"/>
  <c r="J22" i="18" s="1"/>
  <c r="F62" i="3"/>
  <c r="F63" i="3" s="1"/>
  <c r="C154" i="3"/>
  <c r="AA151" i="3" s="1"/>
  <c r="F147" i="3"/>
  <c r="H154" i="3"/>
  <c r="S16" i="3"/>
  <c r="J91" i="18" s="1"/>
  <c r="D85" i="3"/>
  <c r="C85" i="3"/>
  <c r="D128" i="3"/>
  <c r="D147" i="3"/>
  <c r="D154" i="3"/>
  <c r="E28" i="3"/>
  <c r="U16" i="3"/>
  <c r="L91" i="18" s="1"/>
  <c r="X100" i="3"/>
  <c r="O24" i="18" s="1"/>
  <c r="D116" i="3"/>
  <c r="I128" i="3"/>
  <c r="AG119" i="3" s="1"/>
  <c r="E154" i="3"/>
  <c r="I62" i="3"/>
  <c r="I63" i="3" s="1"/>
  <c r="AG49" i="3" s="1"/>
  <c r="I138" i="3"/>
  <c r="H147" i="3"/>
  <c r="H128" i="3"/>
  <c r="H138" i="3"/>
  <c r="E147" i="3"/>
  <c r="I154" i="3"/>
  <c r="K132" i="3"/>
  <c r="S132" i="3" s="1"/>
  <c r="J26" i="18" s="1"/>
  <c r="F106" i="3"/>
  <c r="F138" i="3"/>
  <c r="G154" i="3"/>
  <c r="Y16" i="3"/>
  <c r="P91" i="18" s="1"/>
  <c r="K100" i="3"/>
  <c r="S100" i="3" s="1"/>
  <c r="J24" i="18" s="1"/>
  <c r="K134" i="3"/>
  <c r="S134" i="3" s="1"/>
  <c r="J75" i="18" s="1"/>
  <c r="D106" i="3"/>
  <c r="H116" i="3"/>
  <c r="C147" i="3"/>
  <c r="F154" i="3"/>
  <c r="X16" i="3"/>
  <c r="O91" i="18" s="1"/>
  <c r="K69" i="3"/>
  <c r="S69" i="3" s="1"/>
  <c r="J57" i="18" s="1"/>
  <c r="K71" i="3"/>
  <c r="S71" i="3" s="1"/>
  <c r="J11" i="18" s="1"/>
  <c r="K101" i="3"/>
  <c r="S101" i="3" s="1"/>
  <c r="J58" i="18" s="1"/>
  <c r="K142" i="3"/>
  <c r="S142" i="3" s="1"/>
  <c r="J43" i="18" s="1"/>
  <c r="F128" i="3"/>
  <c r="I147" i="3"/>
  <c r="W16" i="3"/>
  <c r="N91" i="18" s="1"/>
  <c r="K70" i="3"/>
  <c r="S70" i="3" s="1"/>
  <c r="J10" i="18" s="1"/>
  <c r="K102" i="3"/>
  <c r="S102" i="3" s="1"/>
  <c r="J59" i="18" s="1"/>
  <c r="K143" i="3"/>
  <c r="S143" i="3" s="1"/>
  <c r="J76" i="18" s="1"/>
  <c r="G62" i="3"/>
  <c r="G63" i="3" s="1"/>
  <c r="T77" i="3"/>
  <c r="K81" i="18" s="1"/>
  <c r="K103" i="3"/>
  <c r="S103" i="3" s="1"/>
  <c r="J41" i="18" s="1"/>
  <c r="C128" i="3"/>
  <c r="AA119" i="3" s="1"/>
  <c r="C138" i="3"/>
  <c r="G147" i="3"/>
  <c r="K82" i="3"/>
  <c r="S82" i="3" s="1"/>
  <c r="J12" i="18" s="1"/>
  <c r="K81" i="3"/>
  <c r="S81" i="3" s="1"/>
  <c r="J23" i="18" s="1"/>
  <c r="K56" i="3"/>
  <c r="S56" i="3" s="1"/>
  <c r="J56" i="18" s="1"/>
  <c r="C105" i="3"/>
  <c r="C106" i="3" s="1"/>
  <c r="K90" i="3"/>
  <c r="S90" i="3" s="1"/>
  <c r="J102" i="18" s="1"/>
  <c r="K89" i="3"/>
  <c r="S89" i="3" s="1"/>
  <c r="J101" i="18" s="1"/>
  <c r="C94" i="3"/>
  <c r="C95" i="3" s="1"/>
  <c r="K79" i="3"/>
  <c r="S79" i="3" s="1"/>
  <c r="J99" i="18" s="1"/>
  <c r="K78" i="3"/>
  <c r="S78" i="3" s="1"/>
  <c r="J82" i="18" s="1"/>
  <c r="E116" i="3"/>
  <c r="C46" i="3"/>
  <c r="G74" i="3"/>
  <c r="I116" i="3"/>
  <c r="AG109" i="3" s="1"/>
  <c r="H106" i="3"/>
  <c r="G116" i="3"/>
  <c r="E106" i="3"/>
  <c r="I106" i="3"/>
  <c r="AG98" i="3" s="1"/>
  <c r="G106" i="3"/>
  <c r="G95" i="3"/>
  <c r="I95" i="3"/>
  <c r="AG88" i="3" s="1"/>
  <c r="E95" i="3"/>
  <c r="D74" i="3"/>
  <c r="H95" i="3"/>
  <c r="I74" i="3"/>
  <c r="AG66" i="3" s="1"/>
  <c r="H74" i="3"/>
  <c r="F95" i="3"/>
  <c r="D95" i="3"/>
  <c r="H46" i="3"/>
  <c r="E74" i="3"/>
  <c r="F46" i="3"/>
  <c r="H13" i="3"/>
  <c r="C74" i="3"/>
  <c r="G13" i="3"/>
  <c r="I46" i="3"/>
  <c r="F74" i="3"/>
  <c r="D46" i="3"/>
  <c r="F13" i="3"/>
  <c r="E46" i="3"/>
  <c r="G46" i="3"/>
  <c r="I13" i="3"/>
  <c r="AG4" i="3" s="1"/>
  <c r="E13" i="3"/>
  <c r="AD131" i="3" l="1"/>
  <c r="AD134" i="3"/>
  <c r="AD135" i="3"/>
  <c r="AD132" i="3"/>
  <c r="AD133" i="3"/>
  <c r="AE131" i="3"/>
  <c r="AE133" i="3"/>
  <c r="AE134" i="3"/>
  <c r="AE135" i="3"/>
  <c r="AE132" i="3"/>
  <c r="AB135" i="3"/>
  <c r="AB134" i="3"/>
  <c r="AB131" i="3"/>
  <c r="AB133" i="3"/>
  <c r="AB132" i="3"/>
  <c r="AA141" i="3"/>
  <c r="AA142" i="3"/>
  <c r="AA131" i="3"/>
  <c r="AA134" i="3"/>
  <c r="AA132" i="3"/>
  <c r="AA135" i="3"/>
  <c r="AA133" i="3"/>
  <c r="AF134" i="3"/>
  <c r="AF135" i="3"/>
  <c r="AF133" i="3"/>
  <c r="AF132" i="3"/>
  <c r="AF131" i="3"/>
  <c r="AB123" i="3"/>
  <c r="AB119" i="3"/>
  <c r="AC133" i="3"/>
  <c r="AC131" i="3"/>
  <c r="AC135" i="3"/>
  <c r="AC132" i="3"/>
  <c r="AC134" i="3"/>
  <c r="AG131" i="3"/>
  <c r="AG135" i="3"/>
  <c r="AG132" i="3"/>
  <c r="AG133" i="3"/>
  <c r="AG134" i="3"/>
  <c r="AI150" i="20"/>
  <c r="V109" i="23" s="1"/>
  <c r="AC57" i="3"/>
  <c r="AC51" i="3"/>
  <c r="AC53" i="3"/>
  <c r="AC50" i="3"/>
  <c r="AC49" i="3"/>
  <c r="AC52" i="3"/>
  <c r="AC60" i="3"/>
  <c r="AC58" i="3"/>
  <c r="AC59" i="3"/>
  <c r="AC54" i="3"/>
  <c r="AC56" i="3"/>
  <c r="AC55" i="3"/>
  <c r="AE50" i="3"/>
  <c r="AE60" i="3"/>
  <c r="AE59" i="3"/>
  <c r="AE53" i="3"/>
  <c r="AE58" i="3"/>
  <c r="AE52" i="3"/>
  <c r="AE54" i="3"/>
  <c r="AE57" i="3"/>
  <c r="AE49" i="3"/>
  <c r="AE55" i="3"/>
  <c r="AE51" i="3"/>
  <c r="AE56" i="3"/>
  <c r="AF124" i="3"/>
  <c r="AF125" i="3"/>
  <c r="AF121" i="3"/>
  <c r="AF119" i="3"/>
  <c r="AF123" i="3"/>
  <c r="AF120" i="3"/>
  <c r="AF122" i="3"/>
  <c r="AF59" i="3"/>
  <c r="AF53" i="3"/>
  <c r="AF56" i="3"/>
  <c r="AF52" i="3"/>
  <c r="AF50" i="3"/>
  <c r="AF49" i="3"/>
  <c r="AF51" i="3"/>
  <c r="AF54" i="3"/>
  <c r="AF55" i="3"/>
  <c r="AF60" i="3"/>
  <c r="AF57" i="3"/>
  <c r="AF58" i="3"/>
  <c r="AG150" i="3"/>
  <c r="AG151" i="3"/>
  <c r="AF143" i="3"/>
  <c r="AF142" i="3"/>
  <c r="AF141" i="3"/>
  <c r="AF144" i="3"/>
  <c r="AC150" i="3"/>
  <c r="AC151" i="3"/>
  <c r="AB122" i="3"/>
  <c r="AB121" i="3"/>
  <c r="AB124" i="3"/>
  <c r="AB120" i="3"/>
  <c r="AB125" i="3"/>
  <c r="AD78" i="3"/>
  <c r="AD81" i="3"/>
  <c r="AD82" i="3"/>
  <c r="AD79" i="3"/>
  <c r="AD80" i="3"/>
  <c r="AD77" i="3"/>
  <c r="AD151" i="20"/>
  <c r="Q64" i="23" s="1"/>
  <c r="AG10" i="3"/>
  <c r="AG5" i="3"/>
  <c r="AG9" i="3"/>
  <c r="AG8" i="3"/>
  <c r="AG7" i="3"/>
  <c r="AG6" i="3"/>
  <c r="AB34" i="3"/>
  <c r="AB43" i="3"/>
  <c r="AB39" i="3"/>
  <c r="AB32" i="3"/>
  <c r="AB36" i="3"/>
  <c r="AB41" i="3"/>
  <c r="AB33" i="3"/>
  <c r="AB38" i="3"/>
  <c r="AB40" i="3"/>
  <c r="AB42" i="3"/>
  <c r="AB35" i="3"/>
  <c r="AB37" i="3"/>
  <c r="AB31" i="3"/>
  <c r="AF31" i="3"/>
  <c r="AF42" i="3"/>
  <c r="AF43" i="3"/>
  <c r="AF36" i="3"/>
  <c r="AF32" i="3"/>
  <c r="AF40" i="3"/>
  <c r="AF34" i="3"/>
  <c r="AF38" i="3"/>
  <c r="AF41" i="3"/>
  <c r="AF37" i="3"/>
  <c r="AF35" i="3"/>
  <c r="AF39" i="3"/>
  <c r="AF33" i="3"/>
  <c r="AG92" i="3"/>
  <c r="AG89" i="3"/>
  <c r="AG91" i="3"/>
  <c r="AG90" i="3"/>
  <c r="AB142" i="3"/>
  <c r="AB143" i="3"/>
  <c r="AB144" i="3"/>
  <c r="AB141" i="3"/>
  <c r="AE125" i="3"/>
  <c r="AE122" i="3"/>
  <c r="AE123" i="3"/>
  <c r="AE119" i="3"/>
  <c r="AE124" i="3"/>
  <c r="AE121" i="3"/>
  <c r="AE120" i="3"/>
  <c r="AB88" i="3"/>
  <c r="AB91" i="3"/>
  <c r="AB90" i="3"/>
  <c r="AB89" i="3"/>
  <c r="AB92" i="3"/>
  <c r="AA34" i="3"/>
  <c r="AA35" i="3"/>
  <c r="AA38" i="3"/>
  <c r="AA37" i="3"/>
  <c r="AA42" i="3"/>
  <c r="AA33" i="3"/>
  <c r="AA36" i="3"/>
  <c r="AA39" i="3"/>
  <c r="AA40" i="3"/>
  <c r="AA41" i="3"/>
  <c r="AA32" i="3"/>
  <c r="AA43" i="3"/>
  <c r="AC141" i="3"/>
  <c r="AC142" i="3"/>
  <c r="AC143" i="3"/>
  <c r="AC144" i="3"/>
  <c r="AA82" i="3"/>
  <c r="AA79" i="3"/>
  <c r="AA78" i="3"/>
  <c r="AA80" i="3"/>
  <c r="AA81" i="3"/>
  <c r="AA8" i="3"/>
  <c r="AA10" i="3"/>
  <c r="AA7" i="3"/>
  <c r="AA9" i="3"/>
  <c r="AA6" i="3"/>
  <c r="AA5" i="3"/>
  <c r="AD150" i="3"/>
  <c r="AD151" i="3"/>
  <c r="AG122" i="3"/>
  <c r="AG123" i="3"/>
  <c r="AG121" i="3"/>
  <c r="AG120" i="3"/>
  <c r="AG124" i="3"/>
  <c r="AG125" i="3"/>
  <c r="AC82" i="3"/>
  <c r="AC81" i="3"/>
  <c r="AC80" i="3"/>
  <c r="AC79" i="3"/>
  <c r="AC77" i="3"/>
  <c r="AC78" i="3"/>
  <c r="AE67" i="3"/>
  <c r="AE69" i="3"/>
  <c r="AE66" i="3"/>
  <c r="AE70" i="3"/>
  <c r="AE68" i="3"/>
  <c r="AE71" i="3"/>
  <c r="AB10" i="3"/>
  <c r="AB7" i="3"/>
  <c r="AB6" i="3"/>
  <c r="AB8" i="3"/>
  <c r="AB5" i="3"/>
  <c r="AB4" i="3"/>
  <c r="AB9" i="3"/>
  <c r="AD68" i="3"/>
  <c r="AD70" i="3"/>
  <c r="AD67" i="3"/>
  <c r="AD66" i="3"/>
  <c r="AD71" i="3"/>
  <c r="AD69" i="3"/>
  <c r="AE88" i="3"/>
  <c r="AE89" i="3"/>
  <c r="AE91" i="3"/>
  <c r="AE90" i="3"/>
  <c r="AE92" i="3"/>
  <c r="AG42" i="3"/>
  <c r="AG35" i="3"/>
  <c r="AG43" i="3"/>
  <c r="AG41" i="3"/>
  <c r="AG40" i="3"/>
  <c r="AG38" i="3"/>
  <c r="AG31" i="3"/>
  <c r="AG32" i="3"/>
  <c r="AG34" i="3"/>
  <c r="AG36" i="3"/>
  <c r="AG39" i="3"/>
  <c r="AG37" i="3"/>
  <c r="AG33" i="3"/>
  <c r="AD91" i="3"/>
  <c r="AD88" i="3"/>
  <c r="AD92" i="3"/>
  <c r="AD90" i="3"/>
  <c r="AD89" i="3"/>
  <c r="AE98" i="3"/>
  <c r="AE101" i="3"/>
  <c r="AE103" i="3"/>
  <c r="AE102" i="3"/>
  <c r="AE99" i="3"/>
  <c r="AE100" i="3"/>
  <c r="AC110" i="3"/>
  <c r="AC112" i="3"/>
  <c r="AC109" i="3"/>
  <c r="AC111" i="3"/>
  <c r="AC113" i="3"/>
  <c r="AA99" i="3"/>
  <c r="AA103" i="3"/>
  <c r="AA102" i="3"/>
  <c r="AA101" i="3"/>
  <c r="AA100" i="3"/>
  <c r="AB113" i="3"/>
  <c r="AB111" i="3"/>
  <c r="AB110" i="3"/>
  <c r="AB109" i="3"/>
  <c r="AB112" i="3"/>
  <c r="AC17" i="3"/>
  <c r="AC21" i="3"/>
  <c r="AC25" i="3"/>
  <c r="AC20" i="3"/>
  <c r="AC18" i="3"/>
  <c r="AC23" i="3"/>
  <c r="AC19" i="3"/>
  <c r="AC16" i="3"/>
  <c r="AC22" i="3"/>
  <c r="AC24" i="3"/>
  <c r="AF151" i="3"/>
  <c r="AF150" i="3"/>
  <c r="AC10" i="3"/>
  <c r="AC4" i="3"/>
  <c r="AC7" i="3"/>
  <c r="AC5" i="3"/>
  <c r="AC6" i="3"/>
  <c r="AC8" i="3"/>
  <c r="AC9" i="3"/>
  <c r="AE5" i="3"/>
  <c r="AE6" i="3"/>
  <c r="AE9" i="3"/>
  <c r="AE8" i="3"/>
  <c r="AE4" i="3"/>
  <c r="AE10" i="3"/>
  <c r="AE7" i="3"/>
  <c r="AF67" i="3"/>
  <c r="AF68" i="3"/>
  <c r="AF70" i="3"/>
  <c r="AF66" i="3"/>
  <c r="AF69" i="3"/>
  <c r="AF71" i="3"/>
  <c r="AG100" i="3"/>
  <c r="AG99" i="3"/>
  <c r="AG103" i="3"/>
  <c r="AG102" i="3"/>
  <c r="AG101" i="3"/>
  <c r="AE151" i="3"/>
  <c r="AE150" i="3"/>
  <c r="AB80" i="3"/>
  <c r="AB77" i="3"/>
  <c r="AB78" i="3"/>
  <c r="AB79" i="3"/>
  <c r="AB82" i="3"/>
  <c r="AB81" i="3"/>
  <c r="AD142" i="3"/>
  <c r="AD143" i="3"/>
  <c r="AD141" i="3"/>
  <c r="AD144" i="3"/>
  <c r="AD54" i="3"/>
  <c r="AD50" i="3"/>
  <c r="AD59" i="3"/>
  <c r="AD52" i="3"/>
  <c r="AD49" i="3"/>
  <c r="AD56" i="3"/>
  <c r="AD51" i="3"/>
  <c r="AD55" i="3"/>
  <c r="AD57" i="3"/>
  <c r="AD60" i="3"/>
  <c r="AD53" i="3"/>
  <c r="AD58" i="3"/>
  <c r="AD109" i="3"/>
  <c r="AD112" i="3"/>
  <c r="AD110" i="3"/>
  <c r="AD113" i="3"/>
  <c r="AD111" i="3"/>
  <c r="AF81" i="3"/>
  <c r="AF78" i="3"/>
  <c r="AF77" i="3"/>
  <c r="AF79" i="3"/>
  <c r="AF82" i="3"/>
  <c r="AF80" i="3"/>
  <c r="AA69" i="3"/>
  <c r="AA68" i="3"/>
  <c r="AA70" i="3"/>
  <c r="AA67" i="3"/>
  <c r="AA71" i="3"/>
  <c r="AG69" i="3"/>
  <c r="AG71" i="3"/>
  <c r="AG67" i="3"/>
  <c r="AG68" i="3"/>
  <c r="AG70" i="3"/>
  <c r="AC100" i="3"/>
  <c r="AC101" i="3"/>
  <c r="AC103" i="3"/>
  <c r="AC102" i="3"/>
  <c r="AC98" i="3"/>
  <c r="AC99" i="3"/>
  <c r="AB49" i="3"/>
  <c r="AB56" i="3"/>
  <c r="AB50" i="3"/>
  <c r="AB60" i="3"/>
  <c r="AB54" i="3"/>
  <c r="AB55" i="3"/>
  <c r="AB59" i="3"/>
  <c r="AB58" i="3"/>
  <c r="AB57" i="3"/>
  <c r="AB52" i="3"/>
  <c r="AB51" i="3"/>
  <c r="AB53" i="3"/>
  <c r="AE79" i="3"/>
  <c r="AE80" i="3"/>
  <c r="AE77" i="3"/>
  <c r="AE78" i="3"/>
  <c r="AE82" i="3"/>
  <c r="AE81" i="3"/>
  <c r="AD34" i="3"/>
  <c r="AD38" i="3"/>
  <c r="AD37" i="3"/>
  <c r="AD32" i="3"/>
  <c r="AD41" i="3"/>
  <c r="AD40" i="3"/>
  <c r="AD33" i="3"/>
  <c r="AD31" i="3"/>
  <c r="AD43" i="3"/>
  <c r="AD36" i="3"/>
  <c r="AD42" i="3"/>
  <c r="AD39" i="3"/>
  <c r="AD35" i="3"/>
  <c r="AF103" i="3"/>
  <c r="AF102" i="3"/>
  <c r="AF99" i="3"/>
  <c r="AF98" i="3"/>
  <c r="AF100" i="3"/>
  <c r="AF101" i="3"/>
  <c r="AA90" i="3"/>
  <c r="AA89" i="3"/>
  <c r="AA91" i="3"/>
  <c r="AA92" i="3"/>
  <c r="AE41" i="3"/>
  <c r="AE34" i="3"/>
  <c r="AE32" i="3"/>
  <c r="AE38" i="3"/>
  <c r="AE35" i="3"/>
  <c r="AE43" i="3"/>
  <c r="AE42" i="3"/>
  <c r="AE31" i="3"/>
  <c r="AE37" i="3"/>
  <c r="AE40" i="3"/>
  <c r="AE33" i="3"/>
  <c r="AE36" i="3"/>
  <c r="AE39" i="3"/>
  <c r="AF9" i="3"/>
  <c r="AF5" i="3"/>
  <c r="AF10" i="3"/>
  <c r="AF7" i="3"/>
  <c r="AF8" i="3"/>
  <c r="AF4" i="3"/>
  <c r="AF6" i="3"/>
  <c r="AF90" i="3"/>
  <c r="AF92" i="3"/>
  <c r="AF88" i="3"/>
  <c r="AF91" i="3"/>
  <c r="AF89" i="3"/>
  <c r="AE113" i="3"/>
  <c r="AE110" i="3"/>
  <c r="AE112" i="3"/>
  <c r="AE109" i="3"/>
  <c r="AE111" i="3"/>
  <c r="AE142" i="3"/>
  <c r="AE143" i="3"/>
  <c r="AE144" i="3"/>
  <c r="AE141" i="3"/>
  <c r="AA143" i="3"/>
  <c r="AA144" i="3"/>
  <c r="AC42" i="3"/>
  <c r="AC31" i="3"/>
  <c r="AC32" i="3"/>
  <c r="AC40" i="3"/>
  <c r="AC36" i="3"/>
  <c r="AC34" i="3"/>
  <c r="AC37" i="3"/>
  <c r="AC41" i="3"/>
  <c r="AC33" i="3"/>
  <c r="AC35" i="3"/>
  <c r="AC43" i="3"/>
  <c r="AC39" i="3"/>
  <c r="AC38" i="3"/>
  <c r="AB70" i="3"/>
  <c r="AB66" i="3"/>
  <c r="AB69" i="3"/>
  <c r="AB71" i="3"/>
  <c r="AB68" i="3"/>
  <c r="AB67" i="3"/>
  <c r="AG144" i="3"/>
  <c r="AG142" i="3"/>
  <c r="AG143" i="3"/>
  <c r="AG141" i="3"/>
  <c r="AF113" i="3"/>
  <c r="AF112" i="3"/>
  <c r="AF110" i="3"/>
  <c r="AF109" i="3"/>
  <c r="AF111" i="3"/>
  <c r="AG53" i="3"/>
  <c r="AG58" i="3"/>
  <c r="AG52" i="3"/>
  <c r="AG57" i="3"/>
  <c r="AG50" i="3"/>
  <c r="AG55" i="3"/>
  <c r="AG59" i="3"/>
  <c r="AG54" i="3"/>
  <c r="AG56" i="3"/>
  <c r="AG60" i="3"/>
  <c r="AG51" i="3"/>
  <c r="AA58" i="3"/>
  <c r="AA54" i="3"/>
  <c r="AA55" i="3"/>
  <c r="AA60" i="3"/>
  <c r="AA52" i="3"/>
  <c r="AA56" i="3"/>
  <c r="AA51" i="3"/>
  <c r="AA59" i="3"/>
  <c r="AA50" i="3"/>
  <c r="AA57" i="3"/>
  <c r="AA53" i="3"/>
  <c r="AG78" i="3"/>
  <c r="AG80" i="3"/>
  <c r="AG79" i="3"/>
  <c r="AG82" i="3"/>
  <c r="AG81" i="3"/>
  <c r="AD10" i="3"/>
  <c r="AD6" i="3"/>
  <c r="AD8" i="3"/>
  <c r="AD5" i="3"/>
  <c r="AD4" i="3"/>
  <c r="AD7" i="3"/>
  <c r="AD9" i="3"/>
  <c r="AC67" i="3"/>
  <c r="AC70" i="3"/>
  <c r="AC66" i="3"/>
  <c r="AC68" i="3"/>
  <c r="AC69" i="3"/>
  <c r="AC71" i="3"/>
  <c r="AC89" i="3"/>
  <c r="AC88" i="3"/>
  <c r="AC90" i="3"/>
  <c r="AC92" i="3"/>
  <c r="AC91" i="3"/>
  <c r="AG112" i="3"/>
  <c r="AG111" i="3"/>
  <c r="AG113" i="3"/>
  <c r="AG110" i="3"/>
  <c r="AA120" i="3"/>
  <c r="AA125" i="3"/>
  <c r="AA123" i="3"/>
  <c r="AA122" i="3"/>
  <c r="AA121" i="3"/>
  <c r="AA124" i="3"/>
  <c r="AD125" i="3"/>
  <c r="AD119" i="3"/>
  <c r="AD121" i="3"/>
  <c r="AD123" i="3"/>
  <c r="AD120" i="3"/>
  <c r="AD124" i="3"/>
  <c r="AD122" i="3"/>
  <c r="AB100" i="3"/>
  <c r="AB99" i="3"/>
  <c r="AB101" i="3"/>
  <c r="AB102" i="3"/>
  <c r="AB98" i="3"/>
  <c r="AB103" i="3"/>
  <c r="AD98" i="3"/>
  <c r="AD101" i="3"/>
  <c r="AD100" i="3"/>
  <c r="AD99" i="3"/>
  <c r="AD102" i="3"/>
  <c r="AD103" i="3"/>
  <c r="AB151" i="3"/>
  <c r="AB150" i="3"/>
  <c r="AC119" i="3"/>
  <c r="AC120" i="3"/>
  <c r="AC125" i="3"/>
  <c r="AC121" i="3"/>
  <c r="AC124" i="3"/>
  <c r="AC122" i="3"/>
  <c r="AC123" i="3"/>
  <c r="AA150" i="3"/>
  <c r="AA98" i="3"/>
  <c r="AA88" i="3"/>
  <c r="AA77" i="3"/>
  <c r="AA66" i="3"/>
  <c r="AA49" i="3"/>
  <c r="AA31" i="3"/>
  <c r="C115" i="3"/>
  <c r="C114" i="3"/>
  <c r="B12" i="7" s="1"/>
  <c r="AG151" i="20" l="1"/>
  <c r="T64" i="23" s="1"/>
  <c r="I93" i="20"/>
  <c r="U89" i="20" s="1"/>
  <c r="AG89" i="20" s="1"/>
  <c r="T101" i="23" s="1"/>
  <c r="G115" i="20"/>
  <c r="E145" i="20"/>
  <c r="Q141" i="20" s="1"/>
  <c r="AC141" i="20" s="1"/>
  <c r="P85" i="23" s="1"/>
  <c r="M94" i="20"/>
  <c r="I94" i="20"/>
  <c r="I72" i="20"/>
  <c r="U70" i="20" s="1"/>
  <c r="AG70" i="20" s="1"/>
  <c r="T10" i="23" s="1"/>
  <c r="M104" i="20"/>
  <c r="Y98" i="20" s="1"/>
  <c r="AK98" i="20" s="1"/>
  <c r="X83" i="23" s="1"/>
  <c r="K114" i="20"/>
  <c r="W110" i="20" s="1"/>
  <c r="AI110" i="20" s="1"/>
  <c r="V25" i="23" s="1"/>
  <c r="L93" i="20"/>
  <c r="X89" i="20" s="1"/>
  <c r="AJ89" i="20" s="1"/>
  <c r="W101" i="23" s="1"/>
  <c r="L72" i="20"/>
  <c r="X69" i="20" s="1"/>
  <c r="AJ69" i="20" s="1"/>
  <c r="W57" i="23" s="1"/>
  <c r="J93" i="20"/>
  <c r="G137" i="20"/>
  <c r="E104" i="20"/>
  <c r="Q103" i="20" s="1"/>
  <c r="AC103" i="20" s="1"/>
  <c r="P41" i="23" s="1"/>
  <c r="E84" i="20"/>
  <c r="H12" i="20"/>
  <c r="I61" i="20"/>
  <c r="U58" i="20" s="1"/>
  <c r="AG58" i="20" s="1"/>
  <c r="T9" i="23" s="1"/>
  <c r="K105" i="20"/>
  <c r="AH151" i="20"/>
  <c r="U64" i="23" s="1"/>
  <c r="AK151" i="20"/>
  <c r="X64" i="23" s="1"/>
  <c r="K137" i="20"/>
  <c r="C72" i="20"/>
  <c r="O68" i="20" s="1"/>
  <c r="AA68" i="20" s="1"/>
  <c r="N22" i="23" s="1"/>
  <c r="J145" i="20"/>
  <c r="V144" i="20" s="1"/>
  <c r="AH144" i="20" s="1"/>
  <c r="U15" i="23" s="1"/>
  <c r="AF151" i="20"/>
  <c r="S64" i="23" s="1"/>
  <c r="K145" i="20"/>
  <c r="W143" i="20" s="1"/>
  <c r="AI143" i="20" s="1"/>
  <c r="V76" i="23" s="1"/>
  <c r="G114" i="20"/>
  <c r="S113" i="20" s="1"/>
  <c r="AE113" i="20" s="1"/>
  <c r="R13" i="23" s="1"/>
  <c r="E83" i="20"/>
  <c r="Q82" i="20" s="1"/>
  <c r="AC82" i="20" s="1"/>
  <c r="P12" i="23" s="1"/>
  <c r="D146" i="20"/>
  <c r="K84" i="20"/>
  <c r="G73" i="20"/>
  <c r="F105" i="20"/>
  <c r="J146" i="20"/>
  <c r="I11" i="20"/>
  <c r="U8" i="20" s="1"/>
  <c r="AG8" i="20" s="1"/>
  <c r="T90" i="23" s="1"/>
  <c r="M45" i="20"/>
  <c r="C11" i="20"/>
  <c r="O9" i="20" s="1"/>
  <c r="AA9" i="20" s="1"/>
  <c r="N68" i="23" s="1"/>
  <c r="L94" i="20"/>
  <c r="G136" i="20"/>
  <c r="S133" i="20" s="1"/>
  <c r="AE133" i="20" s="1"/>
  <c r="R62" i="23" s="1"/>
  <c r="AC150" i="20"/>
  <c r="P109" i="23" s="1"/>
  <c r="C12" i="20"/>
  <c r="J94" i="20"/>
  <c r="L84" i="20"/>
  <c r="L136" i="20"/>
  <c r="K14" i="24" s="1"/>
  <c r="D136" i="20"/>
  <c r="P133" i="20" s="1"/>
  <c r="AB133" i="20" s="1"/>
  <c r="O62" i="23" s="1"/>
  <c r="I12" i="20"/>
  <c r="C126" i="20"/>
  <c r="O121" i="20" s="1"/>
  <c r="AA121" i="20" s="1"/>
  <c r="N106" i="23" s="1"/>
  <c r="E27" i="20"/>
  <c r="G104" i="20"/>
  <c r="S98" i="20" s="1"/>
  <c r="AE98" i="20" s="1"/>
  <c r="R83" i="23" s="1"/>
  <c r="H94" i="20"/>
  <c r="K104" i="20"/>
  <c r="W101" i="20" s="1"/>
  <c r="AI101" i="20" s="1"/>
  <c r="V58" i="23" s="1"/>
  <c r="L11" i="20"/>
  <c r="X9" i="20" s="1"/>
  <c r="AJ9" i="20" s="1"/>
  <c r="W68" i="23" s="1"/>
  <c r="C73" i="20"/>
  <c r="G94" i="20"/>
  <c r="M93" i="20"/>
  <c r="Y90" i="20" s="1"/>
  <c r="AK90" i="20" s="1"/>
  <c r="X102" i="23" s="1"/>
  <c r="D94" i="20"/>
  <c r="H146" i="20"/>
  <c r="D93" i="20"/>
  <c r="P88" i="20" s="1"/>
  <c r="AB88" i="20" s="1"/>
  <c r="O100" i="23" s="1"/>
  <c r="K27" i="20"/>
  <c r="C105" i="20"/>
  <c r="H145" i="20"/>
  <c r="T143" i="20" s="1"/>
  <c r="AF143" i="20" s="1"/>
  <c r="S76" i="23" s="1"/>
  <c r="M27" i="20"/>
  <c r="D72" i="20"/>
  <c r="P69" i="20" s="1"/>
  <c r="AB69" i="20" s="1"/>
  <c r="O57" i="23" s="1"/>
  <c r="C136" i="20"/>
  <c r="O133" i="20" s="1"/>
  <c r="AA133" i="20" s="1"/>
  <c r="N62" i="23" s="1"/>
  <c r="D27" i="20"/>
  <c r="G84" i="20"/>
  <c r="I83" i="20"/>
  <c r="U80" i="20" s="1"/>
  <c r="AG80" i="20" s="1"/>
  <c r="T38" i="23" s="1"/>
  <c r="C93" i="20"/>
  <c r="O88" i="20" s="1"/>
  <c r="AA88" i="20" s="1"/>
  <c r="N100" i="23" s="1"/>
  <c r="K94" i="20"/>
  <c r="F73" i="20"/>
  <c r="K11" i="20"/>
  <c r="W8" i="20" s="1"/>
  <c r="AI8" i="20" s="1"/>
  <c r="V90" i="23" s="1"/>
  <c r="C83" i="20"/>
  <c r="O77" i="20" s="1"/>
  <c r="AA77" i="20" s="1"/>
  <c r="N81" i="23" s="1"/>
  <c r="D115" i="20"/>
  <c r="H105" i="20"/>
  <c r="I44" i="20"/>
  <c r="U31" i="20" s="1"/>
  <c r="AG31" i="20" s="1"/>
  <c r="T94" i="23" s="1"/>
  <c r="F146" i="20"/>
  <c r="AE151" i="20"/>
  <c r="R64" i="23" s="1"/>
  <c r="E127" i="20"/>
  <c r="I137" i="20"/>
  <c r="F104" i="20"/>
  <c r="R102" i="20" s="1"/>
  <c r="AD102" i="20" s="1"/>
  <c r="Q59" i="23" s="1"/>
  <c r="M146" i="20"/>
  <c r="H11" i="20"/>
  <c r="T5" i="20" s="1"/>
  <c r="AF5" i="20" s="1"/>
  <c r="S30" i="23" s="1"/>
  <c r="H126" i="20"/>
  <c r="T121" i="20" s="1"/>
  <c r="AF121" i="20" s="1"/>
  <c r="S106" i="23" s="1"/>
  <c r="E137" i="20"/>
  <c r="I146" i="20"/>
  <c r="E126" i="20"/>
  <c r="Q125" i="20" s="1"/>
  <c r="AC125" i="20" s="1"/>
  <c r="P14" i="23" s="1"/>
  <c r="H93" i="20"/>
  <c r="T89" i="20" s="1"/>
  <c r="AF89" i="20" s="1"/>
  <c r="S101" i="23" s="1"/>
  <c r="G93" i="20"/>
  <c r="S91" i="20" s="1"/>
  <c r="AE91" i="20" s="1"/>
  <c r="R103" i="23" s="1"/>
  <c r="H114" i="20"/>
  <c r="T112" i="20" s="1"/>
  <c r="AF112" i="20" s="1"/>
  <c r="S61" i="23" s="1"/>
  <c r="H72" i="20"/>
  <c r="T71" i="20" s="1"/>
  <c r="AF71" i="20" s="1"/>
  <c r="S11" i="23" s="1"/>
  <c r="M145" i="20"/>
  <c r="Y143" i="20" s="1"/>
  <c r="AK143" i="20" s="1"/>
  <c r="X76" i="23" s="1"/>
  <c r="I145" i="20"/>
  <c r="U143" i="20" s="1"/>
  <c r="AG143" i="20" s="1"/>
  <c r="T76" i="23" s="1"/>
  <c r="H73" i="20"/>
  <c r="L137" i="20"/>
  <c r="I126" i="20"/>
  <c r="U120" i="20" s="1"/>
  <c r="AG120" i="20" s="1"/>
  <c r="T105" i="23" s="1"/>
  <c r="M105" i="20"/>
  <c r="L83" i="20"/>
  <c r="X79" i="20" s="1"/>
  <c r="AJ79" i="20" s="1"/>
  <c r="W99" i="23" s="1"/>
  <c r="K93" i="20"/>
  <c r="W88" i="20" s="1"/>
  <c r="AI88" i="20" s="1"/>
  <c r="V100" i="23" s="1"/>
  <c r="D137" i="20"/>
  <c r="H115" i="20"/>
  <c r="F137" i="20"/>
  <c r="F45" i="20"/>
  <c r="K73" i="20"/>
  <c r="M127" i="20"/>
  <c r="L145" i="20"/>
  <c r="K15" i="24" s="1"/>
  <c r="C114" i="20"/>
  <c r="O112" i="20" s="1"/>
  <c r="AA112" i="20" s="1"/>
  <c r="N61" i="23" s="1"/>
  <c r="K126" i="20"/>
  <c r="W125" i="20" s="1"/>
  <c r="AI125" i="20" s="1"/>
  <c r="V14" i="23" s="1"/>
  <c r="J72" i="20"/>
  <c r="V69" i="20" s="1"/>
  <c r="AH69" i="20" s="1"/>
  <c r="U57" i="23" s="1"/>
  <c r="F94" i="20"/>
  <c r="AJ151" i="20"/>
  <c r="W64" i="23" s="1"/>
  <c r="L12" i="20"/>
  <c r="E146" i="20"/>
  <c r="AA151" i="20"/>
  <c r="N64" i="23" s="1"/>
  <c r="H137" i="20"/>
  <c r="L73" i="20"/>
  <c r="C104" i="20"/>
  <c r="O100" i="20" s="1"/>
  <c r="AA100" i="20" s="1"/>
  <c r="N24" i="23" s="1"/>
  <c r="M44" i="20"/>
  <c r="L6" i="24" s="1"/>
  <c r="I136" i="20"/>
  <c r="H14" i="24" s="1"/>
  <c r="D114" i="20"/>
  <c r="C12" i="24" s="1"/>
  <c r="K146" i="20"/>
  <c r="H26" i="20"/>
  <c r="T19" i="20" s="1"/>
  <c r="AF19" i="20" s="1"/>
  <c r="S48" i="23" s="1"/>
  <c r="K83" i="20"/>
  <c r="W82" i="20" s="1"/>
  <c r="AI82" i="20" s="1"/>
  <c r="V12" i="23" s="1"/>
  <c r="I84" i="20"/>
  <c r="J126" i="20"/>
  <c r="V123" i="20" s="1"/>
  <c r="AH123" i="20" s="1"/>
  <c r="U74" i="23" s="1"/>
  <c r="K136" i="20"/>
  <c r="W131" i="20" s="1"/>
  <c r="AI131" i="20" s="1"/>
  <c r="V108" i="23" s="1"/>
  <c r="F145" i="20"/>
  <c r="R142" i="20" s="1"/>
  <c r="AD142" i="20" s="1"/>
  <c r="Q43" i="23" s="1"/>
  <c r="E93" i="20"/>
  <c r="Q89" i="20" s="1"/>
  <c r="AC89" i="20" s="1"/>
  <c r="P101" i="23" s="1"/>
  <c r="I45" i="20"/>
  <c r="J127" i="20"/>
  <c r="M12" i="20"/>
  <c r="F83" i="20"/>
  <c r="R81" i="20" s="1"/>
  <c r="AD81" i="20" s="1"/>
  <c r="Q23" i="23" s="1"/>
  <c r="J61" i="20"/>
  <c r="I7" i="24" s="1"/>
  <c r="H27" i="20"/>
  <c r="I115" i="20"/>
  <c r="E26" i="20"/>
  <c r="Q17" i="20" s="1"/>
  <c r="AC17" i="20" s="1"/>
  <c r="P92" i="23" s="1"/>
  <c r="F84" i="20"/>
  <c r="E94" i="20"/>
  <c r="M11" i="20"/>
  <c r="Y7" i="20" s="1"/>
  <c r="AK7" i="20" s="1"/>
  <c r="X47" i="23" s="1"/>
  <c r="K12" i="20"/>
  <c r="D73" i="20"/>
  <c r="I114" i="20"/>
  <c r="U113" i="20" s="1"/>
  <c r="AG113" i="20" s="1"/>
  <c r="T13" i="23" s="1"/>
  <c r="I26" i="20"/>
  <c r="H5" i="24" s="1"/>
  <c r="D83" i="20"/>
  <c r="P80" i="20" s="1"/>
  <c r="AB80" i="20" s="1"/>
  <c r="O38" i="23" s="1"/>
  <c r="C84" i="20"/>
  <c r="F61" i="20"/>
  <c r="R60" i="20" s="1"/>
  <c r="AD60" i="20" s="1"/>
  <c r="Q80" i="23" s="1"/>
  <c r="F72" i="20"/>
  <c r="R66" i="20" s="1"/>
  <c r="AD66" i="20" s="1"/>
  <c r="Q98" i="23" s="1"/>
  <c r="L105" i="20"/>
  <c r="I105" i="20"/>
  <c r="J84" i="20"/>
  <c r="J114" i="20"/>
  <c r="V113" i="20" s="1"/>
  <c r="AH113" i="20" s="1"/>
  <c r="U13" i="23" s="1"/>
  <c r="K61" i="20"/>
  <c r="W58" i="20" s="1"/>
  <c r="AI58" i="20" s="1"/>
  <c r="V9" i="23" s="1"/>
  <c r="G72" i="20"/>
  <c r="S68" i="20" s="1"/>
  <c r="AE68" i="20" s="1"/>
  <c r="R22" i="23" s="1"/>
  <c r="M61" i="20"/>
  <c r="Y49" i="20" s="1"/>
  <c r="AK49" i="20" s="1"/>
  <c r="X34" i="23" s="1"/>
  <c r="M114" i="20"/>
  <c r="Y111" i="20" s="1"/>
  <c r="AK111" i="20" s="1"/>
  <c r="X60" i="23" s="1"/>
  <c r="C137" i="20"/>
  <c r="F93" i="20"/>
  <c r="R88" i="20" s="1"/>
  <c r="AD88" i="20" s="1"/>
  <c r="Q100" i="23" s="1"/>
  <c r="D145" i="20"/>
  <c r="P143" i="20" s="1"/>
  <c r="AB143" i="20" s="1"/>
  <c r="O76" i="23" s="1"/>
  <c r="C94" i="20"/>
  <c r="E12" i="20"/>
  <c r="E115" i="20"/>
  <c r="M83" i="20"/>
  <c r="Y80" i="20" s="1"/>
  <c r="AK80" i="20" s="1"/>
  <c r="X38" i="23" s="1"/>
  <c r="G12" i="20"/>
  <c r="J105" i="20"/>
  <c r="J12" i="20"/>
  <c r="D45" i="20"/>
  <c r="F12" i="20"/>
  <c r="D26" i="20"/>
  <c r="P20" i="20" s="1"/>
  <c r="AB20" i="20" s="1"/>
  <c r="O5" i="23" s="1"/>
  <c r="D84" i="20"/>
  <c r="G83" i="20"/>
  <c r="S81" i="20" s="1"/>
  <c r="AE81" i="20" s="1"/>
  <c r="R23" i="23" s="1"/>
  <c r="I127" i="20"/>
  <c r="H136" i="20"/>
  <c r="T131" i="20" s="1"/>
  <c r="AF131" i="20" s="1"/>
  <c r="S108" i="23" s="1"/>
  <c r="L146" i="20"/>
  <c r="H127" i="20"/>
  <c r="D44" i="20"/>
  <c r="P34" i="20" s="1"/>
  <c r="AB34" i="20" s="1"/>
  <c r="O97" i="23" s="1"/>
  <c r="M126" i="20"/>
  <c r="L13" i="24" s="1"/>
  <c r="J45" i="20"/>
  <c r="L44" i="20"/>
  <c r="X33" i="20" s="1"/>
  <c r="AJ33" i="20" s="1"/>
  <c r="W96" i="23" s="1"/>
  <c r="G45" i="20"/>
  <c r="F127" i="20"/>
  <c r="D127" i="20"/>
  <c r="C61" i="20"/>
  <c r="O53" i="20" s="1"/>
  <c r="AA53" i="20" s="1"/>
  <c r="N20" i="23" s="1"/>
  <c r="L27" i="20"/>
  <c r="L114" i="20"/>
  <c r="X110" i="20" s="1"/>
  <c r="AJ110" i="20" s="1"/>
  <c r="W25" i="23" s="1"/>
  <c r="K127" i="20"/>
  <c r="K44" i="20"/>
  <c r="W31" i="20" s="1"/>
  <c r="AI31" i="20" s="1"/>
  <c r="V94" i="23" s="1"/>
  <c r="E61" i="20"/>
  <c r="E62" i="20" s="1"/>
  <c r="E63" i="20" s="1"/>
  <c r="G61" i="20"/>
  <c r="S49" i="20" s="1"/>
  <c r="AE49" i="20" s="1"/>
  <c r="R34" i="23" s="1"/>
  <c r="E105" i="20"/>
  <c r="G127" i="20"/>
  <c r="E72" i="20"/>
  <c r="Q71" i="20" s="1"/>
  <c r="AC71" i="20" s="1"/>
  <c r="P11" i="23" s="1"/>
  <c r="L126" i="20"/>
  <c r="X119" i="20" s="1"/>
  <c r="AJ119" i="20" s="1"/>
  <c r="W104" i="23" s="1"/>
  <c r="H44" i="20"/>
  <c r="T35" i="20" s="1"/>
  <c r="AF35" i="20" s="1"/>
  <c r="S32" i="23" s="1"/>
  <c r="E114" i="20"/>
  <c r="Q113" i="20" s="1"/>
  <c r="AC113" i="20" s="1"/>
  <c r="P13" i="23" s="1"/>
  <c r="D104" i="20"/>
  <c r="P101" i="20" s="1"/>
  <c r="AB101" i="20" s="1"/>
  <c r="O58" i="23" s="1"/>
  <c r="E136" i="20"/>
  <c r="Q133" i="20" s="1"/>
  <c r="AC133" i="20" s="1"/>
  <c r="P62" i="23" s="1"/>
  <c r="C44" i="20"/>
  <c r="O32" i="20" s="1"/>
  <c r="AA32" i="20" s="1"/>
  <c r="N95" i="23" s="1"/>
  <c r="I27" i="20"/>
  <c r="I104" i="20"/>
  <c r="U102" i="20" s="1"/>
  <c r="AG102" i="20" s="1"/>
  <c r="T59" i="23" s="1"/>
  <c r="F27" i="20"/>
  <c r="H104" i="20"/>
  <c r="H84" i="20"/>
  <c r="H83" i="20"/>
  <c r="T79" i="20" s="1"/>
  <c r="AF79" i="20" s="1"/>
  <c r="S99" i="23" s="1"/>
  <c r="H45" i="20"/>
  <c r="F136" i="20"/>
  <c r="E14" i="24" s="1"/>
  <c r="M73" i="20"/>
  <c r="D105" i="20"/>
  <c r="G11" i="20"/>
  <c r="S8" i="20" s="1"/>
  <c r="AE8" i="20" s="1"/>
  <c r="R90" i="23" s="1"/>
  <c r="M84" i="20"/>
  <c r="M137" i="20"/>
  <c r="AD150" i="20"/>
  <c r="Q109" i="23" s="1"/>
  <c r="F26" i="20"/>
  <c r="E5" i="24" s="1"/>
  <c r="M72" i="20"/>
  <c r="Y69" i="20" s="1"/>
  <c r="AK69" i="20" s="1"/>
  <c r="X57" i="23" s="1"/>
  <c r="C145" i="20"/>
  <c r="O141" i="20" s="1"/>
  <c r="AA141" i="20" s="1"/>
  <c r="N85" i="23" s="1"/>
  <c r="M136" i="20"/>
  <c r="Y135" i="20" s="1"/>
  <c r="AK135" i="20" s="1"/>
  <c r="X63" i="23" s="1"/>
  <c r="F44" i="20"/>
  <c r="R35" i="20" s="1"/>
  <c r="AD35" i="20" s="1"/>
  <c r="Q32" i="23" s="1"/>
  <c r="J136" i="20"/>
  <c r="V133" i="20" s="1"/>
  <c r="AH133" i="20" s="1"/>
  <c r="U62" i="23" s="1"/>
  <c r="K72" i="20"/>
  <c r="J8" i="24" s="1"/>
  <c r="C146" i="20"/>
  <c r="J73" i="20"/>
  <c r="E11" i="20"/>
  <c r="Q5" i="20" s="1"/>
  <c r="AC5" i="20" s="1"/>
  <c r="P30" i="23" s="1"/>
  <c r="J137" i="20"/>
  <c r="C115" i="20"/>
  <c r="J104" i="20"/>
  <c r="V102" i="20" s="1"/>
  <c r="AH102" i="20" s="1"/>
  <c r="U59" i="23" s="1"/>
  <c r="L61" i="20"/>
  <c r="K7" i="24" s="1"/>
  <c r="G105" i="20"/>
  <c r="J11" i="20"/>
  <c r="V10" i="20" s="1"/>
  <c r="AH10" i="20" s="1"/>
  <c r="U4" i="23" s="1"/>
  <c r="K26" i="20"/>
  <c r="J5" i="24" s="1"/>
  <c r="C45" i="20"/>
  <c r="F126" i="20"/>
  <c r="R120" i="20" s="1"/>
  <c r="AD120" i="20" s="1"/>
  <c r="Q105" i="23" s="1"/>
  <c r="F11" i="20"/>
  <c r="R7" i="20" s="1"/>
  <c r="AD7" i="20" s="1"/>
  <c r="Q47" i="23" s="1"/>
  <c r="L127" i="20"/>
  <c r="I73" i="20"/>
  <c r="M115" i="20"/>
  <c r="C127" i="20"/>
  <c r="F115" i="20"/>
  <c r="C27" i="20"/>
  <c r="M26" i="20"/>
  <c r="Y16" i="20" s="1"/>
  <c r="AK16" i="20" s="1"/>
  <c r="X91" i="23" s="1"/>
  <c r="K115" i="20"/>
  <c r="J115" i="20"/>
  <c r="E45" i="20"/>
  <c r="J83" i="20"/>
  <c r="V78" i="20" s="1"/>
  <c r="AH78" i="20" s="1"/>
  <c r="U82" i="23" s="1"/>
  <c r="H61" i="20"/>
  <c r="T50" i="20" s="1"/>
  <c r="AF50" i="20" s="1"/>
  <c r="S35" i="23" s="1"/>
  <c r="F114" i="20"/>
  <c r="R110" i="20" s="1"/>
  <c r="AD110" i="20" s="1"/>
  <c r="Q25" i="23" s="1"/>
  <c r="K45" i="20"/>
  <c r="C26" i="20"/>
  <c r="O23" i="20" s="1"/>
  <c r="AA23" i="20" s="1"/>
  <c r="N71" i="23" s="1"/>
  <c r="D61" i="20"/>
  <c r="P50" i="20" s="1"/>
  <c r="AB50" i="20" s="1"/>
  <c r="O35" i="23" s="1"/>
  <c r="E44" i="20"/>
  <c r="Q36" i="20" s="1"/>
  <c r="AC36" i="20" s="1"/>
  <c r="P33" i="23" s="1"/>
  <c r="D126" i="20"/>
  <c r="C13" i="24" s="1"/>
  <c r="G146" i="20"/>
  <c r="G44" i="20"/>
  <c r="F6" i="24" s="1"/>
  <c r="L104" i="20"/>
  <c r="X100" i="20" s="1"/>
  <c r="AJ100" i="20" s="1"/>
  <c r="W24" i="23" s="1"/>
  <c r="E73" i="20"/>
  <c r="G126" i="20"/>
  <c r="S121" i="20" s="1"/>
  <c r="AE121" i="20" s="1"/>
  <c r="R106" i="23" s="1"/>
  <c r="L115" i="20"/>
  <c r="J26" i="20"/>
  <c r="I5" i="24" s="1"/>
  <c r="D12" i="20"/>
  <c r="G145" i="20"/>
  <c r="S143" i="20" s="1"/>
  <c r="AE143" i="20" s="1"/>
  <c r="R76" i="23" s="1"/>
  <c r="L26" i="20"/>
  <c r="K5" i="24" s="1"/>
  <c r="J27" i="20"/>
  <c r="G26" i="20"/>
  <c r="S16" i="20" s="1"/>
  <c r="AE16" i="20" s="1"/>
  <c r="R91" i="23" s="1"/>
  <c r="L45" i="20"/>
  <c r="D11" i="20"/>
  <c r="P8" i="20" s="1"/>
  <c r="AB8" i="20" s="1"/>
  <c r="O90" i="23" s="1"/>
  <c r="J44" i="20"/>
  <c r="V40" i="20" s="1"/>
  <c r="AH40" i="20" s="1"/>
  <c r="U52" i="23" s="1"/>
  <c r="G27" i="20"/>
  <c r="C16" i="24"/>
  <c r="AB151" i="20"/>
  <c r="O64" i="23" s="1"/>
  <c r="AB150" i="20"/>
  <c r="O109" i="23" s="1"/>
  <c r="E16" i="24"/>
  <c r="J16" i="24"/>
  <c r="AI151" i="20"/>
  <c r="V64" i="23" s="1"/>
  <c r="K113" i="3"/>
  <c r="S113" i="3" s="1"/>
  <c r="J13" i="18" s="1"/>
  <c r="K112" i="3"/>
  <c r="S112" i="3" s="1"/>
  <c r="J61" i="18" s="1"/>
  <c r="K111" i="3"/>
  <c r="S111" i="3" s="1"/>
  <c r="J60" i="18" s="1"/>
  <c r="K109" i="3"/>
  <c r="S109" i="3" s="1"/>
  <c r="J84" i="18" s="1"/>
  <c r="K110" i="3"/>
  <c r="S110" i="3" s="1"/>
  <c r="J25" i="18" s="1"/>
  <c r="C116" i="3"/>
  <c r="H10" i="24" l="1"/>
  <c r="H16" i="24"/>
  <c r="Q142" i="20"/>
  <c r="AC142" i="20" s="1"/>
  <c r="P43" i="23" s="1"/>
  <c r="AG150" i="20"/>
  <c r="T109" i="23" s="1"/>
  <c r="I95" i="20"/>
  <c r="AS91" i="20" s="1"/>
  <c r="W99" i="20"/>
  <c r="AI99" i="20" s="1"/>
  <c r="V40" i="23" s="1"/>
  <c r="U88" i="20"/>
  <c r="AG88" i="20" s="1"/>
  <c r="T100" i="23" s="1"/>
  <c r="H4" i="24"/>
  <c r="O131" i="20"/>
  <c r="AA131" i="20" s="1"/>
  <c r="N108" i="23" s="1"/>
  <c r="W89" i="20"/>
  <c r="AI89" i="20" s="1"/>
  <c r="V101" i="23" s="1"/>
  <c r="D15" i="24"/>
  <c r="Q143" i="20"/>
  <c r="AC143" i="20" s="1"/>
  <c r="P76" i="23" s="1"/>
  <c r="Q144" i="20"/>
  <c r="AC144" i="20" s="1"/>
  <c r="P15" i="23" s="1"/>
  <c r="T38" i="20"/>
  <c r="AF38" i="20" s="1"/>
  <c r="S50" i="23" s="1"/>
  <c r="B11" i="24"/>
  <c r="O102" i="20"/>
  <c r="AA102" i="20" s="1"/>
  <c r="N59" i="23" s="1"/>
  <c r="U90" i="20"/>
  <c r="AG90" i="20" s="1"/>
  <c r="T102" i="23" s="1"/>
  <c r="AS150" i="20"/>
  <c r="O99" i="20"/>
  <c r="AA99" i="20" s="1"/>
  <c r="N40" i="23" s="1"/>
  <c r="U91" i="20"/>
  <c r="AG91" i="20" s="1"/>
  <c r="T103" i="23" s="1"/>
  <c r="O143" i="20"/>
  <c r="AA143" i="20" s="1"/>
  <c r="N76" i="23" s="1"/>
  <c r="U68" i="20"/>
  <c r="AG68" i="20" s="1"/>
  <c r="T22" i="23" s="1"/>
  <c r="V50" i="20"/>
  <c r="AH50" i="20" s="1"/>
  <c r="U35" i="23" s="1"/>
  <c r="V49" i="20"/>
  <c r="AH49" i="20" s="1"/>
  <c r="U34" i="23" s="1"/>
  <c r="V59" i="20"/>
  <c r="AH59" i="20" s="1"/>
  <c r="U37" i="23" s="1"/>
  <c r="V51" i="20"/>
  <c r="AH51" i="20" s="1"/>
  <c r="U36" i="23" s="1"/>
  <c r="J11" i="24"/>
  <c r="J62" i="20"/>
  <c r="J63" i="20" s="1"/>
  <c r="AT59" i="20" s="1"/>
  <c r="E147" i="20"/>
  <c r="AO143" i="20" s="1"/>
  <c r="O135" i="20"/>
  <c r="AA135" i="20" s="1"/>
  <c r="N63" i="23" s="1"/>
  <c r="P91" i="20"/>
  <c r="AB91" i="20" s="1"/>
  <c r="O103" i="23" s="1"/>
  <c r="G10" i="24"/>
  <c r="U92" i="20"/>
  <c r="AG92" i="20" s="1"/>
  <c r="T39" i="23" s="1"/>
  <c r="O109" i="20"/>
  <c r="AA109" i="20" s="1"/>
  <c r="N84" i="23" s="1"/>
  <c r="J10" i="24"/>
  <c r="B14" i="24"/>
  <c r="V70" i="20"/>
  <c r="AH70" i="20" s="1"/>
  <c r="U10" i="23" s="1"/>
  <c r="O81" i="20"/>
  <c r="AA81" i="20" s="1"/>
  <c r="N23" i="23" s="1"/>
  <c r="M95" i="20"/>
  <c r="AW88" i="20" s="1"/>
  <c r="U49" i="20"/>
  <c r="AG49" i="20" s="1"/>
  <c r="T34" i="23" s="1"/>
  <c r="W98" i="20"/>
  <c r="AI98" i="20" s="1"/>
  <c r="V83" i="23" s="1"/>
  <c r="G95" i="20"/>
  <c r="AQ92" i="20" s="1"/>
  <c r="U4" i="20"/>
  <c r="AG4" i="20" s="1"/>
  <c r="T89" i="23" s="1"/>
  <c r="O78" i="20"/>
  <c r="AA78" i="20" s="1"/>
  <c r="N82" i="23" s="1"/>
  <c r="X88" i="20"/>
  <c r="AJ88" i="20" s="1"/>
  <c r="W100" i="23" s="1"/>
  <c r="P22" i="20"/>
  <c r="AB22" i="20" s="1"/>
  <c r="O93" i="23" s="1"/>
  <c r="L10" i="24"/>
  <c r="V71" i="20"/>
  <c r="AH71" i="20" s="1"/>
  <c r="U11" i="23" s="1"/>
  <c r="Y92" i="20"/>
  <c r="AK92" i="20" s="1"/>
  <c r="X39" i="23" s="1"/>
  <c r="V68" i="20"/>
  <c r="AH68" i="20" s="1"/>
  <c r="U22" i="23" s="1"/>
  <c r="V119" i="20"/>
  <c r="AH119" i="20" s="1"/>
  <c r="U104" i="23" s="1"/>
  <c r="U6" i="20"/>
  <c r="AG6" i="20" s="1"/>
  <c r="T19" i="23" s="1"/>
  <c r="Y91" i="20"/>
  <c r="AK91" i="20" s="1"/>
  <c r="X103" i="23" s="1"/>
  <c r="W112" i="20"/>
  <c r="AI112" i="20" s="1"/>
  <c r="V61" i="23" s="1"/>
  <c r="U10" i="20"/>
  <c r="AG10" i="20" s="1"/>
  <c r="T4" i="23" s="1"/>
  <c r="E11" i="24"/>
  <c r="U7" i="20"/>
  <c r="AG7" i="20" s="1"/>
  <c r="T47" i="23" s="1"/>
  <c r="I62" i="20"/>
  <c r="I63" i="20" s="1"/>
  <c r="AS52" i="20" s="1"/>
  <c r="U9" i="20"/>
  <c r="AG9" i="20" s="1"/>
  <c r="T68" i="23" s="1"/>
  <c r="K116" i="20"/>
  <c r="AU111" i="20" s="1"/>
  <c r="U54" i="20"/>
  <c r="AG54" i="20" s="1"/>
  <c r="T54" i="23" s="1"/>
  <c r="W4" i="20"/>
  <c r="AI4" i="20" s="1"/>
  <c r="V89" i="23" s="1"/>
  <c r="D9" i="24"/>
  <c r="S50" i="20"/>
  <c r="AE50" i="20" s="1"/>
  <c r="R35" i="23" s="1"/>
  <c r="L4" i="24"/>
  <c r="Q78" i="20"/>
  <c r="AC78" i="20" s="1"/>
  <c r="P82" i="23" s="1"/>
  <c r="S101" i="20"/>
  <c r="AE101" i="20" s="1"/>
  <c r="R58" i="23" s="1"/>
  <c r="K128" i="20"/>
  <c r="AU119" i="20" s="1"/>
  <c r="P70" i="20"/>
  <c r="AB70" i="20" s="1"/>
  <c r="O10" i="23" s="1"/>
  <c r="P54" i="20"/>
  <c r="AB54" i="20" s="1"/>
  <c r="O54" i="23" s="1"/>
  <c r="J13" i="24"/>
  <c r="V81" i="20"/>
  <c r="AH81" i="20" s="1"/>
  <c r="U23" i="23" s="1"/>
  <c r="U109" i="20"/>
  <c r="AG109" i="20" s="1"/>
  <c r="T84" i="23" s="1"/>
  <c r="Y102" i="20"/>
  <c r="AK102" i="20" s="1"/>
  <c r="X59" i="23" s="1"/>
  <c r="W120" i="20"/>
  <c r="AI120" i="20" s="1"/>
  <c r="V105" i="23" s="1"/>
  <c r="O111" i="20"/>
  <c r="AA111" i="20" s="1"/>
  <c r="N60" i="23" s="1"/>
  <c r="Y99" i="20"/>
  <c r="AK99" i="20" s="1"/>
  <c r="X40" i="23" s="1"/>
  <c r="W91" i="20"/>
  <c r="AI91" i="20" s="1"/>
  <c r="V103" i="23" s="1"/>
  <c r="Q80" i="20"/>
  <c r="AC80" i="20" s="1"/>
  <c r="P38" i="23" s="1"/>
  <c r="W92" i="20"/>
  <c r="AI92" i="20" s="1"/>
  <c r="V39" i="23" s="1"/>
  <c r="P92" i="20"/>
  <c r="AB92" i="20" s="1"/>
  <c r="O39" i="23" s="1"/>
  <c r="W122" i="20"/>
  <c r="AI122" i="20" s="1"/>
  <c r="V42" i="23" s="1"/>
  <c r="P55" i="20"/>
  <c r="AB55" i="20" s="1"/>
  <c r="O55" i="23" s="1"/>
  <c r="W10" i="20"/>
  <c r="AI10" i="20" s="1"/>
  <c r="V4" i="23" s="1"/>
  <c r="W123" i="20"/>
  <c r="AI123" i="20" s="1"/>
  <c r="V74" i="23" s="1"/>
  <c r="S102" i="20"/>
  <c r="AE102" i="20" s="1"/>
  <c r="R59" i="23" s="1"/>
  <c r="E85" i="20"/>
  <c r="AO81" i="20" s="1"/>
  <c r="O110" i="20"/>
  <c r="AA110" i="20" s="1"/>
  <c r="N25" i="23" s="1"/>
  <c r="W5" i="20"/>
  <c r="AI5" i="20" s="1"/>
  <c r="V30" i="23" s="1"/>
  <c r="G106" i="20"/>
  <c r="AQ100" i="20" s="1"/>
  <c r="H15" i="24"/>
  <c r="P59" i="20"/>
  <c r="AB59" i="20" s="1"/>
  <c r="O37" i="23" s="1"/>
  <c r="L11" i="24"/>
  <c r="Q98" i="20"/>
  <c r="AC98" i="20" s="1"/>
  <c r="P83" i="23" s="1"/>
  <c r="E106" i="20"/>
  <c r="AO101" i="20" s="1"/>
  <c r="S99" i="20"/>
  <c r="AE99" i="20" s="1"/>
  <c r="R40" i="23" s="1"/>
  <c r="W6" i="20"/>
  <c r="AI6" i="20" s="1"/>
  <c r="V19" i="23" s="1"/>
  <c r="P89" i="20"/>
  <c r="AB89" i="20" s="1"/>
  <c r="O101" i="23" s="1"/>
  <c r="Q81" i="20"/>
  <c r="AC81" i="20" s="1"/>
  <c r="P23" i="23" s="1"/>
  <c r="F11" i="24"/>
  <c r="W7" i="20"/>
  <c r="AI7" i="20" s="1"/>
  <c r="V47" i="23" s="1"/>
  <c r="S103" i="20"/>
  <c r="AE103" i="20" s="1"/>
  <c r="R41" i="23" s="1"/>
  <c r="S100" i="20"/>
  <c r="AE100" i="20" s="1"/>
  <c r="R24" i="23" s="1"/>
  <c r="C10" i="24"/>
  <c r="Q79" i="20"/>
  <c r="AC79" i="20" s="1"/>
  <c r="P99" i="23" s="1"/>
  <c r="O113" i="20"/>
  <c r="AA113" i="20" s="1"/>
  <c r="N13" i="23" s="1"/>
  <c r="Y100" i="20"/>
  <c r="AK100" i="20" s="1"/>
  <c r="X24" i="23" s="1"/>
  <c r="C116" i="20"/>
  <c r="AM109" i="20" s="1"/>
  <c r="Y103" i="20"/>
  <c r="AK103" i="20" s="1"/>
  <c r="X41" i="23" s="1"/>
  <c r="AV150" i="20"/>
  <c r="M106" i="20"/>
  <c r="AW98" i="20" s="1"/>
  <c r="G7" i="24"/>
  <c r="Y33" i="20"/>
  <c r="AK33" i="20" s="1"/>
  <c r="X96" i="23" s="1"/>
  <c r="J4" i="24"/>
  <c r="E128" i="20"/>
  <c r="AO124" i="20" s="1"/>
  <c r="P90" i="20"/>
  <c r="AB90" i="20" s="1"/>
  <c r="O102" i="23" s="1"/>
  <c r="Q77" i="20"/>
  <c r="AC77" i="20" s="1"/>
  <c r="P81" i="23" s="1"/>
  <c r="K85" i="20"/>
  <c r="AU82" i="20" s="1"/>
  <c r="J95" i="20"/>
  <c r="AT92" i="20" s="1"/>
  <c r="K13" i="20"/>
  <c r="AU9" i="20" s="1"/>
  <c r="W121" i="20"/>
  <c r="AI121" i="20" s="1"/>
  <c r="V106" i="23" s="1"/>
  <c r="B12" i="24"/>
  <c r="H8" i="24"/>
  <c r="W90" i="20"/>
  <c r="AI90" i="20" s="1"/>
  <c r="V102" i="23" s="1"/>
  <c r="R71" i="20"/>
  <c r="AD71" i="20" s="1"/>
  <c r="Q11" i="23" s="1"/>
  <c r="Y101" i="20"/>
  <c r="AK101" i="20" s="1"/>
  <c r="X58" i="23" s="1"/>
  <c r="D95" i="20"/>
  <c r="AN90" i="20" s="1"/>
  <c r="H95" i="20"/>
  <c r="AR92" i="20" s="1"/>
  <c r="C13" i="20"/>
  <c r="W111" i="20"/>
  <c r="AI111" i="20" s="1"/>
  <c r="V60" i="23" s="1"/>
  <c r="O8" i="20"/>
  <c r="I8" i="24"/>
  <c r="Y88" i="20"/>
  <c r="AK88" i="20" s="1"/>
  <c r="X100" i="23" s="1"/>
  <c r="U5" i="20"/>
  <c r="AG5" i="20" s="1"/>
  <c r="T30" i="23" s="1"/>
  <c r="C138" i="20"/>
  <c r="V67" i="20"/>
  <c r="AH67" i="20" s="1"/>
  <c r="U21" i="23" s="1"/>
  <c r="X133" i="20"/>
  <c r="AJ133" i="20" s="1"/>
  <c r="W62" i="23" s="1"/>
  <c r="J74" i="20"/>
  <c r="AT67" i="20" s="1"/>
  <c r="O132" i="20"/>
  <c r="AA132" i="20" s="1"/>
  <c r="N26" i="23" s="1"/>
  <c r="Y89" i="20"/>
  <c r="AK89" i="20" s="1"/>
  <c r="X101" i="23" s="1"/>
  <c r="X71" i="20"/>
  <c r="AJ71" i="20" s="1"/>
  <c r="W11" i="23" s="1"/>
  <c r="W109" i="20"/>
  <c r="AI109" i="20" s="1"/>
  <c r="V84" i="23" s="1"/>
  <c r="O134" i="20"/>
  <c r="AA134" i="20" s="1"/>
  <c r="N75" i="23" s="1"/>
  <c r="J12" i="24"/>
  <c r="B9" i="24"/>
  <c r="X135" i="20"/>
  <c r="AJ135" i="20" s="1"/>
  <c r="W63" i="23" s="1"/>
  <c r="O6" i="20"/>
  <c r="AA6" i="20" s="1"/>
  <c r="N19" i="23" s="1"/>
  <c r="W35" i="20"/>
  <c r="AI35" i="20" s="1"/>
  <c r="V32" i="23" s="1"/>
  <c r="O5" i="20"/>
  <c r="AA5" i="20" s="1"/>
  <c r="N30" i="23" s="1"/>
  <c r="O80" i="20"/>
  <c r="AA80" i="20" s="1"/>
  <c r="N38" i="23" s="1"/>
  <c r="W113" i="20"/>
  <c r="AI113" i="20" s="1"/>
  <c r="V13" i="23" s="1"/>
  <c r="C85" i="20"/>
  <c r="AM78" i="20" s="1"/>
  <c r="Y70" i="20"/>
  <c r="AK70" i="20" s="1"/>
  <c r="X10" i="23" s="1"/>
  <c r="T135" i="20"/>
  <c r="AF135" i="20" s="1"/>
  <c r="S63" i="23" s="1"/>
  <c r="B4" i="24"/>
  <c r="P19" i="20"/>
  <c r="AB19" i="20" s="1"/>
  <c r="O48" i="23" s="1"/>
  <c r="X68" i="20"/>
  <c r="AJ68" i="20" s="1"/>
  <c r="W22" i="23" s="1"/>
  <c r="X67" i="20"/>
  <c r="AJ67" i="20" s="1"/>
  <c r="W21" i="23" s="1"/>
  <c r="S88" i="20"/>
  <c r="AE88" i="20" s="1"/>
  <c r="R100" i="23" s="1"/>
  <c r="C5" i="24"/>
  <c r="X90" i="20"/>
  <c r="AJ90" i="20" s="1"/>
  <c r="W102" i="23" s="1"/>
  <c r="O67" i="20"/>
  <c r="AA67" i="20" s="1"/>
  <c r="N21" i="23" s="1"/>
  <c r="O7" i="20"/>
  <c r="AA7" i="20" s="1"/>
  <c r="N47" i="23" s="1"/>
  <c r="Y71" i="20"/>
  <c r="AK71" i="20" s="1"/>
  <c r="X11" i="23" s="1"/>
  <c r="U51" i="20"/>
  <c r="AG51" i="20" s="1"/>
  <c r="T36" i="23" s="1"/>
  <c r="G14" i="24"/>
  <c r="C9" i="24"/>
  <c r="I10" i="24"/>
  <c r="P18" i="20"/>
  <c r="AB18" i="20" s="1"/>
  <c r="O69" i="23" s="1"/>
  <c r="P98" i="20"/>
  <c r="AB98" i="20" s="1"/>
  <c r="O83" i="23" s="1"/>
  <c r="Y55" i="20"/>
  <c r="AK55" i="20" s="1"/>
  <c r="X55" i="23" s="1"/>
  <c r="U52" i="20"/>
  <c r="AG52" i="20" s="1"/>
  <c r="T73" i="23" s="1"/>
  <c r="Y66" i="20"/>
  <c r="AK66" i="20" s="1"/>
  <c r="X98" i="23" s="1"/>
  <c r="X6" i="20"/>
  <c r="AJ6" i="20" s="1"/>
  <c r="W19" i="23" s="1"/>
  <c r="V19" i="20"/>
  <c r="AH19" i="20" s="1"/>
  <c r="U48" i="23" s="1"/>
  <c r="X4" i="20"/>
  <c r="AJ4" i="20" s="1"/>
  <c r="W89" i="23" s="1"/>
  <c r="W53" i="20"/>
  <c r="AI53" i="20" s="1"/>
  <c r="V20" i="23" s="1"/>
  <c r="Y67" i="20"/>
  <c r="AK67" i="20" s="1"/>
  <c r="X21" i="23" s="1"/>
  <c r="O144" i="20"/>
  <c r="AA144" i="20" s="1"/>
  <c r="N15" i="23" s="1"/>
  <c r="W55" i="20"/>
  <c r="AI55" i="20" s="1"/>
  <c r="V55" i="23" s="1"/>
  <c r="P23" i="20"/>
  <c r="AB23" i="20" s="1"/>
  <c r="O71" i="23" s="1"/>
  <c r="U56" i="20"/>
  <c r="AG56" i="20" s="1"/>
  <c r="T56" i="23" s="1"/>
  <c r="V142" i="20"/>
  <c r="AH142" i="20" s="1"/>
  <c r="U43" i="23" s="1"/>
  <c r="H7" i="24"/>
  <c r="K8" i="24"/>
  <c r="X132" i="20"/>
  <c r="AJ132" i="20" s="1"/>
  <c r="W26" i="23" s="1"/>
  <c r="L8" i="24"/>
  <c r="X31" i="20"/>
  <c r="AJ31" i="20" s="1"/>
  <c r="W94" i="23" s="1"/>
  <c r="D85" i="20"/>
  <c r="AN80" i="20" s="1"/>
  <c r="V90" i="20"/>
  <c r="AH90" i="20" s="1"/>
  <c r="U102" i="23" s="1"/>
  <c r="W19" i="20"/>
  <c r="AI19" i="20" s="1"/>
  <c r="V48" i="23" s="1"/>
  <c r="X70" i="20"/>
  <c r="AJ70" i="20" s="1"/>
  <c r="W10" i="23" s="1"/>
  <c r="O69" i="20"/>
  <c r="AA69" i="20" s="1"/>
  <c r="N57" i="23" s="1"/>
  <c r="P21" i="20"/>
  <c r="AB21" i="20" s="1"/>
  <c r="O70" i="23" s="1"/>
  <c r="X131" i="20"/>
  <c r="AJ131" i="20" s="1"/>
  <c r="W108" i="23" s="1"/>
  <c r="O70" i="20"/>
  <c r="AA70" i="20" s="1"/>
  <c r="N10" i="23" s="1"/>
  <c r="G74" i="20"/>
  <c r="AQ69" i="20" s="1"/>
  <c r="J147" i="20"/>
  <c r="AT142" i="20" s="1"/>
  <c r="J7" i="24"/>
  <c r="V88" i="20"/>
  <c r="AH88" i="20" s="1"/>
  <c r="U100" i="23" s="1"/>
  <c r="P17" i="20"/>
  <c r="AB17" i="20" s="1"/>
  <c r="O92" i="23" s="1"/>
  <c r="R37" i="20"/>
  <c r="AD37" i="20" s="1"/>
  <c r="Q49" i="23" s="1"/>
  <c r="X113" i="20"/>
  <c r="AJ113" i="20" s="1"/>
  <c r="W13" i="23" s="1"/>
  <c r="W38" i="20"/>
  <c r="AI38" i="20" s="1"/>
  <c r="V50" i="23" s="1"/>
  <c r="K62" i="20"/>
  <c r="K63" i="20" s="1"/>
  <c r="AU53" i="20" s="1"/>
  <c r="V92" i="20"/>
  <c r="AH92" i="20" s="1"/>
  <c r="U39" i="23" s="1"/>
  <c r="W59" i="20"/>
  <c r="AI59" i="20" s="1"/>
  <c r="V37" i="23" s="1"/>
  <c r="Y133" i="20"/>
  <c r="AK133" i="20" s="1"/>
  <c r="X62" i="23" s="1"/>
  <c r="O4" i="20"/>
  <c r="AA4" i="20" s="1"/>
  <c r="N89" i="23" s="1"/>
  <c r="E95" i="20"/>
  <c r="AO88" i="20" s="1"/>
  <c r="W68" i="20"/>
  <c r="AI68" i="20" s="1"/>
  <c r="V22" i="23" s="1"/>
  <c r="O66" i="20"/>
  <c r="AA66" i="20" s="1"/>
  <c r="N98" i="23" s="1"/>
  <c r="W43" i="20"/>
  <c r="AI43" i="20" s="1"/>
  <c r="V53" i="23" s="1"/>
  <c r="T39" i="20"/>
  <c r="AF39" i="20" s="1"/>
  <c r="S51" i="23" s="1"/>
  <c r="O10" i="20"/>
  <c r="AA10" i="20" s="1"/>
  <c r="N4" i="23" s="1"/>
  <c r="F10" i="24"/>
  <c r="W103" i="20"/>
  <c r="AI103" i="20" s="1"/>
  <c r="V41" i="23" s="1"/>
  <c r="W32" i="20"/>
  <c r="AI32" i="20" s="1"/>
  <c r="V95" i="23" s="1"/>
  <c r="Y68" i="20"/>
  <c r="AK68" i="20" s="1"/>
  <c r="X22" i="23" s="1"/>
  <c r="X134" i="20"/>
  <c r="AJ134" i="20" s="1"/>
  <c r="W75" i="23" s="1"/>
  <c r="V91" i="20"/>
  <c r="AH91" i="20" s="1"/>
  <c r="U103" i="23" s="1"/>
  <c r="W49" i="20"/>
  <c r="AI49" i="20" s="1"/>
  <c r="V34" i="23" s="1"/>
  <c r="U50" i="20"/>
  <c r="AG50" i="20" s="1"/>
  <c r="T35" i="23" s="1"/>
  <c r="U59" i="20"/>
  <c r="AG59" i="20" s="1"/>
  <c r="T37" i="23" s="1"/>
  <c r="V143" i="20"/>
  <c r="AH143" i="20" s="1"/>
  <c r="U76" i="23" s="1"/>
  <c r="P16" i="20"/>
  <c r="AB16" i="20" s="1"/>
  <c r="O91" i="23" s="1"/>
  <c r="K4" i="24"/>
  <c r="P53" i="20"/>
  <c r="AB53" i="20" s="1"/>
  <c r="O20" i="23" s="1"/>
  <c r="Q88" i="20"/>
  <c r="AC88" i="20" s="1"/>
  <c r="P100" i="23" s="1"/>
  <c r="T78" i="20"/>
  <c r="AF78" i="20" s="1"/>
  <c r="S82" i="23" s="1"/>
  <c r="J15" i="24"/>
  <c r="L95" i="20"/>
  <c r="AV88" i="20" s="1"/>
  <c r="T34" i="20"/>
  <c r="AF34" i="20" s="1"/>
  <c r="S97" i="23" s="1"/>
  <c r="X92" i="20"/>
  <c r="AJ92" i="20" s="1"/>
  <c r="W39" i="23" s="1"/>
  <c r="W51" i="20"/>
  <c r="AI51" i="20" s="1"/>
  <c r="V36" i="23" s="1"/>
  <c r="X91" i="20"/>
  <c r="AJ91" i="20" s="1"/>
  <c r="W103" i="23" s="1"/>
  <c r="Y10" i="20"/>
  <c r="AK10" i="20" s="1"/>
  <c r="X4" i="23" s="1"/>
  <c r="V89" i="20"/>
  <c r="AH89" i="20" s="1"/>
  <c r="U101" i="23" s="1"/>
  <c r="T40" i="20"/>
  <c r="AF40" i="20" s="1"/>
  <c r="S52" i="23" s="1"/>
  <c r="R101" i="20"/>
  <c r="AD101" i="20" s="1"/>
  <c r="Q58" i="23" s="1"/>
  <c r="O50" i="20"/>
  <c r="AA50" i="20" s="1"/>
  <c r="N35" i="23" s="1"/>
  <c r="S90" i="20"/>
  <c r="AE90" i="20" s="1"/>
  <c r="R102" i="23" s="1"/>
  <c r="U53" i="20"/>
  <c r="AG53" i="20" s="1"/>
  <c r="T20" i="23" s="1"/>
  <c r="P77" i="20"/>
  <c r="AB77" i="20" s="1"/>
  <c r="O81" i="23" s="1"/>
  <c r="U55" i="20"/>
  <c r="AG55" i="20" s="1"/>
  <c r="T55" i="23" s="1"/>
  <c r="L13" i="20"/>
  <c r="AV6" i="20" s="1"/>
  <c r="S70" i="20"/>
  <c r="AE70" i="20" s="1"/>
  <c r="R10" i="23" s="1"/>
  <c r="W67" i="20"/>
  <c r="AI67" i="20" s="1"/>
  <c r="V21" i="23" s="1"/>
  <c r="P79" i="20"/>
  <c r="AB79" i="20" s="1"/>
  <c r="O99" i="23" s="1"/>
  <c r="R33" i="20"/>
  <c r="AD33" i="20" s="1"/>
  <c r="Q96" i="23" s="1"/>
  <c r="P24" i="20"/>
  <c r="AB24" i="20" s="1"/>
  <c r="O72" i="23" s="1"/>
  <c r="X7" i="20"/>
  <c r="AJ7" i="20" s="1"/>
  <c r="W47" i="23" s="1"/>
  <c r="Q90" i="20"/>
  <c r="AC90" i="20" s="1"/>
  <c r="P102" i="23" s="1"/>
  <c r="I15" i="24"/>
  <c r="Y123" i="20"/>
  <c r="AK123" i="20" s="1"/>
  <c r="X74" i="23" s="1"/>
  <c r="U57" i="20"/>
  <c r="AG57" i="20" s="1"/>
  <c r="T8" i="23" s="1"/>
  <c r="W57" i="20"/>
  <c r="AI57" i="20" s="1"/>
  <c r="V8" i="23" s="1"/>
  <c r="W42" i="20"/>
  <c r="AI42" i="20" s="1"/>
  <c r="V7" i="23" s="1"/>
  <c r="W52" i="20"/>
  <c r="AI52" i="20" s="1"/>
  <c r="V73" i="23" s="1"/>
  <c r="K10" i="24"/>
  <c r="U60" i="20"/>
  <c r="AG60" i="20" s="1"/>
  <c r="T80" i="23" s="1"/>
  <c r="D28" i="20"/>
  <c r="AN20" i="20" s="1"/>
  <c r="W54" i="20"/>
  <c r="AI54" i="20" s="1"/>
  <c r="V54" i="23" s="1"/>
  <c r="K106" i="20"/>
  <c r="AU98" i="20" s="1"/>
  <c r="S92" i="20"/>
  <c r="AE92" i="20" s="1"/>
  <c r="R39" i="23" s="1"/>
  <c r="T132" i="20"/>
  <c r="AF132" i="20" s="1"/>
  <c r="S26" i="23" s="1"/>
  <c r="B8" i="24"/>
  <c r="Y8" i="20"/>
  <c r="AK8" i="20" s="1"/>
  <c r="X90" i="23" s="1"/>
  <c r="R98" i="20"/>
  <c r="AD98" i="20" s="1"/>
  <c r="Q83" i="23" s="1"/>
  <c r="X122" i="20"/>
  <c r="AJ122" i="20" s="1"/>
  <c r="W42" i="23" s="1"/>
  <c r="X38" i="20"/>
  <c r="AJ38" i="20" s="1"/>
  <c r="W50" i="23" s="1"/>
  <c r="X19" i="20"/>
  <c r="AJ19" i="20" s="1"/>
  <c r="W48" i="23" s="1"/>
  <c r="X111" i="20"/>
  <c r="AJ111" i="20" s="1"/>
  <c r="W60" i="23" s="1"/>
  <c r="X125" i="20"/>
  <c r="AJ125" i="20" s="1"/>
  <c r="W14" i="23" s="1"/>
  <c r="T32" i="20"/>
  <c r="AF32" i="20" s="1"/>
  <c r="S95" i="23" s="1"/>
  <c r="X120" i="20"/>
  <c r="AJ120" i="20" s="1"/>
  <c r="W105" i="23" s="1"/>
  <c r="H62" i="20"/>
  <c r="H63" i="20" s="1"/>
  <c r="AR54" i="20" s="1"/>
  <c r="W132" i="20"/>
  <c r="AI132" i="20" s="1"/>
  <c r="V26" i="23" s="1"/>
  <c r="X58" i="20"/>
  <c r="AJ58" i="20" s="1"/>
  <c r="W9" i="23" s="1"/>
  <c r="W66" i="20"/>
  <c r="AI66" i="20" s="1"/>
  <c r="V98" i="23" s="1"/>
  <c r="Y132" i="20"/>
  <c r="AK132" i="20" s="1"/>
  <c r="X26" i="23" s="1"/>
  <c r="X124" i="20"/>
  <c r="AJ124" i="20" s="1"/>
  <c r="W107" i="23" s="1"/>
  <c r="W56" i="20"/>
  <c r="AI56" i="20" s="1"/>
  <c r="V56" i="23" s="1"/>
  <c r="O82" i="20"/>
  <c r="AA82" i="20" s="1"/>
  <c r="N12" i="23" s="1"/>
  <c r="K13" i="24"/>
  <c r="X123" i="20"/>
  <c r="AJ123" i="20" s="1"/>
  <c r="W74" i="23" s="1"/>
  <c r="K12" i="24"/>
  <c r="S35" i="20"/>
  <c r="AE35" i="20" s="1"/>
  <c r="R32" i="23" s="1"/>
  <c r="X112" i="20"/>
  <c r="AJ112" i="20" s="1"/>
  <c r="W61" i="23" s="1"/>
  <c r="S41" i="20"/>
  <c r="AE41" i="20" s="1"/>
  <c r="R6" i="23" s="1"/>
  <c r="U25" i="20"/>
  <c r="AG25" i="20" s="1"/>
  <c r="T31" i="23" s="1"/>
  <c r="S39" i="20"/>
  <c r="AE39" i="20" s="1"/>
  <c r="R51" i="23" s="1"/>
  <c r="E138" i="20"/>
  <c r="AO131" i="20" s="1"/>
  <c r="V122" i="20"/>
  <c r="AH122" i="20" s="1"/>
  <c r="U42" i="23" s="1"/>
  <c r="S38" i="20"/>
  <c r="AE38" i="20" s="1"/>
  <c r="R50" i="23" s="1"/>
  <c r="S43" i="20"/>
  <c r="AE43" i="20" s="1"/>
  <c r="R53" i="23" s="1"/>
  <c r="V120" i="20"/>
  <c r="AH120" i="20" s="1"/>
  <c r="U105" i="23" s="1"/>
  <c r="U100" i="20"/>
  <c r="AG100" i="20" s="1"/>
  <c r="T24" i="23" s="1"/>
  <c r="S40" i="20"/>
  <c r="AE40" i="20" s="1"/>
  <c r="R52" i="23" s="1"/>
  <c r="Y142" i="20"/>
  <c r="AK142" i="20" s="1"/>
  <c r="X43" i="23" s="1"/>
  <c r="V124" i="20"/>
  <c r="AH124" i="20" s="1"/>
  <c r="U107" i="23" s="1"/>
  <c r="R42" i="20"/>
  <c r="AD42" i="20" s="1"/>
  <c r="Q7" i="23" s="1"/>
  <c r="H11" i="24"/>
  <c r="P144" i="20"/>
  <c r="AB144" i="20" s="1"/>
  <c r="O15" i="23" s="1"/>
  <c r="V77" i="20"/>
  <c r="AH77" i="20" s="1"/>
  <c r="U81" i="23" s="1"/>
  <c r="O58" i="20"/>
  <c r="AA58" i="20" s="1"/>
  <c r="N9" i="23" s="1"/>
  <c r="J9" i="24"/>
  <c r="F9" i="24"/>
  <c r="Y125" i="20"/>
  <c r="AK125" i="20" s="1"/>
  <c r="X14" i="23" s="1"/>
  <c r="Q69" i="20"/>
  <c r="AC69" i="20" s="1"/>
  <c r="P57" i="23" s="1"/>
  <c r="Q66" i="20"/>
  <c r="AC66" i="20" s="1"/>
  <c r="P98" i="23" s="1"/>
  <c r="S135" i="20"/>
  <c r="AE135" i="20" s="1"/>
  <c r="R63" i="23" s="1"/>
  <c r="L16" i="24"/>
  <c r="U98" i="20"/>
  <c r="AG98" i="20" s="1"/>
  <c r="T83" i="23" s="1"/>
  <c r="R41" i="20"/>
  <c r="AD41" i="20" s="1"/>
  <c r="Q6" i="23" s="1"/>
  <c r="U36" i="20"/>
  <c r="AG36" i="20" s="1"/>
  <c r="T33" i="23" s="1"/>
  <c r="V121" i="20"/>
  <c r="AH121" i="20" s="1"/>
  <c r="U106" i="23" s="1"/>
  <c r="I9" i="24"/>
  <c r="O120" i="20"/>
  <c r="AA120" i="20" s="1"/>
  <c r="N105" i="23" s="1"/>
  <c r="U33" i="20"/>
  <c r="AG33" i="20" s="1"/>
  <c r="T96" i="23" s="1"/>
  <c r="W100" i="20"/>
  <c r="AI100" i="20" s="1"/>
  <c r="V24" i="23" s="1"/>
  <c r="D14" i="24"/>
  <c r="I106" i="20"/>
  <c r="AS103" i="20" s="1"/>
  <c r="Q70" i="20"/>
  <c r="AC70" i="20" s="1"/>
  <c r="P10" i="23" s="1"/>
  <c r="E4" i="24"/>
  <c r="V103" i="20"/>
  <c r="AH103" i="20" s="1"/>
  <c r="U41" i="23" s="1"/>
  <c r="V82" i="20"/>
  <c r="AH82" i="20" s="1"/>
  <c r="U12" i="23" s="1"/>
  <c r="S42" i="20"/>
  <c r="AE42" i="20" s="1"/>
  <c r="R7" i="23" s="1"/>
  <c r="V6" i="20"/>
  <c r="AH6" i="20" s="1"/>
  <c r="U19" i="23" s="1"/>
  <c r="V79" i="20"/>
  <c r="AH79" i="20" s="1"/>
  <c r="U99" i="23" s="1"/>
  <c r="J128" i="20"/>
  <c r="AT124" i="20" s="1"/>
  <c r="W141" i="20"/>
  <c r="AI141" i="20" s="1"/>
  <c r="V85" i="23" s="1"/>
  <c r="U101" i="20"/>
  <c r="AG101" i="20" s="1"/>
  <c r="T58" i="23" s="1"/>
  <c r="B7" i="24"/>
  <c r="F14" i="24"/>
  <c r="U99" i="20"/>
  <c r="AG99" i="20" s="1"/>
  <c r="T40" i="23" s="1"/>
  <c r="V80" i="20"/>
  <c r="AH80" i="20" s="1"/>
  <c r="U38" i="23" s="1"/>
  <c r="I16" i="24"/>
  <c r="D8" i="24"/>
  <c r="AK150" i="20"/>
  <c r="X109" i="23" s="1"/>
  <c r="P142" i="20"/>
  <c r="AB142" i="20" s="1"/>
  <c r="O43" i="23" s="1"/>
  <c r="V125" i="20"/>
  <c r="AH125" i="20" s="1"/>
  <c r="U14" i="23" s="1"/>
  <c r="T80" i="20"/>
  <c r="AF80" i="20" s="1"/>
  <c r="S38" i="23" s="1"/>
  <c r="S132" i="20"/>
  <c r="AE132" i="20" s="1"/>
  <c r="R26" i="23" s="1"/>
  <c r="I13" i="24"/>
  <c r="K147" i="20"/>
  <c r="AU142" i="20" s="1"/>
  <c r="S77" i="20"/>
  <c r="AE77" i="20" s="1"/>
  <c r="R81" i="23" s="1"/>
  <c r="C74" i="20"/>
  <c r="AM70" i="20" s="1"/>
  <c r="AO151" i="20"/>
  <c r="S51" i="20"/>
  <c r="AE51" i="20" s="1"/>
  <c r="R36" i="23" s="1"/>
  <c r="G138" i="20"/>
  <c r="AQ132" i="20" s="1"/>
  <c r="W142" i="20"/>
  <c r="AI142" i="20" s="1"/>
  <c r="V43" i="23" s="1"/>
  <c r="O123" i="20"/>
  <c r="AA123" i="20" s="1"/>
  <c r="N74" i="23" s="1"/>
  <c r="F12" i="24"/>
  <c r="W119" i="20"/>
  <c r="AI119" i="20" s="1"/>
  <c r="V104" i="23" s="1"/>
  <c r="X66" i="20"/>
  <c r="AJ66" i="20" s="1"/>
  <c r="W98" i="23" s="1"/>
  <c r="U66" i="20"/>
  <c r="AG66" i="20" s="1"/>
  <c r="T98" i="23" s="1"/>
  <c r="R91" i="20"/>
  <c r="AD91" i="20" s="1"/>
  <c r="Q103" i="23" s="1"/>
  <c r="D116" i="20"/>
  <c r="AN111" i="20" s="1"/>
  <c r="S134" i="20"/>
  <c r="AE134" i="20" s="1"/>
  <c r="R75" i="23" s="1"/>
  <c r="S58" i="20"/>
  <c r="AE58" i="20" s="1"/>
  <c r="R9" i="23" s="1"/>
  <c r="I11" i="24"/>
  <c r="H12" i="24"/>
  <c r="S32" i="20"/>
  <c r="AE32" i="20" s="1"/>
  <c r="R95" i="23" s="1"/>
  <c r="X56" i="20"/>
  <c r="AJ56" i="20" s="1"/>
  <c r="W56" i="23" s="1"/>
  <c r="S110" i="20"/>
  <c r="AE110" i="20" s="1"/>
  <c r="R25" i="23" s="1"/>
  <c r="R92" i="20"/>
  <c r="AD92" i="20" s="1"/>
  <c r="Q39" i="23" s="1"/>
  <c r="AW151" i="20"/>
  <c r="I74" i="20"/>
  <c r="AS70" i="20" s="1"/>
  <c r="S89" i="20"/>
  <c r="AE89" i="20" s="1"/>
  <c r="R101" i="23" s="1"/>
  <c r="O71" i="20"/>
  <c r="AA71" i="20" s="1"/>
  <c r="N11" i="23" s="1"/>
  <c r="D74" i="20"/>
  <c r="AN67" i="20" s="1"/>
  <c r="K74" i="20"/>
  <c r="AU67" i="20" s="1"/>
  <c r="I13" i="20"/>
  <c r="AS4" i="20" s="1"/>
  <c r="AR151" i="20"/>
  <c r="D11" i="24"/>
  <c r="S112" i="20"/>
  <c r="AE112" i="20" s="1"/>
  <c r="R61" i="23" s="1"/>
  <c r="E10" i="24"/>
  <c r="U67" i="20"/>
  <c r="AG67" i="20" s="1"/>
  <c r="T21" i="23" s="1"/>
  <c r="U69" i="20"/>
  <c r="AG69" i="20" s="1"/>
  <c r="T57" i="23" s="1"/>
  <c r="T122" i="20"/>
  <c r="AF122" i="20" s="1"/>
  <c r="S42" i="23" s="1"/>
  <c r="W9" i="20"/>
  <c r="AI9" i="20" s="1"/>
  <c r="V68" i="23" s="1"/>
  <c r="L138" i="20"/>
  <c r="AV134" i="20" s="1"/>
  <c r="G85" i="20"/>
  <c r="AQ80" i="20" s="1"/>
  <c r="S111" i="20"/>
  <c r="AE111" i="20" s="1"/>
  <c r="R60" i="23" s="1"/>
  <c r="X80" i="20"/>
  <c r="AJ80" i="20" s="1"/>
  <c r="W38" i="23" s="1"/>
  <c r="V98" i="20"/>
  <c r="AH98" i="20" s="1"/>
  <c r="U83" i="23" s="1"/>
  <c r="AQ150" i="20"/>
  <c r="Q99" i="20"/>
  <c r="AC99" i="20" s="1"/>
  <c r="P40" i="23" s="1"/>
  <c r="Q102" i="20"/>
  <c r="AC102" i="20" s="1"/>
  <c r="P59" i="23" s="1"/>
  <c r="B15" i="24"/>
  <c r="U110" i="20"/>
  <c r="AG110" i="20" s="1"/>
  <c r="T25" i="23" s="1"/>
  <c r="Q31" i="20"/>
  <c r="AC31" i="20" s="1"/>
  <c r="P94" i="23" s="1"/>
  <c r="Q101" i="20"/>
  <c r="AC101" i="20" s="1"/>
  <c r="P58" i="23" s="1"/>
  <c r="S31" i="20"/>
  <c r="AE31" i="20" s="1"/>
  <c r="R94" i="23" s="1"/>
  <c r="S56" i="20"/>
  <c r="AE56" i="20" s="1"/>
  <c r="R56" i="23" s="1"/>
  <c r="W144" i="20"/>
  <c r="AI144" i="20" s="1"/>
  <c r="V15" i="23" s="1"/>
  <c r="S109" i="20"/>
  <c r="AE109" i="20" s="1"/>
  <c r="R84" i="23" s="1"/>
  <c r="X77" i="20"/>
  <c r="AJ77" i="20" s="1"/>
  <c r="W81" i="23" s="1"/>
  <c r="Q100" i="20"/>
  <c r="AC100" i="20" s="1"/>
  <c r="P24" i="23" s="1"/>
  <c r="C128" i="20"/>
  <c r="AM124" i="20" s="1"/>
  <c r="U71" i="20"/>
  <c r="AG71" i="20" s="1"/>
  <c r="T11" i="23" s="1"/>
  <c r="C147" i="20"/>
  <c r="AM141" i="20" s="1"/>
  <c r="L74" i="20"/>
  <c r="AV66" i="20" s="1"/>
  <c r="X142" i="20"/>
  <c r="AJ142" i="20" s="1"/>
  <c r="W43" i="23" s="1"/>
  <c r="G116" i="20"/>
  <c r="AQ109" i="20" s="1"/>
  <c r="G46" i="20"/>
  <c r="AQ39" i="20" s="1"/>
  <c r="P135" i="20"/>
  <c r="AB135" i="20" s="1"/>
  <c r="O63" i="23" s="1"/>
  <c r="P134" i="20"/>
  <c r="AB134" i="20" s="1"/>
  <c r="O75" i="23" s="1"/>
  <c r="E116" i="20"/>
  <c r="AO113" i="20" s="1"/>
  <c r="T7" i="20"/>
  <c r="AF7" i="20" s="1"/>
  <c r="S47" i="23" s="1"/>
  <c r="Q111" i="20"/>
  <c r="AC111" i="20" s="1"/>
  <c r="P60" i="23" s="1"/>
  <c r="C106" i="20"/>
  <c r="AM103" i="20" s="1"/>
  <c r="P131" i="20"/>
  <c r="AB131" i="20" s="1"/>
  <c r="O108" i="23" s="1"/>
  <c r="X8" i="20"/>
  <c r="AJ8" i="20" s="1"/>
  <c r="W90" i="23" s="1"/>
  <c r="D12" i="24"/>
  <c r="D138" i="20"/>
  <c r="AN131" i="20" s="1"/>
  <c r="AH150" i="20"/>
  <c r="U109" i="23" s="1"/>
  <c r="T10" i="20"/>
  <c r="AF10" i="20" s="1"/>
  <c r="S4" i="23" s="1"/>
  <c r="G16" i="24"/>
  <c r="G4" i="24"/>
  <c r="U38" i="20"/>
  <c r="AG38" i="20" s="1"/>
  <c r="T50" i="23" s="1"/>
  <c r="X10" i="20"/>
  <c r="AJ10" i="20" s="1"/>
  <c r="W4" i="23" s="1"/>
  <c r="Q109" i="20"/>
  <c r="AC109" i="20" s="1"/>
  <c r="P84" i="23" s="1"/>
  <c r="T33" i="20"/>
  <c r="AF33" i="20" s="1"/>
  <c r="S96" i="23" s="1"/>
  <c r="Y112" i="20"/>
  <c r="AK112" i="20" s="1"/>
  <c r="X61" i="23" s="1"/>
  <c r="X36" i="20"/>
  <c r="AJ36" i="20" s="1"/>
  <c r="W33" i="23" s="1"/>
  <c r="Y38" i="20"/>
  <c r="AK38" i="20" s="1"/>
  <c r="X50" i="23" s="1"/>
  <c r="W33" i="20"/>
  <c r="AI33" i="20" s="1"/>
  <c r="V96" i="23" s="1"/>
  <c r="V34" i="20"/>
  <c r="AH34" i="20" s="1"/>
  <c r="U97" i="23" s="1"/>
  <c r="E13" i="20"/>
  <c r="D5" i="24"/>
  <c r="C14" i="24"/>
  <c r="U41" i="20"/>
  <c r="AG41" i="20" s="1"/>
  <c r="T6" i="23" s="1"/>
  <c r="Q112" i="20"/>
  <c r="AC112" i="20" s="1"/>
  <c r="P61" i="23" s="1"/>
  <c r="T133" i="20"/>
  <c r="AF133" i="20" s="1"/>
  <c r="S62" i="23" s="1"/>
  <c r="U111" i="20"/>
  <c r="AG111" i="20" s="1"/>
  <c r="T60" i="23" s="1"/>
  <c r="T41" i="20"/>
  <c r="AF41" i="20" s="1"/>
  <c r="S6" i="23" s="1"/>
  <c r="X43" i="20"/>
  <c r="AJ43" i="20" s="1"/>
  <c r="W53" i="23" s="1"/>
  <c r="X5" i="20"/>
  <c r="AJ5" i="20" s="1"/>
  <c r="W30" i="23" s="1"/>
  <c r="W36" i="20"/>
  <c r="AI36" i="20" s="1"/>
  <c r="V33" i="23" s="1"/>
  <c r="AF150" i="20"/>
  <c r="S109" i="23" s="1"/>
  <c r="J6" i="24"/>
  <c r="H74" i="20"/>
  <c r="AR67" i="20" s="1"/>
  <c r="H46" i="20"/>
  <c r="AR42" i="20" s="1"/>
  <c r="E9" i="24"/>
  <c r="K6" i="24"/>
  <c r="O98" i="20"/>
  <c r="AA98" i="20" s="1"/>
  <c r="N83" i="23" s="1"/>
  <c r="R67" i="20"/>
  <c r="AD67" i="20" s="1"/>
  <c r="Q21" i="23" s="1"/>
  <c r="Q25" i="20"/>
  <c r="AC25" i="20" s="1"/>
  <c r="P31" i="23" s="1"/>
  <c r="U119" i="20"/>
  <c r="AG119" i="20" s="1"/>
  <c r="T104" i="23" s="1"/>
  <c r="L46" i="20"/>
  <c r="AV31" i="20" s="1"/>
  <c r="T31" i="20"/>
  <c r="AF31" i="20" s="1"/>
  <c r="S94" i="23" s="1"/>
  <c r="U112" i="20"/>
  <c r="AG112" i="20" s="1"/>
  <c r="T61" i="23" s="1"/>
  <c r="T43" i="20"/>
  <c r="AF43" i="20" s="1"/>
  <c r="S53" i="23" s="1"/>
  <c r="Q110" i="20"/>
  <c r="AC110" i="20" s="1"/>
  <c r="P25" i="23" s="1"/>
  <c r="X35" i="20"/>
  <c r="AJ35" i="20" s="1"/>
  <c r="W32" i="23" s="1"/>
  <c r="V66" i="20"/>
  <c r="AH66" i="20" s="1"/>
  <c r="U98" i="23" s="1"/>
  <c r="P132" i="20"/>
  <c r="AB132" i="20" s="1"/>
  <c r="O26" i="23" s="1"/>
  <c r="H138" i="20"/>
  <c r="AR133" i="20" s="1"/>
  <c r="H9" i="24"/>
  <c r="Q6" i="20"/>
  <c r="AC6" i="20" s="1"/>
  <c r="P19" i="23" s="1"/>
  <c r="W40" i="20"/>
  <c r="AI40" i="20" s="1"/>
  <c r="V52" i="23" s="1"/>
  <c r="AT150" i="20"/>
  <c r="Q7" i="20"/>
  <c r="AC7" i="20" s="1"/>
  <c r="P47" i="23" s="1"/>
  <c r="G6" i="24"/>
  <c r="T134" i="20"/>
  <c r="AF134" i="20" s="1"/>
  <c r="S75" i="23" s="1"/>
  <c r="W39" i="20"/>
  <c r="AI39" i="20" s="1"/>
  <c r="V51" i="23" s="1"/>
  <c r="W34" i="20"/>
  <c r="AI34" i="20" s="1"/>
  <c r="V97" i="23" s="1"/>
  <c r="R82" i="20"/>
  <c r="AD82" i="20" s="1"/>
  <c r="Q12" i="23" s="1"/>
  <c r="H13" i="24"/>
  <c r="T36" i="20"/>
  <c r="AF36" i="20" s="1"/>
  <c r="S33" i="23" s="1"/>
  <c r="X42" i="20"/>
  <c r="AJ42" i="20" s="1"/>
  <c r="W7" i="23" s="1"/>
  <c r="T91" i="20"/>
  <c r="AF91" i="20" s="1"/>
  <c r="S103" i="23" s="1"/>
  <c r="D4" i="24"/>
  <c r="W41" i="20"/>
  <c r="AI41" i="20" s="1"/>
  <c r="V6" i="23" s="1"/>
  <c r="W37" i="20"/>
  <c r="AI37" i="20" s="1"/>
  <c r="V49" i="23" s="1"/>
  <c r="I116" i="20"/>
  <c r="AS110" i="20" s="1"/>
  <c r="R79" i="20"/>
  <c r="AD79" i="20" s="1"/>
  <c r="Q99" i="23" s="1"/>
  <c r="T42" i="20"/>
  <c r="AF42" i="20" s="1"/>
  <c r="S7" i="23" s="1"/>
  <c r="T37" i="20"/>
  <c r="AF37" i="20" s="1"/>
  <c r="S49" i="23" s="1"/>
  <c r="X37" i="20"/>
  <c r="AJ37" i="20" s="1"/>
  <c r="W49" i="23" s="1"/>
  <c r="J85" i="20"/>
  <c r="AT82" i="20" s="1"/>
  <c r="V141" i="20"/>
  <c r="AH141" i="20" s="1"/>
  <c r="U85" i="23" s="1"/>
  <c r="T109" i="20"/>
  <c r="AF109" i="20" s="1"/>
  <c r="S84" i="23" s="1"/>
  <c r="F106" i="20"/>
  <c r="AP98" i="20" s="1"/>
  <c r="R134" i="20"/>
  <c r="AD134" i="20" s="1"/>
  <c r="Q75" i="23" s="1"/>
  <c r="B10" i="24"/>
  <c r="D16" i="24"/>
  <c r="L7" i="24"/>
  <c r="S60" i="20"/>
  <c r="AE60" i="20" s="1"/>
  <c r="R80" i="23" s="1"/>
  <c r="T70" i="20"/>
  <c r="AF70" i="20" s="1"/>
  <c r="S10" i="23" s="1"/>
  <c r="O40" i="20"/>
  <c r="AA40" i="20" s="1"/>
  <c r="N52" i="23" s="1"/>
  <c r="R54" i="20"/>
  <c r="AD54" i="20" s="1"/>
  <c r="Q54" i="23" s="1"/>
  <c r="W134" i="20"/>
  <c r="AI134" i="20" s="1"/>
  <c r="V75" i="23" s="1"/>
  <c r="U34" i="20"/>
  <c r="AG34" i="20" s="1"/>
  <c r="T97" i="23" s="1"/>
  <c r="O31" i="20"/>
  <c r="AA31" i="20" s="1"/>
  <c r="N94" i="23" s="1"/>
  <c r="L62" i="20"/>
  <c r="L63" i="20" s="1"/>
  <c r="AV60" i="20" s="1"/>
  <c r="R50" i="20"/>
  <c r="AD50" i="20" s="1"/>
  <c r="Q35" i="23" s="1"/>
  <c r="G62" i="20"/>
  <c r="G63" i="20" s="1"/>
  <c r="AQ55" i="20" s="1"/>
  <c r="W133" i="20"/>
  <c r="AI133" i="20" s="1"/>
  <c r="V62" i="23" s="1"/>
  <c r="O125" i="20"/>
  <c r="AA125" i="20" s="1"/>
  <c r="N14" i="23" s="1"/>
  <c r="S67" i="20"/>
  <c r="AE67" i="20" s="1"/>
  <c r="R21" i="23" s="1"/>
  <c r="Q18" i="20"/>
  <c r="AC18" i="20" s="1"/>
  <c r="P69" i="23" s="1"/>
  <c r="T4" i="20"/>
  <c r="AF4" i="20" s="1"/>
  <c r="S89" i="23" s="1"/>
  <c r="T18" i="20"/>
  <c r="AF18" i="20" s="1"/>
  <c r="S69" i="23" s="1"/>
  <c r="O92" i="20"/>
  <c r="AA92" i="20" s="1"/>
  <c r="N39" i="23" s="1"/>
  <c r="R10" i="20"/>
  <c r="AD10" i="20" s="1"/>
  <c r="Q4" i="23" s="1"/>
  <c r="U81" i="20"/>
  <c r="AG81" i="20" s="1"/>
  <c r="T23" i="23" s="1"/>
  <c r="Y42" i="20"/>
  <c r="AK42" i="20" s="1"/>
  <c r="X7" i="23" s="1"/>
  <c r="R59" i="20"/>
  <c r="AD59" i="20" s="1"/>
  <c r="Q37" i="23" s="1"/>
  <c r="W124" i="20"/>
  <c r="AI124" i="20" s="1"/>
  <c r="V107" i="23" s="1"/>
  <c r="R141" i="20"/>
  <c r="AD141" i="20" s="1"/>
  <c r="Q85" i="23" s="1"/>
  <c r="U35" i="20"/>
  <c r="AG35" i="20" s="1"/>
  <c r="T32" i="23" s="1"/>
  <c r="I46" i="20"/>
  <c r="AS35" i="20" s="1"/>
  <c r="Y39" i="20"/>
  <c r="AK39" i="20" s="1"/>
  <c r="X51" i="23" s="1"/>
  <c r="P66" i="20"/>
  <c r="AB66" i="20" s="1"/>
  <c r="O98" i="23" s="1"/>
  <c r="R131" i="20"/>
  <c r="AD131" i="20" s="1"/>
  <c r="Q108" i="23" s="1"/>
  <c r="F147" i="20"/>
  <c r="AP143" i="20" s="1"/>
  <c r="O37" i="20"/>
  <c r="AA37" i="20" s="1"/>
  <c r="N49" i="23" s="1"/>
  <c r="M128" i="20"/>
  <c r="AW125" i="20" s="1"/>
  <c r="O33" i="20"/>
  <c r="AA33" i="20" s="1"/>
  <c r="N96" i="23" s="1"/>
  <c r="C8" i="24"/>
  <c r="S55" i="20"/>
  <c r="AE55" i="20" s="1"/>
  <c r="R55" i="23" s="1"/>
  <c r="F138" i="20"/>
  <c r="AP132" i="20" s="1"/>
  <c r="U78" i="20"/>
  <c r="AG78" i="20" s="1"/>
  <c r="T82" i="23" s="1"/>
  <c r="Q119" i="20"/>
  <c r="AC119" i="20" s="1"/>
  <c r="P104" i="23" s="1"/>
  <c r="Y43" i="20"/>
  <c r="AK43" i="20" s="1"/>
  <c r="X53" i="23" s="1"/>
  <c r="G13" i="24"/>
  <c r="V135" i="20"/>
  <c r="AH135" i="20" s="1"/>
  <c r="U63" i="23" s="1"/>
  <c r="H13" i="20"/>
  <c r="AR5" i="20" s="1"/>
  <c r="O119" i="20"/>
  <c r="AA119" i="20" s="1"/>
  <c r="N104" i="23" s="1"/>
  <c r="S69" i="20"/>
  <c r="AE69" i="20" s="1"/>
  <c r="R57" i="23" s="1"/>
  <c r="R89" i="20"/>
  <c r="AD89" i="20" s="1"/>
  <c r="Q101" i="23" s="1"/>
  <c r="U124" i="20"/>
  <c r="AG124" i="20" s="1"/>
  <c r="T107" i="23" s="1"/>
  <c r="L116" i="20"/>
  <c r="AV111" i="20" s="1"/>
  <c r="Q21" i="20"/>
  <c r="AC21" i="20" s="1"/>
  <c r="P70" i="23" s="1"/>
  <c r="O34" i="20"/>
  <c r="AA34" i="20" s="1"/>
  <c r="N97" i="23" s="1"/>
  <c r="T123" i="20"/>
  <c r="AF123" i="20" s="1"/>
  <c r="S74" i="23" s="1"/>
  <c r="T119" i="20"/>
  <c r="AF119" i="20" s="1"/>
  <c r="S104" i="23" s="1"/>
  <c r="Q67" i="20"/>
  <c r="AC67" i="20" s="1"/>
  <c r="P21" i="23" s="1"/>
  <c r="Y51" i="20"/>
  <c r="AK51" i="20" s="1"/>
  <c r="X36" i="23" s="1"/>
  <c r="W50" i="20"/>
  <c r="AI50" i="20" s="1"/>
  <c r="V35" i="23" s="1"/>
  <c r="X34" i="20"/>
  <c r="AJ34" i="20" s="1"/>
  <c r="W97" i="23" s="1"/>
  <c r="X32" i="20"/>
  <c r="AJ32" i="20" s="1"/>
  <c r="W95" i="23" s="1"/>
  <c r="AC151" i="20"/>
  <c r="P64" i="23" s="1"/>
  <c r="M74" i="20"/>
  <c r="AW69" i="20" s="1"/>
  <c r="O79" i="20"/>
  <c r="AA79" i="20" s="1"/>
  <c r="N99" i="23" s="1"/>
  <c r="W102" i="20"/>
  <c r="AI102" i="20" s="1"/>
  <c r="V59" i="23" s="1"/>
  <c r="F62" i="20"/>
  <c r="F63" i="20" s="1"/>
  <c r="AP53" i="20" s="1"/>
  <c r="W135" i="20"/>
  <c r="AI135" i="20" s="1"/>
  <c r="V63" i="23" s="1"/>
  <c r="Y37" i="20"/>
  <c r="AK37" i="20" s="1"/>
  <c r="X49" i="23" s="1"/>
  <c r="R135" i="20"/>
  <c r="AD135" i="20" s="1"/>
  <c r="Q63" i="23" s="1"/>
  <c r="B16" i="24"/>
  <c r="O39" i="20"/>
  <c r="AA39" i="20" s="1"/>
  <c r="N51" i="23" s="1"/>
  <c r="U122" i="20"/>
  <c r="AG122" i="20" s="1"/>
  <c r="T42" i="23" s="1"/>
  <c r="U125" i="20"/>
  <c r="AG125" i="20" s="1"/>
  <c r="T14" i="23" s="1"/>
  <c r="T21" i="20"/>
  <c r="AF21" i="20" s="1"/>
  <c r="S70" i="23" s="1"/>
  <c r="T20" i="20"/>
  <c r="AF20" i="20" s="1"/>
  <c r="S5" i="23" s="1"/>
  <c r="U43" i="20"/>
  <c r="AG43" i="20" s="1"/>
  <c r="T53" i="23" s="1"/>
  <c r="S122" i="20"/>
  <c r="AE122" i="20" s="1"/>
  <c r="R42" i="23" s="1"/>
  <c r="Q131" i="20"/>
  <c r="AC131" i="20" s="1"/>
  <c r="P108" i="23" s="1"/>
  <c r="R78" i="20"/>
  <c r="AD78" i="20" s="1"/>
  <c r="Q82" i="23" s="1"/>
  <c r="U40" i="20"/>
  <c r="AG40" i="20" s="1"/>
  <c r="T52" i="23" s="1"/>
  <c r="O41" i="20"/>
  <c r="AA41" i="20" s="1"/>
  <c r="N6" i="23" s="1"/>
  <c r="H6" i="24"/>
  <c r="Y119" i="20"/>
  <c r="AK119" i="20" s="1"/>
  <c r="X104" i="23" s="1"/>
  <c r="E74" i="20"/>
  <c r="AO69" i="20" s="1"/>
  <c r="E15" i="24"/>
  <c r="E28" i="20"/>
  <c r="AO20" i="20" s="1"/>
  <c r="Y24" i="20"/>
  <c r="AK24" i="20" s="1"/>
  <c r="X72" i="23" s="1"/>
  <c r="O43" i="20"/>
  <c r="AA43" i="20" s="1"/>
  <c r="N53" i="23" s="1"/>
  <c r="Y77" i="20"/>
  <c r="AK77" i="20" s="1"/>
  <c r="X81" i="23" s="1"/>
  <c r="I147" i="20"/>
  <c r="AS144" i="20" s="1"/>
  <c r="R53" i="20"/>
  <c r="AD53" i="20" s="1"/>
  <c r="Q20" i="23" s="1"/>
  <c r="Q22" i="20"/>
  <c r="AC22" i="20" s="1"/>
  <c r="P93" i="23" s="1"/>
  <c r="V132" i="20"/>
  <c r="AH132" i="20" s="1"/>
  <c r="U26" i="23" s="1"/>
  <c r="Y52" i="20"/>
  <c r="AK52" i="20" s="1"/>
  <c r="X73" i="23" s="1"/>
  <c r="T6" i="20"/>
  <c r="AF6" i="20" s="1"/>
  <c r="S19" i="23" s="1"/>
  <c r="O122" i="20"/>
  <c r="AA122" i="20" s="1"/>
  <c r="N42" i="23" s="1"/>
  <c r="S71" i="20"/>
  <c r="AE71" i="20" s="1"/>
  <c r="R11" i="23" s="1"/>
  <c r="F95" i="20"/>
  <c r="AP92" i="20" s="1"/>
  <c r="I128" i="20"/>
  <c r="AS122" i="20" s="1"/>
  <c r="U142" i="20"/>
  <c r="AG142" i="20" s="1"/>
  <c r="T43" i="23" s="1"/>
  <c r="U144" i="20"/>
  <c r="AG144" i="20" s="1"/>
  <c r="T15" i="23" s="1"/>
  <c r="L128" i="20"/>
  <c r="AV124" i="20" s="1"/>
  <c r="U37" i="20"/>
  <c r="AG37" i="20" s="1"/>
  <c r="T49" i="23" s="1"/>
  <c r="T68" i="20"/>
  <c r="AF68" i="20" s="1"/>
  <c r="S22" i="23" s="1"/>
  <c r="T17" i="20"/>
  <c r="AF17" i="20" s="1"/>
  <c r="S92" i="23" s="1"/>
  <c r="Q68" i="20"/>
  <c r="AC68" i="20" s="1"/>
  <c r="P22" i="23" s="1"/>
  <c r="Y57" i="20"/>
  <c r="AK57" i="20" s="1"/>
  <c r="X8" i="23" s="1"/>
  <c r="W60" i="20"/>
  <c r="AI60" i="20" s="1"/>
  <c r="V80" i="23" s="1"/>
  <c r="X40" i="20"/>
  <c r="AJ40" i="20" s="1"/>
  <c r="W52" i="23" s="1"/>
  <c r="X41" i="20"/>
  <c r="AJ41" i="20" s="1"/>
  <c r="W6" i="23" s="1"/>
  <c r="T69" i="20"/>
  <c r="AF69" i="20" s="1"/>
  <c r="S57" i="23" s="1"/>
  <c r="AM150" i="20"/>
  <c r="T88" i="20"/>
  <c r="AF88" i="20" s="1"/>
  <c r="S100" i="23" s="1"/>
  <c r="F85" i="20"/>
  <c r="AP82" i="20" s="1"/>
  <c r="K95" i="20"/>
  <c r="AU91" i="20" s="1"/>
  <c r="H147" i="20"/>
  <c r="AR143" i="20" s="1"/>
  <c r="Y141" i="20"/>
  <c r="AK141" i="20" s="1"/>
  <c r="X85" i="23" s="1"/>
  <c r="R55" i="20"/>
  <c r="AD55" i="20" s="1"/>
  <c r="Q55" i="23" s="1"/>
  <c r="G128" i="20"/>
  <c r="AQ119" i="20" s="1"/>
  <c r="T120" i="20"/>
  <c r="AF120" i="20" s="1"/>
  <c r="S105" i="23" s="1"/>
  <c r="R57" i="20"/>
  <c r="AD57" i="20" s="1"/>
  <c r="Q8" i="23" s="1"/>
  <c r="Y34" i="20"/>
  <c r="AK34" i="20" s="1"/>
  <c r="X97" i="23" s="1"/>
  <c r="L15" i="24"/>
  <c r="Y31" i="20"/>
  <c r="AK31" i="20" s="1"/>
  <c r="X94" i="23" s="1"/>
  <c r="H28" i="20"/>
  <c r="AR22" i="20" s="1"/>
  <c r="P67" i="20"/>
  <c r="AB67" i="20" s="1"/>
  <c r="O21" i="23" s="1"/>
  <c r="O124" i="20"/>
  <c r="AA124" i="20" s="1"/>
  <c r="N107" i="23" s="1"/>
  <c r="F8" i="24"/>
  <c r="U123" i="20"/>
  <c r="AG123" i="20" s="1"/>
  <c r="T74" i="23" s="1"/>
  <c r="U141" i="20"/>
  <c r="AG141" i="20" s="1"/>
  <c r="T85" i="23" s="1"/>
  <c r="Y58" i="20"/>
  <c r="AK58" i="20" s="1"/>
  <c r="X9" i="23" s="1"/>
  <c r="R51" i="20"/>
  <c r="AD51" i="20" s="1"/>
  <c r="Q36" i="23" s="1"/>
  <c r="M85" i="20"/>
  <c r="AW81" i="20" s="1"/>
  <c r="O89" i="20"/>
  <c r="AA89" i="20" s="1"/>
  <c r="N101" i="23" s="1"/>
  <c r="P71" i="20"/>
  <c r="AB71" i="20" s="1"/>
  <c r="O11" i="23" s="1"/>
  <c r="T144" i="20"/>
  <c r="AF144" i="20" s="1"/>
  <c r="S15" i="23" s="1"/>
  <c r="L9" i="24"/>
  <c r="M147" i="20"/>
  <c r="AW144" i="20" s="1"/>
  <c r="S59" i="20"/>
  <c r="AE59" i="20" s="1"/>
  <c r="R37" i="23" s="1"/>
  <c r="H128" i="20"/>
  <c r="AR125" i="20" s="1"/>
  <c r="O90" i="20"/>
  <c r="AA90" i="20" s="1"/>
  <c r="N102" i="23" s="1"/>
  <c r="B6" i="24"/>
  <c r="Q20" i="20"/>
  <c r="AC20" i="20" s="1"/>
  <c r="P5" i="23" s="1"/>
  <c r="Q23" i="20"/>
  <c r="AC23" i="20" s="1"/>
  <c r="P71" i="23" s="1"/>
  <c r="S131" i="20"/>
  <c r="AE131" i="20" s="1"/>
  <c r="R108" i="23" s="1"/>
  <c r="U42" i="20"/>
  <c r="AG42" i="20" s="1"/>
  <c r="T7" i="23" s="1"/>
  <c r="Y60" i="20"/>
  <c r="AK60" i="20" s="1"/>
  <c r="X80" i="23" s="1"/>
  <c r="T141" i="20"/>
  <c r="AF141" i="20" s="1"/>
  <c r="S85" i="23" s="1"/>
  <c r="Y79" i="20"/>
  <c r="AK79" i="20" s="1"/>
  <c r="X99" i="23" s="1"/>
  <c r="I138" i="20"/>
  <c r="AS132" i="20" s="1"/>
  <c r="F13" i="24"/>
  <c r="R58" i="20"/>
  <c r="AD58" i="20" s="1"/>
  <c r="Q9" i="23" s="1"/>
  <c r="O42" i="20"/>
  <c r="AA42" i="20" s="1"/>
  <c r="N7" i="23" s="1"/>
  <c r="T142" i="20"/>
  <c r="AF142" i="20" s="1"/>
  <c r="S43" i="23" s="1"/>
  <c r="S52" i="20"/>
  <c r="AE52" i="20" s="1"/>
  <c r="R73" i="23" s="1"/>
  <c r="Y78" i="20"/>
  <c r="AK78" i="20" s="1"/>
  <c r="X82" i="23" s="1"/>
  <c r="O38" i="20"/>
  <c r="AA38" i="20" s="1"/>
  <c r="N50" i="23" s="1"/>
  <c r="C4" i="24"/>
  <c r="G5" i="24"/>
  <c r="Y32" i="20"/>
  <c r="AK32" i="20" s="1"/>
  <c r="X95" i="23" s="1"/>
  <c r="S57" i="20"/>
  <c r="AE57" i="20" s="1"/>
  <c r="R8" i="23" s="1"/>
  <c r="D13" i="24"/>
  <c r="M46" i="20"/>
  <c r="AW41" i="20" s="1"/>
  <c r="O36" i="20"/>
  <c r="AA36" i="20" s="1"/>
  <c r="N33" i="23" s="1"/>
  <c r="K138" i="20"/>
  <c r="AU131" i="20" s="1"/>
  <c r="B13" i="24"/>
  <c r="R90" i="20"/>
  <c r="AD90" i="20" s="1"/>
  <c r="Q102" i="23" s="1"/>
  <c r="U121" i="20"/>
  <c r="AG121" i="20" s="1"/>
  <c r="T106" i="23" s="1"/>
  <c r="U103" i="20"/>
  <c r="AG103" i="20" s="1"/>
  <c r="T41" i="23" s="1"/>
  <c r="P25" i="20"/>
  <c r="AB25" i="20" s="1"/>
  <c r="O31" i="23" s="1"/>
  <c r="T16" i="20"/>
  <c r="AF16" i="20" s="1"/>
  <c r="S91" i="23" s="1"/>
  <c r="K46" i="20"/>
  <c r="AU41" i="20" s="1"/>
  <c r="U39" i="20"/>
  <c r="AG39" i="20" s="1"/>
  <c r="T51" i="23" s="1"/>
  <c r="X39" i="20"/>
  <c r="AJ39" i="20" s="1"/>
  <c r="W51" i="23" s="1"/>
  <c r="X121" i="20"/>
  <c r="AJ121" i="20" s="1"/>
  <c r="W106" i="23" s="1"/>
  <c r="Y54" i="20"/>
  <c r="AK54" i="20" s="1"/>
  <c r="X54" i="23" s="1"/>
  <c r="R56" i="20"/>
  <c r="AD56" i="20" s="1"/>
  <c r="Q56" i="23" s="1"/>
  <c r="T67" i="20"/>
  <c r="AF67" i="20" s="1"/>
  <c r="S21" i="23" s="1"/>
  <c r="AA150" i="20"/>
  <c r="N109" i="23" s="1"/>
  <c r="C95" i="20"/>
  <c r="AM88" i="20" s="1"/>
  <c r="O91" i="20"/>
  <c r="AA91" i="20" s="1"/>
  <c r="N103" i="23" s="1"/>
  <c r="P68" i="20"/>
  <c r="AB68" i="20" s="1"/>
  <c r="O22" i="23" s="1"/>
  <c r="Q24" i="20"/>
  <c r="AC24" i="20" s="1"/>
  <c r="P72" i="23" s="1"/>
  <c r="Y56" i="20"/>
  <c r="AK56" i="20" s="1"/>
  <c r="X56" i="23" s="1"/>
  <c r="G8" i="24"/>
  <c r="Q19" i="20"/>
  <c r="AC19" i="20" s="1"/>
  <c r="P48" i="23" s="1"/>
  <c r="U77" i="20"/>
  <c r="AG77" i="20" s="1"/>
  <c r="T81" i="23" s="1"/>
  <c r="T9" i="20"/>
  <c r="AF9" i="20" s="1"/>
  <c r="S68" i="23" s="1"/>
  <c r="E7" i="24"/>
  <c r="Y41" i="20"/>
  <c r="AK41" i="20" s="1"/>
  <c r="X6" i="23" s="1"/>
  <c r="G15" i="24"/>
  <c r="Q16" i="20"/>
  <c r="AC16" i="20" s="1"/>
  <c r="P91" i="23" s="1"/>
  <c r="Y144" i="20"/>
  <c r="AK144" i="20" s="1"/>
  <c r="X15" i="23" s="1"/>
  <c r="U79" i="20"/>
  <c r="AG79" i="20" s="1"/>
  <c r="T99" i="23" s="1"/>
  <c r="U82" i="20"/>
  <c r="AG82" i="20" s="1"/>
  <c r="T12" i="23" s="1"/>
  <c r="T125" i="20"/>
  <c r="AF125" i="20" s="1"/>
  <c r="S14" i="23" s="1"/>
  <c r="U32" i="20"/>
  <c r="AG32" i="20" s="1"/>
  <c r="T95" i="23" s="1"/>
  <c r="Y53" i="20"/>
  <c r="AK53" i="20" s="1"/>
  <c r="X20" i="23" s="1"/>
  <c r="F7" i="24"/>
  <c r="R52" i="20"/>
  <c r="AD52" i="20" s="1"/>
  <c r="Q73" i="23" s="1"/>
  <c r="T8" i="20"/>
  <c r="AF8" i="20" s="1"/>
  <c r="S90" i="23" s="1"/>
  <c r="Y81" i="20"/>
  <c r="AK81" i="20" s="1"/>
  <c r="X23" i="23" s="1"/>
  <c r="J14" i="24"/>
  <c r="S66" i="20"/>
  <c r="AE66" i="20" s="1"/>
  <c r="R98" i="23" s="1"/>
  <c r="T22" i="20"/>
  <c r="AF22" i="20" s="1"/>
  <c r="S93" i="23" s="1"/>
  <c r="T66" i="20"/>
  <c r="AF66" i="20" s="1"/>
  <c r="S98" i="23" s="1"/>
  <c r="T124" i="20"/>
  <c r="AF124" i="20" s="1"/>
  <c r="S107" i="23" s="1"/>
  <c r="M62" i="20"/>
  <c r="M63" i="20" s="1"/>
  <c r="T25" i="20"/>
  <c r="AF25" i="20" s="1"/>
  <c r="S31" i="23" s="1"/>
  <c r="R49" i="20"/>
  <c r="AD49" i="20" s="1"/>
  <c r="Q34" i="23" s="1"/>
  <c r="I85" i="20"/>
  <c r="AS78" i="20" s="1"/>
  <c r="X103" i="20"/>
  <c r="AJ103" i="20" s="1"/>
  <c r="W41" i="23" s="1"/>
  <c r="F16" i="24"/>
  <c r="W23" i="20"/>
  <c r="AI23" i="20" s="1"/>
  <c r="V71" i="23" s="1"/>
  <c r="O51" i="20"/>
  <c r="AA51" i="20" s="1"/>
  <c r="N36" i="23" s="1"/>
  <c r="V134" i="20"/>
  <c r="AH134" i="20" s="1"/>
  <c r="U75" i="23" s="1"/>
  <c r="D10" i="24"/>
  <c r="K16" i="24"/>
  <c r="W24" i="20"/>
  <c r="AI24" i="20" s="1"/>
  <c r="V72" i="23" s="1"/>
  <c r="R68" i="20"/>
  <c r="AD68" i="20" s="1"/>
  <c r="Q22" i="23" s="1"/>
  <c r="X53" i="20"/>
  <c r="AJ53" i="20" s="1"/>
  <c r="W20" i="23" s="1"/>
  <c r="L12" i="24"/>
  <c r="Y4" i="20"/>
  <c r="AK4" i="20" s="1"/>
  <c r="X89" i="23" s="1"/>
  <c r="X78" i="20"/>
  <c r="AJ78" i="20" s="1"/>
  <c r="W82" i="23" s="1"/>
  <c r="AE150" i="20"/>
  <c r="R109" i="23" s="1"/>
  <c r="Y113" i="20"/>
  <c r="AK113" i="20" s="1"/>
  <c r="X13" i="23" s="1"/>
  <c r="O54" i="20"/>
  <c r="AA54" i="20" s="1"/>
  <c r="N54" i="23" s="1"/>
  <c r="X143" i="20"/>
  <c r="AJ143" i="20" s="1"/>
  <c r="W76" i="23" s="1"/>
  <c r="Y9" i="20"/>
  <c r="AK9" i="20" s="1"/>
  <c r="X68" i="23" s="1"/>
  <c r="X81" i="20"/>
  <c r="AJ81" i="20" s="1"/>
  <c r="W23" i="23" s="1"/>
  <c r="T77" i="20"/>
  <c r="AF77" i="20" s="1"/>
  <c r="S81" i="23" s="1"/>
  <c r="P102" i="20"/>
  <c r="AB102" i="20" s="1"/>
  <c r="O59" i="23" s="1"/>
  <c r="X55" i="20"/>
  <c r="AJ55" i="20" s="1"/>
  <c r="W55" i="23" s="1"/>
  <c r="M116" i="20"/>
  <c r="AW111" i="20" s="1"/>
  <c r="Q58" i="20"/>
  <c r="AC58" i="20" s="1"/>
  <c r="P9" i="23" s="1"/>
  <c r="Y110" i="20"/>
  <c r="AK110" i="20" s="1"/>
  <c r="X25" i="23" s="1"/>
  <c r="O57" i="20"/>
  <c r="AA57" i="20" s="1"/>
  <c r="N8" i="23" s="1"/>
  <c r="X144" i="20"/>
  <c r="AJ144" i="20" s="1"/>
  <c r="W15" i="23" s="1"/>
  <c r="V55" i="20"/>
  <c r="AH55" i="20" s="1"/>
  <c r="U55" i="23" s="1"/>
  <c r="X141" i="20"/>
  <c r="AJ141" i="20" s="1"/>
  <c r="W85" i="23" s="1"/>
  <c r="V54" i="20"/>
  <c r="AH54" i="20" s="1"/>
  <c r="U54" i="23" s="1"/>
  <c r="AJ150" i="20"/>
  <c r="W109" i="23" s="1"/>
  <c r="P4" i="20"/>
  <c r="AB4" i="20" s="1"/>
  <c r="O89" i="23" s="1"/>
  <c r="R70" i="20"/>
  <c r="AD70" i="20" s="1"/>
  <c r="Q10" i="23" s="1"/>
  <c r="V60" i="20"/>
  <c r="AH60" i="20" s="1"/>
  <c r="U80" i="23" s="1"/>
  <c r="H85" i="20"/>
  <c r="AR81" i="20" s="1"/>
  <c r="Y5" i="20"/>
  <c r="AK5" i="20" s="1"/>
  <c r="X30" i="23" s="1"/>
  <c r="X82" i="20"/>
  <c r="AJ82" i="20" s="1"/>
  <c r="W12" i="23" s="1"/>
  <c r="S79" i="20"/>
  <c r="AE79" i="20" s="1"/>
  <c r="R99" i="23" s="1"/>
  <c r="C62" i="20"/>
  <c r="C63" i="20" s="1"/>
  <c r="AM55" i="20" s="1"/>
  <c r="O49" i="20"/>
  <c r="AA49" i="20" s="1"/>
  <c r="N34" i="23" s="1"/>
  <c r="H106" i="20"/>
  <c r="AR103" i="20" s="1"/>
  <c r="T113" i="20"/>
  <c r="AF113" i="20" s="1"/>
  <c r="S13" i="23" s="1"/>
  <c r="R100" i="20"/>
  <c r="AD100" i="20" s="1"/>
  <c r="Q24" i="23" s="1"/>
  <c r="R99" i="20"/>
  <c r="AD99" i="20" s="1"/>
  <c r="Q40" i="23" s="1"/>
  <c r="R103" i="20"/>
  <c r="AD103" i="20" s="1"/>
  <c r="Q41" i="23" s="1"/>
  <c r="R6" i="20"/>
  <c r="AD6" i="20" s="1"/>
  <c r="Q19" i="23" s="1"/>
  <c r="I6" i="24"/>
  <c r="W18" i="20"/>
  <c r="AI18" i="20" s="1"/>
  <c r="V69" i="23" s="1"/>
  <c r="Q91" i="20"/>
  <c r="AC91" i="20" s="1"/>
  <c r="P103" i="23" s="1"/>
  <c r="P141" i="20"/>
  <c r="AB141" i="20" s="1"/>
  <c r="O85" i="23" s="1"/>
  <c r="X51" i="20"/>
  <c r="AJ51" i="20" s="1"/>
  <c r="W36" i="23" s="1"/>
  <c r="V56" i="20"/>
  <c r="AH56" i="20" s="1"/>
  <c r="U56" i="23" s="1"/>
  <c r="D147" i="20"/>
  <c r="AN142" i="20" s="1"/>
  <c r="G9" i="24"/>
  <c r="I14" i="24"/>
  <c r="M13" i="20"/>
  <c r="AW7" i="20" s="1"/>
  <c r="L85" i="20"/>
  <c r="AV81" i="20" s="1"/>
  <c r="S80" i="20"/>
  <c r="AE80" i="20" s="1"/>
  <c r="R38" i="23" s="1"/>
  <c r="P103" i="20"/>
  <c r="AB103" i="20" s="1"/>
  <c r="O41" i="23" s="1"/>
  <c r="J28" i="20"/>
  <c r="AT16" i="20" s="1"/>
  <c r="X49" i="20"/>
  <c r="AJ49" i="20" s="1"/>
  <c r="W34" i="23" s="1"/>
  <c r="O60" i="20"/>
  <c r="AA60" i="20" s="1"/>
  <c r="N80" i="23" s="1"/>
  <c r="T110" i="20"/>
  <c r="AF110" i="20" s="1"/>
  <c r="S25" i="23" s="1"/>
  <c r="T90" i="20"/>
  <c r="AF90" i="20" s="1"/>
  <c r="S102" i="23" s="1"/>
  <c r="T92" i="20"/>
  <c r="AF92" i="20" s="1"/>
  <c r="S39" i="23" s="1"/>
  <c r="D106" i="20"/>
  <c r="AN99" i="20" s="1"/>
  <c r="V58" i="20"/>
  <c r="AH58" i="20" s="1"/>
  <c r="U9" i="23" s="1"/>
  <c r="T49" i="20"/>
  <c r="AF49" i="20" s="1"/>
  <c r="S34" i="23" s="1"/>
  <c r="O59" i="20"/>
  <c r="AA59" i="20" s="1"/>
  <c r="N37" i="23" s="1"/>
  <c r="C11" i="24"/>
  <c r="H116" i="20"/>
  <c r="AR111" i="20" s="1"/>
  <c r="V131" i="20"/>
  <c r="AH131" i="20" s="1"/>
  <c r="U108" i="23" s="1"/>
  <c r="F74" i="20"/>
  <c r="AP67" i="20" s="1"/>
  <c r="T82" i="20"/>
  <c r="AF82" i="20" s="1"/>
  <c r="S12" i="23" s="1"/>
  <c r="Q92" i="20"/>
  <c r="AC92" i="20" s="1"/>
  <c r="P39" i="23" s="1"/>
  <c r="L147" i="20"/>
  <c r="AV144" i="20" s="1"/>
  <c r="T81" i="20"/>
  <c r="AF81" i="20" s="1"/>
  <c r="S23" i="23" s="1"/>
  <c r="W21" i="20"/>
  <c r="AI21" i="20" s="1"/>
  <c r="V70" i="23" s="1"/>
  <c r="W16" i="20"/>
  <c r="AI16" i="20" s="1"/>
  <c r="V91" i="23" s="1"/>
  <c r="C15" i="24"/>
  <c r="R69" i="20"/>
  <c r="AD69" i="20" s="1"/>
  <c r="Q57" i="23" s="1"/>
  <c r="Y6" i="20"/>
  <c r="AK6" i="20" s="1"/>
  <c r="X19" i="23" s="1"/>
  <c r="K9" i="24"/>
  <c r="Y109" i="20"/>
  <c r="AK109" i="20" s="1"/>
  <c r="X84" i="23" s="1"/>
  <c r="O55" i="20"/>
  <c r="AA55" i="20" s="1"/>
  <c r="N55" i="23" s="1"/>
  <c r="F28" i="20"/>
  <c r="AP23" i="20" s="1"/>
  <c r="T111" i="20"/>
  <c r="AF111" i="20" s="1"/>
  <c r="S60" i="23" s="1"/>
  <c r="Q120" i="20"/>
  <c r="AC120" i="20" s="1"/>
  <c r="P105" i="23" s="1"/>
  <c r="Q123" i="20"/>
  <c r="AC123" i="20" s="1"/>
  <c r="P74" i="23" s="1"/>
  <c r="Q121" i="20"/>
  <c r="AC121" i="20" s="1"/>
  <c r="P106" i="23" s="1"/>
  <c r="Q122" i="20"/>
  <c r="AC122" i="20" s="1"/>
  <c r="P42" i="23" s="1"/>
  <c r="Q124" i="20"/>
  <c r="AC124" i="20" s="1"/>
  <c r="P107" i="23" s="1"/>
  <c r="V53" i="20"/>
  <c r="AH53" i="20" s="1"/>
  <c r="U20" i="23" s="1"/>
  <c r="G12" i="24"/>
  <c r="E8" i="24"/>
  <c r="X52" i="20"/>
  <c r="AJ52" i="20" s="1"/>
  <c r="W73" i="23" s="1"/>
  <c r="V57" i="20"/>
  <c r="AH57" i="20" s="1"/>
  <c r="U8" i="23" s="1"/>
  <c r="V52" i="20"/>
  <c r="AH52" i="20" s="1"/>
  <c r="U73" i="23" s="1"/>
  <c r="J138" i="20"/>
  <c r="AT132" i="20" s="1"/>
  <c r="F13" i="20"/>
  <c r="AP8" i="20" s="1"/>
  <c r="J13" i="20"/>
  <c r="AT7" i="20" s="1"/>
  <c r="K11" i="24"/>
  <c r="P33" i="20"/>
  <c r="AB33" i="20" s="1"/>
  <c r="O96" i="23" s="1"/>
  <c r="Q38" i="20"/>
  <c r="AC38" i="20" s="1"/>
  <c r="P50" i="23" s="1"/>
  <c r="V5" i="20"/>
  <c r="AH5" i="20" s="1"/>
  <c r="U30" i="23" s="1"/>
  <c r="U19" i="20"/>
  <c r="AG19" i="20" s="1"/>
  <c r="T48" i="23" s="1"/>
  <c r="P56" i="20"/>
  <c r="AB56" i="20" s="1"/>
  <c r="O56" i="23" s="1"/>
  <c r="W20" i="20"/>
  <c r="AI20" i="20" s="1"/>
  <c r="V5" i="23" s="1"/>
  <c r="P32" i="20"/>
  <c r="AB32" i="20" s="1"/>
  <c r="O95" i="23" s="1"/>
  <c r="Y59" i="20"/>
  <c r="AK59" i="20" s="1"/>
  <c r="X37" i="23" s="1"/>
  <c r="P81" i="20"/>
  <c r="AB81" i="20" s="1"/>
  <c r="O23" i="23" s="1"/>
  <c r="P78" i="20"/>
  <c r="AB78" i="20" s="1"/>
  <c r="O82" i="23" s="1"/>
  <c r="P82" i="20"/>
  <c r="AB82" i="20" s="1"/>
  <c r="O12" i="23" s="1"/>
  <c r="O101" i="20"/>
  <c r="AA101" i="20" s="1"/>
  <c r="N58" i="23" s="1"/>
  <c r="O103" i="20"/>
  <c r="AA103" i="20" s="1"/>
  <c r="N41" i="23" s="1"/>
  <c r="P35" i="20"/>
  <c r="AB35" i="20" s="1"/>
  <c r="O32" i="23" s="1"/>
  <c r="P43" i="20"/>
  <c r="AB43" i="20" s="1"/>
  <c r="O53" i="23" s="1"/>
  <c r="R39" i="20"/>
  <c r="AD39" i="20" s="1"/>
  <c r="Q51" i="23" s="1"/>
  <c r="V7" i="20"/>
  <c r="AH7" i="20" s="1"/>
  <c r="U47" i="23" s="1"/>
  <c r="J116" i="20"/>
  <c r="AT113" i="20" s="1"/>
  <c r="R32" i="20"/>
  <c r="AD32" i="20" s="1"/>
  <c r="Q95" i="23" s="1"/>
  <c r="F46" i="20"/>
  <c r="AP33" i="20" s="1"/>
  <c r="U24" i="20"/>
  <c r="AG24" i="20" s="1"/>
  <c r="T72" i="23" s="1"/>
  <c r="I4" i="24"/>
  <c r="D46" i="20"/>
  <c r="AN32" i="20" s="1"/>
  <c r="R38" i="20"/>
  <c r="AD38" i="20" s="1"/>
  <c r="Q50" i="23" s="1"/>
  <c r="I12" i="24"/>
  <c r="E6" i="24"/>
  <c r="D13" i="20"/>
  <c r="AN10" i="20" s="1"/>
  <c r="P38" i="20"/>
  <c r="AB38" i="20" s="1"/>
  <c r="O50" i="23" s="1"/>
  <c r="V110" i="20"/>
  <c r="AH110" i="20" s="1"/>
  <c r="U25" i="23" s="1"/>
  <c r="Y82" i="20"/>
  <c r="AK82" i="20" s="1"/>
  <c r="X12" i="23" s="1"/>
  <c r="P31" i="20"/>
  <c r="AB31" i="20" s="1"/>
  <c r="O94" i="23" s="1"/>
  <c r="R43" i="20"/>
  <c r="AD43" i="20" s="1"/>
  <c r="Q53" i="23" s="1"/>
  <c r="V8" i="20"/>
  <c r="AH8" i="20" s="1"/>
  <c r="U90" i="23" s="1"/>
  <c r="U16" i="20"/>
  <c r="AG16" i="20" s="1"/>
  <c r="T91" i="23" s="1"/>
  <c r="R34" i="20"/>
  <c r="AD34" i="20" s="1"/>
  <c r="Q97" i="23" s="1"/>
  <c r="J106" i="20"/>
  <c r="AT99" i="20" s="1"/>
  <c r="C6" i="24"/>
  <c r="V111" i="20"/>
  <c r="AH111" i="20" s="1"/>
  <c r="U60" i="23" s="1"/>
  <c r="V109" i="20"/>
  <c r="AH109" i="20" s="1"/>
  <c r="U84" i="23" s="1"/>
  <c r="P40" i="20"/>
  <c r="AB40" i="20" s="1"/>
  <c r="O52" i="23" s="1"/>
  <c r="K28" i="20"/>
  <c r="AU22" i="20" s="1"/>
  <c r="U21" i="20"/>
  <c r="AG21" i="20" s="1"/>
  <c r="T70" i="23" s="1"/>
  <c r="U23" i="20"/>
  <c r="AG23" i="20" s="1"/>
  <c r="T71" i="23" s="1"/>
  <c r="P39" i="20"/>
  <c r="AB39" i="20" s="1"/>
  <c r="O51" i="23" s="1"/>
  <c r="S53" i="20"/>
  <c r="AE53" i="20" s="1"/>
  <c r="R20" i="23" s="1"/>
  <c r="Y50" i="20"/>
  <c r="AK50" i="20" s="1"/>
  <c r="X35" i="23" s="1"/>
  <c r="X109" i="20"/>
  <c r="AJ109" i="20" s="1"/>
  <c r="W84" i="23" s="1"/>
  <c r="V112" i="20"/>
  <c r="AH112" i="20" s="1"/>
  <c r="U61" i="23" s="1"/>
  <c r="W77" i="20"/>
  <c r="AI77" i="20" s="1"/>
  <c r="V81" i="23" s="1"/>
  <c r="W79" i="20"/>
  <c r="AI79" i="20" s="1"/>
  <c r="V99" i="23" s="1"/>
  <c r="W80" i="20"/>
  <c r="AI80" i="20" s="1"/>
  <c r="V38" i="23" s="1"/>
  <c r="W81" i="20"/>
  <c r="AI81" i="20" s="1"/>
  <c r="V23" i="23" s="1"/>
  <c r="W78" i="20"/>
  <c r="AI78" i="20" s="1"/>
  <c r="V82" i="23" s="1"/>
  <c r="O35" i="20"/>
  <c r="AA35" i="20" s="1"/>
  <c r="N32" i="23" s="1"/>
  <c r="U17" i="20"/>
  <c r="AG17" i="20" s="1"/>
  <c r="T92" i="23" s="1"/>
  <c r="U20" i="20"/>
  <c r="AG20" i="20" s="1"/>
  <c r="T5" i="23" s="1"/>
  <c r="C46" i="20"/>
  <c r="AM41" i="20" s="1"/>
  <c r="S54" i="20"/>
  <c r="AE54" i="20" s="1"/>
  <c r="R54" i="23" s="1"/>
  <c r="P110" i="20"/>
  <c r="AB110" i="20" s="1"/>
  <c r="O25" i="23" s="1"/>
  <c r="P112" i="20"/>
  <c r="AB112" i="20" s="1"/>
  <c r="O61" i="23" s="1"/>
  <c r="P111" i="20"/>
  <c r="AB111" i="20" s="1"/>
  <c r="O60" i="23" s="1"/>
  <c r="P113" i="20"/>
  <c r="AB113" i="20" s="1"/>
  <c r="O13" i="23" s="1"/>
  <c r="P109" i="20"/>
  <c r="AB109" i="20" s="1"/>
  <c r="O84" i="23" s="1"/>
  <c r="Q32" i="20"/>
  <c r="AC32" i="20" s="1"/>
  <c r="P95" i="23" s="1"/>
  <c r="E46" i="20"/>
  <c r="AO35" i="20" s="1"/>
  <c r="U18" i="20"/>
  <c r="AG18" i="20" s="1"/>
  <c r="T69" i="23" s="1"/>
  <c r="I28" i="20"/>
  <c r="AS25" i="20" s="1"/>
  <c r="V101" i="20"/>
  <c r="AH101" i="20" s="1"/>
  <c r="U58" i="23" s="1"/>
  <c r="X101" i="20"/>
  <c r="AJ101" i="20" s="1"/>
  <c r="W58" i="23" s="1"/>
  <c r="P37" i="20"/>
  <c r="AB37" i="20" s="1"/>
  <c r="O49" i="23" s="1"/>
  <c r="R143" i="20"/>
  <c r="AD143" i="20" s="1"/>
  <c r="Q76" i="23" s="1"/>
  <c r="R144" i="20"/>
  <c r="AD144" i="20" s="1"/>
  <c r="Q15" i="23" s="1"/>
  <c r="T23" i="20"/>
  <c r="AF23" i="20" s="1"/>
  <c r="S71" i="23" s="1"/>
  <c r="T24" i="20"/>
  <c r="AF24" i="20" s="1"/>
  <c r="S72" i="23" s="1"/>
  <c r="U131" i="20"/>
  <c r="AG131" i="20" s="1"/>
  <c r="T108" i="23" s="1"/>
  <c r="U133" i="20"/>
  <c r="AG133" i="20" s="1"/>
  <c r="T62" i="23" s="1"/>
  <c r="U132" i="20"/>
  <c r="AG132" i="20" s="1"/>
  <c r="T26" i="23" s="1"/>
  <c r="U135" i="20"/>
  <c r="AG135" i="20" s="1"/>
  <c r="T63" i="23" s="1"/>
  <c r="U134" i="20"/>
  <c r="AG134" i="20" s="1"/>
  <c r="T75" i="23" s="1"/>
  <c r="V9" i="20"/>
  <c r="AH9" i="20" s="1"/>
  <c r="U68" i="23" s="1"/>
  <c r="J46" i="20"/>
  <c r="AT32" i="20" s="1"/>
  <c r="L106" i="20"/>
  <c r="AV98" i="20" s="1"/>
  <c r="U22" i="20"/>
  <c r="AG22" i="20" s="1"/>
  <c r="T93" i="23" s="1"/>
  <c r="C28" i="20"/>
  <c r="AM20" i="20" s="1"/>
  <c r="R77" i="20"/>
  <c r="AD77" i="20" s="1"/>
  <c r="Q81" i="23" s="1"/>
  <c r="R80" i="20"/>
  <c r="AD80" i="20" s="1"/>
  <c r="Q38" i="23" s="1"/>
  <c r="Y35" i="20"/>
  <c r="AK35" i="20" s="1"/>
  <c r="X32" i="23" s="1"/>
  <c r="Y40" i="20"/>
  <c r="AK40" i="20" s="1"/>
  <c r="X52" i="23" s="1"/>
  <c r="Y36" i="20"/>
  <c r="AK36" i="20" s="1"/>
  <c r="X33" i="23" s="1"/>
  <c r="T103" i="20"/>
  <c r="AF103" i="20" s="1"/>
  <c r="S41" i="23" s="1"/>
  <c r="G11" i="24"/>
  <c r="P49" i="20"/>
  <c r="AB49" i="20" s="1"/>
  <c r="O34" i="23" s="1"/>
  <c r="S5" i="20"/>
  <c r="AE5" i="20" s="1"/>
  <c r="R30" i="23" s="1"/>
  <c r="Q49" i="20"/>
  <c r="AC49" i="20" s="1"/>
  <c r="P34" i="23" s="1"/>
  <c r="P36" i="20"/>
  <c r="AB36" i="20" s="1"/>
  <c r="O33" i="23" s="1"/>
  <c r="P41" i="20"/>
  <c r="AB41" i="20" s="1"/>
  <c r="O6" i="23" s="1"/>
  <c r="P42" i="20"/>
  <c r="AB42" i="20" s="1"/>
  <c r="O7" i="23" s="1"/>
  <c r="G13" i="20"/>
  <c r="AQ6" i="20" s="1"/>
  <c r="T99" i="20"/>
  <c r="AF99" i="20" s="1"/>
  <c r="S40" i="23" s="1"/>
  <c r="Q52" i="20"/>
  <c r="AC52" i="20" s="1"/>
  <c r="P73" i="23" s="1"/>
  <c r="F128" i="20"/>
  <c r="AP122" i="20" s="1"/>
  <c r="Y134" i="20"/>
  <c r="AK134" i="20" s="1"/>
  <c r="X75" i="23" s="1"/>
  <c r="Q57" i="20"/>
  <c r="AC57" i="20" s="1"/>
  <c r="P8" i="23" s="1"/>
  <c r="X50" i="20"/>
  <c r="AJ50" i="20" s="1"/>
  <c r="W35" i="23" s="1"/>
  <c r="X54" i="20"/>
  <c r="AJ54" i="20" s="1"/>
  <c r="W54" i="23" s="1"/>
  <c r="X57" i="20"/>
  <c r="AJ57" i="20" s="1"/>
  <c r="W8" i="23" s="1"/>
  <c r="X60" i="20"/>
  <c r="AJ60" i="20" s="1"/>
  <c r="W80" i="23" s="1"/>
  <c r="R23" i="20"/>
  <c r="AD23" i="20" s="1"/>
  <c r="Q71" i="23" s="1"/>
  <c r="R22" i="20"/>
  <c r="AD22" i="20" s="1"/>
  <c r="Q93" i="23" s="1"/>
  <c r="R19" i="20"/>
  <c r="AD19" i="20" s="1"/>
  <c r="Q48" i="23" s="1"/>
  <c r="R25" i="20"/>
  <c r="AD25" i="20" s="1"/>
  <c r="Q31" i="23" s="1"/>
  <c r="R21" i="20"/>
  <c r="AD21" i="20" s="1"/>
  <c r="Q70" i="23" s="1"/>
  <c r="R24" i="20"/>
  <c r="AD24" i="20" s="1"/>
  <c r="Q72" i="23" s="1"/>
  <c r="R17" i="20"/>
  <c r="AD17" i="20" s="1"/>
  <c r="Q92" i="23" s="1"/>
  <c r="R18" i="20"/>
  <c r="AD18" i="20" s="1"/>
  <c r="Q69" i="23" s="1"/>
  <c r="S4" i="20"/>
  <c r="AE4" i="20" s="1"/>
  <c r="R89" i="23" s="1"/>
  <c r="S9" i="20"/>
  <c r="AE9" i="20" s="1"/>
  <c r="R68" i="23" s="1"/>
  <c r="Q56" i="20"/>
  <c r="AC56" i="20" s="1"/>
  <c r="P56" i="23" s="1"/>
  <c r="R124" i="20"/>
  <c r="AD124" i="20" s="1"/>
  <c r="Q107" i="23" s="1"/>
  <c r="E13" i="24"/>
  <c r="Q59" i="20"/>
  <c r="AC59" i="20" s="1"/>
  <c r="P37" i="23" s="1"/>
  <c r="O56" i="20"/>
  <c r="AA56" i="20" s="1"/>
  <c r="N56" i="23" s="1"/>
  <c r="Q4" i="20"/>
  <c r="AC4" i="20" s="1"/>
  <c r="P89" i="23" s="1"/>
  <c r="Q8" i="20"/>
  <c r="AC8" i="20" s="1"/>
  <c r="P90" i="23" s="1"/>
  <c r="Q9" i="20"/>
  <c r="AC9" i="20" s="1"/>
  <c r="P68" i="23" s="1"/>
  <c r="Q10" i="20"/>
  <c r="AC10" i="20" s="1"/>
  <c r="P4" i="23" s="1"/>
  <c r="S6" i="20"/>
  <c r="AE6" i="20" s="1"/>
  <c r="R19" i="23" s="1"/>
  <c r="T102" i="20"/>
  <c r="AF102" i="20" s="1"/>
  <c r="S59" i="23" s="1"/>
  <c r="S7" i="20"/>
  <c r="AE7" i="20" s="1"/>
  <c r="R47" i="23" s="1"/>
  <c r="D128" i="20"/>
  <c r="AN123" i="20" s="1"/>
  <c r="Q60" i="20"/>
  <c r="AC60" i="20" s="1"/>
  <c r="P80" i="23" s="1"/>
  <c r="V20" i="20"/>
  <c r="AH20" i="20" s="1"/>
  <c r="U5" i="23" s="1"/>
  <c r="Y131" i="20"/>
  <c r="AK131" i="20" s="1"/>
  <c r="X108" i="23" s="1"/>
  <c r="Q55" i="20"/>
  <c r="AC55" i="20" s="1"/>
  <c r="P55" i="23" s="1"/>
  <c r="O52" i="20"/>
  <c r="AA52" i="20" s="1"/>
  <c r="N73" i="23" s="1"/>
  <c r="R20" i="20"/>
  <c r="AD20" i="20" s="1"/>
  <c r="Q5" i="23" s="1"/>
  <c r="S10" i="20"/>
  <c r="AE10" i="20" s="1"/>
  <c r="R4" i="23" s="1"/>
  <c r="F4" i="24"/>
  <c r="T101" i="20"/>
  <c r="AF101" i="20" s="1"/>
  <c r="S58" i="23" s="1"/>
  <c r="Q50" i="20"/>
  <c r="AC50" i="20" s="1"/>
  <c r="P35" i="23" s="1"/>
  <c r="R133" i="20"/>
  <c r="AD133" i="20" s="1"/>
  <c r="Q62" i="23" s="1"/>
  <c r="R132" i="20"/>
  <c r="AD132" i="20" s="1"/>
  <c r="Q26" i="23" s="1"/>
  <c r="Q134" i="20"/>
  <c r="AC134" i="20" s="1"/>
  <c r="P75" i="23" s="1"/>
  <c r="Q132" i="20"/>
  <c r="AC132" i="20" s="1"/>
  <c r="P26" i="23" s="1"/>
  <c r="Q135" i="20"/>
  <c r="AC135" i="20" s="1"/>
  <c r="P63" i="23" s="1"/>
  <c r="M138" i="20"/>
  <c r="AW132" i="20" s="1"/>
  <c r="D7" i="24"/>
  <c r="T100" i="20"/>
  <c r="AF100" i="20" s="1"/>
  <c r="S24" i="23" s="1"/>
  <c r="R122" i="20"/>
  <c r="AD122" i="20" s="1"/>
  <c r="Q42" i="23" s="1"/>
  <c r="T98" i="20"/>
  <c r="AF98" i="20" s="1"/>
  <c r="S83" i="23" s="1"/>
  <c r="Q51" i="20"/>
  <c r="AC51" i="20" s="1"/>
  <c r="P36" i="23" s="1"/>
  <c r="X59" i="20"/>
  <c r="AJ59" i="20" s="1"/>
  <c r="W37" i="23" s="1"/>
  <c r="Q54" i="20"/>
  <c r="AC54" i="20" s="1"/>
  <c r="P54" i="23" s="1"/>
  <c r="V99" i="20"/>
  <c r="AH99" i="20" s="1"/>
  <c r="U40" i="23" s="1"/>
  <c r="V100" i="20"/>
  <c r="AH100" i="20" s="1"/>
  <c r="U24" i="23" s="1"/>
  <c r="R36" i="20"/>
  <c r="AD36" i="20" s="1"/>
  <c r="Q33" i="23" s="1"/>
  <c r="R31" i="20"/>
  <c r="AD31" i="20" s="1"/>
  <c r="Q94" i="23" s="1"/>
  <c r="R40" i="20"/>
  <c r="AD40" i="20" s="1"/>
  <c r="Q52" i="23" s="1"/>
  <c r="P100" i="20"/>
  <c r="AB100" i="20" s="1"/>
  <c r="O24" i="23" s="1"/>
  <c r="P99" i="20"/>
  <c r="AB99" i="20" s="1"/>
  <c r="O40" i="23" s="1"/>
  <c r="Y121" i="20"/>
  <c r="AK121" i="20" s="1"/>
  <c r="X106" i="23" s="1"/>
  <c r="Y120" i="20"/>
  <c r="AK120" i="20" s="1"/>
  <c r="X105" i="23" s="1"/>
  <c r="Y124" i="20"/>
  <c r="AK124" i="20" s="1"/>
  <c r="X107" i="23" s="1"/>
  <c r="Y122" i="20"/>
  <c r="AK122" i="20" s="1"/>
  <c r="X42" i="23" s="1"/>
  <c r="L14" i="24"/>
  <c r="Q53" i="20"/>
  <c r="AC53" i="20" s="1"/>
  <c r="P20" i="23" s="1"/>
  <c r="O142" i="20"/>
  <c r="AA142" i="20" s="1"/>
  <c r="N43" i="23" s="1"/>
  <c r="W70" i="20"/>
  <c r="AI70" i="20" s="1"/>
  <c r="V10" i="23" s="1"/>
  <c r="W71" i="20"/>
  <c r="AI71" i="20" s="1"/>
  <c r="V11" i="23" s="1"/>
  <c r="W69" i="20"/>
  <c r="AI69" i="20" s="1"/>
  <c r="V57" i="23" s="1"/>
  <c r="R16" i="20"/>
  <c r="AD16" i="20" s="1"/>
  <c r="Q91" i="23" s="1"/>
  <c r="S82" i="20"/>
  <c r="AE82" i="20" s="1"/>
  <c r="R12" i="23" s="1"/>
  <c r="S78" i="20"/>
  <c r="AE78" i="20" s="1"/>
  <c r="R82" i="23" s="1"/>
  <c r="S22" i="20"/>
  <c r="AE22" i="20" s="1"/>
  <c r="R93" i="23" s="1"/>
  <c r="S20" i="20"/>
  <c r="AE20" i="20" s="1"/>
  <c r="R5" i="23" s="1"/>
  <c r="S23" i="20"/>
  <c r="AE23" i="20" s="1"/>
  <c r="R71" i="23" s="1"/>
  <c r="S18" i="20"/>
  <c r="AE18" i="20" s="1"/>
  <c r="R69" i="23" s="1"/>
  <c r="S19" i="20"/>
  <c r="AE19" i="20" s="1"/>
  <c r="R48" i="23" s="1"/>
  <c r="S17" i="20"/>
  <c r="AE17" i="20" s="1"/>
  <c r="R92" i="23" s="1"/>
  <c r="O17" i="20"/>
  <c r="AA17" i="20" s="1"/>
  <c r="N92" i="23" s="1"/>
  <c r="X23" i="20"/>
  <c r="AJ23" i="20" s="1"/>
  <c r="W71" i="23" s="1"/>
  <c r="Y25" i="20"/>
  <c r="AK25" i="20" s="1"/>
  <c r="X31" i="23" s="1"/>
  <c r="S34" i="20"/>
  <c r="AE34" i="20" s="1"/>
  <c r="R97" i="23" s="1"/>
  <c r="V24" i="20"/>
  <c r="AH24" i="20" s="1"/>
  <c r="U72" i="23" s="1"/>
  <c r="V4" i="20"/>
  <c r="AH4" i="20" s="1"/>
  <c r="U89" i="23" s="1"/>
  <c r="Y18" i="20"/>
  <c r="AK18" i="20" s="1"/>
  <c r="X69" i="23" s="1"/>
  <c r="M28" i="20"/>
  <c r="AW16" i="20" s="1"/>
  <c r="O22" i="20"/>
  <c r="AA22" i="20" s="1"/>
  <c r="N93" i="23" s="1"/>
  <c r="O16" i="20"/>
  <c r="AA16" i="20" s="1"/>
  <c r="N91" i="23" s="1"/>
  <c r="P119" i="20"/>
  <c r="AB119" i="20" s="1"/>
  <c r="O104" i="23" s="1"/>
  <c r="P121" i="20"/>
  <c r="AB121" i="20" s="1"/>
  <c r="O106" i="23" s="1"/>
  <c r="P122" i="20"/>
  <c r="AB122" i="20" s="1"/>
  <c r="O42" i="23" s="1"/>
  <c r="P120" i="20"/>
  <c r="AB120" i="20" s="1"/>
  <c r="O105" i="23" s="1"/>
  <c r="P123" i="20"/>
  <c r="AB123" i="20" s="1"/>
  <c r="O74" i="23" s="1"/>
  <c r="P124" i="20"/>
  <c r="AB124" i="20" s="1"/>
  <c r="O107" i="23" s="1"/>
  <c r="B5" i="24"/>
  <c r="Y21" i="20"/>
  <c r="AK21" i="20" s="1"/>
  <c r="X70" i="23" s="1"/>
  <c r="L5" i="24"/>
  <c r="O19" i="20"/>
  <c r="AA19" i="20" s="1"/>
  <c r="N48" i="23" s="1"/>
  <c r="O18" i="20"/>
  <c r="AA18" i="20" s="1"/>
  <c r="N69" i="23" s="1"/>
  <c r="R111" i="20"/>
  <c r="AD111" i="20" s="1"/>
  <c r="Q60" i="23" s="1"/>
  <c r="R112" i="20"/>
  <c r="AD112" i="20" s="1"/>
  <c r="Q61" i="23" s="1"/>
  <c r="R109" i="20"/>
  <c r="AD109" i="20" s="1"/>
  <c r="Q84" i="23" s="1"/>
  <c r="R113" i="20"/>
  <c r="AD113" i="20" s="1"/>
  <c r="Q13" i="23" s="1"/>
  <c r="Y17" i="20"/>
  <c r="AK17" i="20" s="1"/>
  <c r="X92" i="23" s="1"/>
  <c r="O21" i="20"/>
  <c r="AA21" i="20" s="1"/>
  <c r="N70" i="23" s="1"/>
  <c r="S124" i="20"/>
  <c r="AE124" i="20" s="1"/>
  <c r="R107" i="23" s="1"/>
  <c r="S119" i="20"/>
  <c r="AE119" i="20" s="1"/>
  <c r="R104" i="23" s="1"/>
  <c r="S123" i="20"/>
  <c r="AE123" i="20" s="1"/>
  <c r="R74" i="23" s="1"/>
  <c r="S120" i="20"/>
  <c r="AE120" i="20" s="1"/>
  <c r="R105" i="23" s="1"/>
  <c r="S125" i="20"/>
  <c r="AE125" i="20" s="1"/>
  <c r="R14" i="23" s="1"/>
  <c r="X102" i="20"/>
  <c r="AJ102" i="20" s="1"/>
  <c r="W59" i="23" s="1"/>
  <c r="X98" i="20"/>
  <c r="AJ98" i="20" s="1"/>
  <c r="W83" i="23" s="1"/>
  <c r="X99" i="20"/>
  <c r="AJ99" i="20" s="1"/>
  <c r="W40" i="23" s="1"/>
  <c r="C7" i="24"/>
  <c r="P58" i="20"/>
  <c r="AB58" i="20" s="1"/>
  <c r="O9" i="23" s="1"/>
  <c r="P57" i="20"/>
  <c r="AB57" i="20" s="1"/>
  <c r="O8" i="23" s="1"/>
  <c r="P51" i="20"/>
  <c r="AB51" i="20" s="1"/>
  <c r="O36" i="23" s="1"/>
  <c r="P52" i="20"/>
  <c r="AB52" i="20" s="1"/>
  <c r="O73" i="23" s="1"/>
  <c r="P60" i="20"/>
  <c r="AB60" i="20" s="1"/>
  <c r="O80" i="23" s="1"/>
  <c r="X18" i="20"/>
  <c r="AJ18" i="20" s="1"/>
  <c r="W69" i="23" s="1"/>
  <c r="X25" i="20"/>
  <c r="AJ25" i="20" s="1"/>
  <c r="W31" i="23" s="1"/>
  <c r="X20" i="20"/>
  <c r="AJ20" i="20" s="1"/>
  <c r="W5" i="23" s="1"/>
  <c r="S141" i="20"/>
  <c r="AE141" i="20" s="1"/>
  <c r="R85" i="23" s="1"/>
  <c r="S142" i="20"/>
  <c r="AE142" i="20" s="1"/>
  <c r="R43" i="23" s="1"/>
  <c r="S144" i="20"/>
  <c r="AE144" i="20" s="1"/>
  <c r="R15" i="23" s="1"/>
  <c r="L28" i="20"/>
  <c r="AV19" i="20" s="1"/>
  <c r="G28" i="20"/>
  <c r="AQ25" i="20" s="1"/>
  <c r="O25" i="20"/>
  <c r="AA25" i="20" s="1"/>
  <c r="N31" i="23" s="1"/>
  <c r="V33" i="20"/>
  <c r="AH33" i="20" s="1"/>
  <c r="U96" i="23" s="1"/>
  <c r="V39" i="20"/>
  <c r="AH39" i="20" s="1"/>
  <c r="U51" i="23" s="1"/>
  <c r="V37" i="20"/>
  <c r="AH37" i="20" s="1"/>
  <c r="U49" i="23" s="1"/>
  <c r="V32" i="20"/>
  <c r="AH32" i="20" s="1"/>
  <c r="U95" i="23" s="1"/>
  <c r="V43" i="20"/>
  <c r="AH43" i="20" s="1"/>
  <c r="U53" i="23" s="1"/>
  <c r="V41" i="20"/>
  <c r="AH41" i="20" s="1"/>
  <c r="U6" i="23" s="1"/>
  <c r="V31" i="20"/>
  <c r="AH31" i="20" s="1"/>
  <c r="U94" i="23" s="1"/>
  <c r="V36" i="20"/>
  <c r="AH36" i="20" s="1"/>
  <c r="U33" i="23" s="1"/>
  <c r="V35" i="20"/>
  <c r="AH35" i="20" s="1"/>
  <c r="U32" i="23" s="1"/>
  <c r="V38" i="20"/>
  <c r="AH38" i="20" s="1"/>
  <c r="U50" i="23" s="1"/>
  <c r="P9" i="20"/>
  <c r="AB9" i="20" s="1"/>
  <c r="O68" i="23" s="1"/>
  <c r="P10" i="20"/>
  <c r="AB10" i="20" s="1"/>
  <c r="O4" i="23" s="1"/>
  <c r="P5" i="20"/>
  <c r="AB5" i="20" s="1"/>
  <c r="O30" i="23" s="1"/>
  <c r="V23" i="20"/>
  <c r="AH23" i="20" s="1"/>
  <c r="U71" i="23" s="1"/>
  <c r="V16" i="20"/>
  <c r="AH16" i="20" s="1"/>
  <c r="U91" i="23" s="1"/>
  <c r="V25" i="20"/>
  <c r="AH25" i="20" s="1"/>
  <c r="U31" i="23" s="1"/>
  <c r="V17" i="20"/>
  <c r="AH17" i="20" s="1"/>
  <c r="U92" i="23" s="1"/>
  <c r="V21" i="20"/>
  <c r="AH21" i="20" s="1"/>
  <c r="U70" i="23" s="1"/>
  <c r="V18" i="20"/>
  <c r="AH18" i="20" s="1"/>
  <c r="U69" i="23" s="1"/>
  <c r="V22" i="20"/>
  <c r="AH22" i="20" s="1"/>
  <c r="U93" i="23" s="1"/>
  <c r="S33" i="20"/>
  <c r="AE33" i="20" s="1"/>
  <c r="R96" i="23" s="1"/>
  <c r="S37" i="20"/>
  <c r="AE37" i="20" s="1"/>
  <c r="R49" i="23" s="1"/>
  <c r="Q43" i="20"/>
  <c r="AC43" i="20" s="1"/>
  <c r="P53" i="23" s="1"/>
  <c r="Q41" i="20"/>
  <c r="AC41" i="20" s="1"/>
  <c r="P6" i="23" s="1"/>
  <c r="Q42" i="20"/>
  <c r="AC42" i="20" s="1"/>
  <c r="P7" i="23" s="1"/>
  <c r="Q40" i="20"/>
  <c r="AC40" i="20" s="1"/>
  <c r="P52" i="23" s="1"/>
  <c r="Q35" i="20"/>
  <c r="AC35" i="20" s="1"/>
  <c r="P32" i="23" s="1"/>
  <c r="Q34" i="20"/>
  <c r="AC34" i="20" s="1"/>
  <c r="P97" i="23" s="1"/>
  <c r="Q33" i="20"/>
  <c r="AC33" i="20" s="1"/>
  <c r="P96" i="23" s="1"/>
  <c r="Q37" i="20"/>
  <c r="AC37" i="20" s="1"/>
  <c r="P49" i="23" s="1"/>
  <c r="Y20" i="20"/>
  <c r="AK20" i="20" s="1"/>
  <c r="X5" i="23" s="1"/>
  <c r="T52" i="20"/>
  <c r="AF52" i="20" s="1"/>
  <c r="S73" i="23" s="1"/>
  <c r="T59" i="20"/>
  <c r="AF59" i="20" s="1"/>
  <c r="S37" i="23" s="1"/>
  <c r="T57" i="20"/>
  <c r="AF57" i="20" s="1"/>
  <c r="S8" i="23" s="1"/>
  <c r="T60" i="20"/>
  <c r="AF60" i="20" s="1"/>
  <c r="S80" i="23" s="1"/>
  <c r="T58" i="20"/>
  <c r="AF58" i="20" s="1"/>
  <c r="S9" i="23" s="1"/>
  <c r="T56" i="20"/>
  <c r="AF56" i="20" s="1"/>
  <c r="S56" i="23" s="1"/>
  <c r="T54" i="20"/>
  <c r="AF54" i="20" s="1"/>
  <c r="S54" i="23" s="1"/>
  <c r="T53" i="20"/>
  <c r="AF53" i="20" s="1"/>
  <c r="S20" i="23" s="1"/>
  <c r="T55" i="20"/>
  <c r="AF55" i="20" s="1"/>
  <c r="S55" i="23" s="1"/>
  <c r="T51" i="20"/>
  <c r="AF51" i="20" s="1"/>
  <c r="S36" i="23" s="1"/>
  <c r="P125" i="20"/>
  <c r="AB125" i="20" s="1"/>
  <c r="O14" i="23" s="1"/>
  <c r="X16" i="20"/>
  <c r="AJ16" i="20" s="1"/>
  <c r="W91" i="23" s="1"/>
  <c r="Y19" i="20"/>
  <c r="AK19" i="20" s="1"/>
  <c r="X48" i="23" s="1"/>
  <c r="F116" i="20"/>
  <c r="AP111" i="20" s="1"/>
  <c r="S24" i="20"/>
  <c r="AE24" i="20" s="1"/>
  <c r="R72" i="23" s="1"/>
  <c r="P6" i="20"/>
  <c r="AB6" i="20" s="1"/>
  <c r="O19" i="23" s="1"/>
  <c r="X24" i="20"/>
  <c r="AJ24" i="20" s="1"/>
  <c r="W72" i="23" s="1"/>
  <c r="G147" i="20"/>
  <c r="AQ142" i="20" s="1"/>
  <c r="F5" i="24"/>
  <c r="S36" i="20"/>
  <c r="AE36" i="20" s="1"/>
  <c r="R33" i="23" s="1"/>
  <c r="O20" i="20"/>
  <c r="AA20" i="20" s="1"/>
  <c r="N5" i="23" s="1"/>
  <c r="V42" i="20"/>
  <c r="AH42" i="20" s="1"/>
  <c r="U7" i="23" s="1"/>
  <c r="Q39" i="20"/>
  <c r="AC39" i="20" s="1"/>
  <c r="P51" i="23" s="1"/>
  <c r="D62" i="20"/>
  <c r="D63" i="20" s="1"/>
  <c r="R9" i="20"/>
  <c r="AD9" i="20" s="1"/>
  <c r="Q68" i="23" s="1"/>
  <c r="R4" i="20"/>
  <c r="AD4" i="20" s="1"/>
  <c r="Q89" i="23" s="1"/>
  <c r="R5" i="20"/>
  <c r="AD5" i="20" s="1"/>
  <c r="Q30" i="23" s="1"/>
  <c r="R8" i="20"/>
  <c r="AD8" i="20" s="1"/>
  <c r="Q90" i="23" s="1"/>
  <c r="W17" i="20"/>
  <c r="AI17" i="20" s="1"/>
  <c r="V92" i="23" s="1"/>
  <c r="W22" i="20"/>
  <c r="AI22" i="20" s="1"/>
  <c r="V93" i="23" s="1"/>
  <c r="W25" i="20"/>
  <c r="AI25" i="20" s="1"/>
  <c r="V31" i="23" s="1"/>
  <c r="Y22" i="20"/>
  <c r="AK22" i="20" s="1"/>
  <c r="X93" i="23" s="1"/>
  <c r="Y23" i="20"/>
  <c r="AK23" i="20" s="1"/>
  <c r="X71" i="23" s="1"/>
  <c r="X17" i="20"/>
  <c r="AJ17" i="20" s="1"/>
  <c r="W92" i="23" s="1"/>
  <c r="E12" i="24"/>
  <c r="X22" i="20"/>
  <c r="AJ22" i="20" s="1"/>
  <c r="W93" i="23" s="1"/>
  <c r="S25" i="20"/>
  <c r="AE25" i="20" s="1"/>
  <c r="R31" i="23" s="1"/>
  <c r="P7" i="20"/>
  <c r="AB7" i="20" s="1"/>
  <c r="O47" i="23" s="1"/>
  <c r="D6" i="24"/>
  <c r="S21" i="20"/>
  <c r="AE21" i="20" s="1"/>
  <c r="R70" i="23" s="1"/>
  <c r="F15" i="24"/>
  <c r="X21" i="20"/>
  <c r="AJ21" i="20" s="1"/>
  <c r="W70" i="23" s="1"/>
  <c r="O24" i="20"/>
  <c r="AA24" i="20" s="1"/>
  <c r="N72" i="23" s="1"/>
  <c r="R125" i="20"/>
  <c r="AD125" i="20" s="1"/>
  <c r="Q14" i="23" s="1"/>
  <c r="R119" i="20"/>
  <c r="AD119" i="20" s="1"/>
  <c r="Q104" i="23" s="1"/>
  <c r="R121" i="20"/>
  <c r="AD121" i="20" s="1"/>
  <c r="Q106" i="23" s="1"/>
  <c r="R123" i="20"/>
  <c r="AD123" i="20" s="1"/>
  <c r="Q74" i="23" s="1"/>
  <c r="AA112" i="3"/>
  <c r="AA110" i="3"/>
  <c r="AA111" i="3"/>
  <c r="AA113" i="3"/>
  <c r="AS88" i="20"/>
  <c r="AN151" i="20"/>
  <c r="AN150" i="20"/>
  <c r="AO49" i="20"/>
  <c r="AO50" i="20"/>
  <c r="AO54" i="20"/>
  <c r="AO56" i="20"/>
  <c r="AO53" i="20"/>
  <c r="AO52" i="20"/>
  <c r="AO58" i="20"/>
  <c r="AO60" i="20"/>
  <c r="AO51" i="20"/>
  <c r="AO57" i="20"/>
  <c r="AO55" i="20"/>
  <c r="AO59" i="20"/>
  <c r="AU151" i="20"/>
  <c r="AU150" i="20"/>
  <c r="AP150" i="20"/>
  <c r="AP151" i="20"/>
  <c r="AA109" i="3"/>
  <c r="AM9" i="20" l="1"/>
  <c r="AM8" i="20"/>
  <c r="AM6" i="20"/>
  <c r="AM5" i="20"/>
  <c r="AM7" i="20"/>
  <c r="AM10" i="20"/>
  <c r="AM4" i="20"/>
  <c r="AO10" i="20"/>
  <c r="AO4" i="20"/>
  <c r="AO141" i="20"/>
  <c r="AS89" i="20"/>
  <c r="AS92" i="20"/>
  <c r="AS90" i="20"/>
  <c r="AA8" i="20"/>
  <c r="N90" i="23" s="1"/>
  <c r="AM133" i="20"/>
  <c r="AM131" i="20"/>
  <c r="AS54" i="20"/>
  <c r="AS51" i="20"/>
  <c r="AS151" i="20"/>
  <c r="AM80" i="20"/>
  <c r="AS57" i="20"/>
  <c r="AU5" i="20"/>
  <c r="AT51" i="20"/>
  <c r="AT60" i="20"/>
  <c r="AS69" i="20"/>
  <c r="AT56" i="20"/>
  <c r="AT50" i="20"/>
  <c r="AT70" i="20"/>
  <c r="AN135" i="20"/>
  <c r="AO91" i="20"/>
  <c r="AV143" i="20"/>
  <c r="AS53" i="20"/>
  <c r="AS59" i="20"/>
  <c r="AO112" i="20"/>
  <c r="AQ88" i="20"/>
  <c r="AS60" i="20"/>
  <c r="AT66" i="20"/>
  <c r="AO120" i="20"/>
  <c r="AM122" i="20"/>
  <c r="AQ103" i="20"/>
  <c r="AR49" i="20"/>
  <c r="AO123" i="20"/>
  <c r="AO125" i="20"/>
  <c r="AU80" i="20"/>
  <c r="AT68" i="20"/>
  <c r="AS49" i="20"/>
  <c r="AQ98" i="20"/>
  <c r="AU143" i="20"/>
  <c r="AS56" i="20"/>
  <c r="AU77" i="20"/>
  <c r="AV151" i="20"/>
  <c r="AO142" i="20"/>
  <c r="AM112" i="20"/>
  <c r="AO144" i="20"/>
  <c r="AU51" i="20"/>
  <c r="AU81" i="20"/>
  <c r="AU110" i="20"/>
  <c r="AU54" i="20"/>
  <c r="AV92" i="20"/>
  <c r="AM82" i="20"/>
  <c r="AU6" i="20"/>
  <c r="AW91" i="20"/>
  <c r="AR91" i="20"/>
  <c r="AM79" i="20"/>
  <c r="AU7" i="20"/>
  <c r="AU10" i="20"/>
  <c r="AR88" i="20"/>
  <c r="AR90" i="20"/>
  <c r="AU4" i="20"/>
  <c r="AM77" i="20"/>
  <c r="AR89" i="20"/>
  <c r="AM81" i="20"/>
  <c r="AU8" i="20"/>
  <c r="AO67" i="20"/>
  <c r="AR122" i="20"/>
  <c r="AN6" i="20"/>
  <c r="AQ33" i="20"/>
  <c r="AW89" i="20"/>
  <c r="AW90" i="20"/>
  <c r="AR24" i="20"/>
  <c r="AS68" i="20"/>
  <c r="AM125" i="20"/>
  <c r="AM123" i="20"/>
  <c r="AS67" i="20"/>
  <c r="AS66" i="20"/>
  <c r="AV52" i="20"/>
  <c r="AW92" i="20"/>
  <c r="AN18" i="20"/>
  <c r="AN21" i="20"/>
  <c r="AV10" i="20"/>
  <c r="AN17" i="20"/>
  <c r="AV7" i="20"/>
  <c r="AT144" i="20"/>
  <c r="AN22" i="20"/>
  <c r="AP101" i="20"/>
  <c r="AV39" i="20"/>
  <c r="AM110" i="20"/>
  <c r="AT52" i="20"/>
  <c r="AT54" i="20"/>
  <c r="AS50" i="20"/>
  <c r="AM91" i="20"/>
  <c r="AT57" i="20"/>
  <c r="AQ90" i="20"/>
  <c r="AV55" i="20"/>
  <c r="AO109" i="20"/>
  <c r="AT58" i="20"/>
  <c r="AO111" i="20"/>
  <c r="AO89" i="20"/>
  <c r="AU113" i="20"/>
  <c r="AT55" i="20"/>
  <c r="AU112" i="20"/>
  <c r="AT49" i="20"/>
  <c r="AT53" i="20"/>
  <c r="AU124" i="20"/>
  <c r="AU109" i="20"/>
  <c r="AU120" i="20"/>
  <c r="AV69" i="20"/>
  <c r="AO119" i="20"/>
  <c r="AW71" i="20"/>
  <c r="AO122" i="20"/>
  <c r="AT120" i="20"/>
  <c r="AW67" i="20"/>
  <c r="AT123" i="20"/>
  <c r="AO121" i="20"/>
  <c r="AW22" i="20"/>
  <c r="AS99" i="20"/>
  <c r="AS100" i="20"/>
  <c r="AR23" i="20"/>
  <c r="AW119" i="20"/>
  <c r="AU133" i="20"/>
  <c r="AR18" i="20"/>
  <c r="AP39" i="20"/>
  <c r="AR25" i="20"/>
  <c r="AW80" i="20"/>
  <c r="AM16" i="20"/>
  <c r="AW120" i="20"/>
  <c r="AQ18" i="20"/>
  <c r="AW122" i="20"/>
  <c r="AW124" i="20"/>
  <c r="AN103" i="20"/>
  <c r="AM120" i="20"/>
  <c r="AU134" i="20"/>
  <c r="AV57" i="20"/>
  <c r="AS58" i="20"/>
  <c r="AQ101" i="20"/>
  <c r="AT134" i="20"/>
  <c r="AS55" i="20"/>
  <c r="AO24" i="20"/>
  <c r="AQ99" i="20"/>
  <c r="AT135" i="20"/>
  <c r="AV125" i="20"/>
  <c r="AT69" i="20"/>
  <c r="AQ89" i="20"/>
  <c r="AQ102" i="20"/>
  <c r="AT71" i="20"/>
  <c r="AR9" i="20"/>
  <c r="AQ91" i="20"/>
  <c r="AO17" i="20"/>
  <c r="AO16" i="20"/>
  <c r="AO110" i="20"/>
  <c r="AO90" i="20"/>
  <c r="AO135" i="20"/>
  <c r="AO7" i="20"/>
  <c r="AR55" i="20"/>
  <c r="AN77" i="20"/>
  <c r="AR38" i="20"/>
  <c r="AQ66" i="20"/>
  <c r="AO100" i="20"/>
  <c r="AP102" i="20"/>
  <c r="AP103" i="20"/>
  <c r="AQ112" i="20"/>
  <c r="AS10" i="20"/>
  <c r="AQ111" i="20"/>
  <c r="AS109" i="20"/>
  <c r="AS5" i="20"/>
  <c r="AS111" i="20"/>
  <c r="AS9" i="20"/>
  <c r="AV38" i="20"/>
  <c r="AU78" i="20"/>
  <c r="AW101" i="20"/>
  <c r="AM113" i="20"/>
  <c r="AP100" i="20"/>
  <c r="AV5" i="20"/>
  <c r="AU122" i="20"/>
  <c r="AS8" i="20"/>
  <c r="AN16" i="20"/>
  <c r="AN25" i="20"/>
  <c r="AO102" i="20"/>
  <c r="AW102" i="20"/>
  <c r="AO79" i="20"/>
  <c r="AN89" i="20"/>
  <c r="AW99" i="20"/>
  <c r="AM111" i="20"/>
  <c r="AV4" i="20"/>
  <c r="AU125" i="20"/>
  <c r="AS6" i="20"/>
  <c r="AN19" i="20"/>
  <c r="AQ41" i="20"/>
  <c r="AV132" i="20"/>
  <c r="AO82" i="20"/>
  <c r="AN91" i="20"/>
  <c r="AQ110" i="20"/>
  <c r="AV8" i="20"/>
  <c r="AU121" i="20"/>
  <c r="AQ133" i="20"/>
  <c r="AS7" i="20"/>
  <c r="AT141" i="20"/>
  <c r="AN24" i="20"/>
  <c r="AT90" i="20"/>
  <c r="AU79" i="20"/>
  <c r="AP99" i="20"/>
  <c r="AQ113" i="20"/>
  <c r="AV9" i="20"/>
  <c r="AU123" i="20"/>
  <c r="AT143" i="20"/>
  <c r="AN23" i="20"/>
  <c r="AS123" i="20"/>
  <c r="AO9" i="20"/>
  <c r="AT91" i="20"/>
  <c r="AQ52" i="20"/>
  <c r="AS112" i="20"/>
  <c r="AO98" i="20"/>
  <c r="AM18" i="20"/>
  <c r="AN102" i="20"/>
  <c r="AQ20" i="20"/>
  <c r="AT88" i="20"/>
  <c r="AT101" i="20"/>
  <c r="AM119" i="20"/>
  <c r="AU132" i="20"/>
  <c r="AM17" i="20"/>
  <c r="AW79" i="20"/>
  <c r="AO78" i="20"/>
  <c r="AN92" i="20"/>
  <c r="AR17" i="20"/>
  <c r="AP36" i="20"/>
  <c r="AN134" i="20"/>
  <c r="AN100" i="20"/>
  <c r="AU135" i="20"/>
  <c r="AM23" i="20"/>
  <c r="AT89" i="20"/>
  <c r="AR21" i="20"/>
  <c r="AW100" i="20"/>
  <c r="AP37" i="20"/>
  <c r="AT100" i="20"/>
  <c r="AN132" i="20"/>
  <c r="AP34" i="20"/>
  <c r="AW103" i="20"/>
  <c r="AU42" i="20"/>
  <c r="AQ23" i="20"/>
  <c r="AP66" i="20"/>
  <c r="AW82" i="20"/>
  <c r="AO80" i="20"/>
  <c r="AN88" i="20"/>
  <c r="AW121" i="20"/>
  <c r="AS71" i="20"/>
  <c r="AO103" i="20"/>
  <c r="AM134" i="20"/>
  <c r="AM19" i="20"/>
  <c r="AW77" i="20"/>
  <c r="AO77" i="20"/>
  <c r="AR16" i="20"/>
  <c r="AP32" i="20"/>
  <c r="AT103" i="20"/>
  <c r="AW123" i="20"/>
  <c r="AN133" i="20"/>
  <c r="AM121" i="20"/>
  <c r="AO99" i="20"/>
  <c r="AM135" i="20"/>
  <c r="AP35" i="20"/>
  <c r="AN101" i="20"/>
  <c r="AT98" i="20"/>
  <c r="AM21" i="20"/>
  <c r="AP38" i="20"/>
  <c r="AP43" i="20"/>
  <c r="AQ22" i="20"/>
  <c r="AP41" i="20"/>
  <c r="AW78" i="20"/>
  <c r="AR19" i="20"/>
  <c r="AM25" i="20"/>
  <c r="AR20" i="20"/>
  <c r="AP31" i="20"/>
  <c r="AN98" i="20"/>
  <c r="AQ37" i="20"/>
  <c r="AO6" i="20"/>
  <c r="AR31" i="20"/>
  <c r="AO134" i="20"/>
  <c r="AR51" i="20"/>
  <c r="AQ70" i="20"/>
  <c r="AU49" i="20"/>
  <c r="AR43" i="20"/>
  <c r="AQ32" i="20"/>
  <c r="AU68" i="20"/>
  <c r="AU59" i="20"/>
  <c r="AN109" i="20"/>
  <c r="AQ34" i="20"/>
  <c r="AQ43" i="20"/>
  <c r="AN78" i="20"/>
  <c r="AR34" i="20"/>
  <c r="AW43" i="20"/>
  <c r="AQ19" i="20"/>
  <c r="AU52" i="20"/>
  <c r="AN110" i="20"/>
  <c r="AW133" i="20"/>
  <c r="AR32" i="20"/>
  <c r="AR57" i="20"/>
  <c r="AM132" i="20"/>
  <c r="AU70" i="20"/>
  <c r="AW40" i="20"/>
  <c r="AU50" i="20"/>
  <c r="AN112" i="20"/>
  <c r="AR150" i="20"/>
  <c r="AQ40" i="20"/>
  <c r="AN81" i="20"/>
  <c r="AR132" i="20"/>
  <c r="AO150" i="20"/>
  <c r="AR68" i="20"/>
  <c r="AM69" i="20"/>
  <c r="AM24" i="20"/>
  <c r="AN82" i="20"/>
  <c r="AS124" i="20"/>
  <c r="AP40" i="20"/>
  <c r="AP42" i="20"/>
  <c r="AT102" i="20"/>
  <c r="AR58" i="20"/>
  <c r="AQ68" i="20"/>
  <c r="AQ17" i="20"/>
  <c r="AP144" i="20"/>
  <c r="AV135" i="20"/>
  <c r="AQ35" i="20"/>
  <c r="AQ42" i="20"/>
  <c r="AN79" i="20"/>
  <c r="AV24" i="20"/>
  <c r="AR39" i="20"/>
  <c r="AS121" i="20"/>
  <c r="AW20" i="20"/>
  <c r="AU71" i="20"/>
  <c r="AR120" i="20"/>
  <c r="AW32" i="20"/>
  <c r="AW135" i="20"/>
  <c r="AR60" i="20"/>
  <c r="AV89" i="20"/>
  <c r="AV113" i="20"/>
  <c r="AQ134" i="20"/>
  <c r="AU60" i="20"/>
  <c r="AU55" i="20"/>
  <c r="AN113" i="20"/>
  <c r="AS17" i="20"/>
  <c r="AR121" i="20"/>
  <c r="AQ38" i="20"/>
  <c r="AU92" i="20"/>
  <c r="AQ77" i="20"/>
  <c r="AO5" i="20"/>
  <c r="AV18" i="20"/>
  <c r="AR36" i="20"/>
  <c r="AR35" i="20"/>
  <c r="AS120" i="20"/>
  <c r="AS16" i="20"/>
  <c r="AO133" i="20"/>
  <c r="AU69" i="20"/>
  <c r="AW38" i="20"/>
  <c r="AW34" i="20"/>
  <c r="AR59" i="20"/>
  <c r="AR52" i="20"/>
  <c r="AU34" i="20"/>
  <c r="AM100" i="20"/>
  <c r="AQ71" i="20"/>
  <c r="AQ131" i="20"/>
  <c r="AU58" i="20"/>
  <c r="AU57" i="20"/>
  <c r="AS82" i="20"/>
  <c r="AT112" i="20"/>
  <c r="AW31" i="20"/>
  <c r="AS81" i="20"/>
  <c r="AQ31" i="20"/>
  <c r="AU88" i="20"/>
  <c r="AQ79" i="20"/>
  <c r="AO8" i="20"/>
  <c r="AR37" i="20"/>
  <c r="AR41" i="20"/>
  <c r="AS125" i="20"/>
  <c r="AS23" i="20"/>
  <c r="AO132" i="20"/>
  <c r="AU66" i="20"/>
  <c r="AR98" i="20"/>
  <c r="AW35" i="20"/>
  <c r="AW39" i="20"/>
  <c r="AR56" i="20"/>
  <c r="AR53" i="20"/>
  <c r="AU31" i="20"/>
  <c r="AM102" i="20"/>
  <c r="AQ67" i="20"/>
  <c r="AQ135" i="20"/>
  <c r="AV131" i="20"/>
  <c r="AU56" i="20"/>
  <c r="AS80" i="20"/>
  <c r="AO68" i="20"/>
  <c r="AW19" i="20"/>
  <c r="AR119" i="20"/>
  <c r="AS119" i="20"/>
  <c r="AU32" i="20"/>
  <c r="AR142" i="20"/>
  <c r="AQ36" i="20"/>
  <c r="AU90" i="20"/>
  <c r="AP69" i="20"/>
  <c r="AO71" i="20"/>
  <c r="AR33" i="20"/>
  <c r="AR101" i="20"/>
  <c r="AW36" i="20"/>
  <c r="AW37" i="20"/>
  <c r="AR50" i="20"/>
  <c r="AU102" i="20"/>
  <c r="AU39" i="20"/>
  <c r="AM99" i="20"/>
  <c r="AP141" i="20"/>
  <c r="AV133" i="20"/>
  <c r="AS77" i="20"/>
  <c r="AV80" i="20"/>
  <c r="AV20" i="20"/>
  <c r="AM90" i="20"/>
  <c r="AV90" i="20"/>
  <c r="AW150" i="20"/>
  <c r="AU89" i="20"/>
  <c r="AV22" i="20"/>
  <c r="AW134" i="20"/>
  <c r="AP68" i="20"/>
  <c r="AO66" i="20"/>
  <c r="AR99" i="20"/>
  <c r="AW33" i="20"/>
  <c r="AM92" i="20"/>
  <c r="AU99" i="20"/>
  <c r="AU35" i="20"/>
  <c r="AV91" i="20"/>
  <c r="AP142" i="20"/>
  <c r="AN4" i="20"/>
  <c r="AV77" i="20"/>
  <c r="AV33" i="20"/>
  <c r="AV34" i="20"/>
  <c r="AO25" i="20"/>
  <c r="AQ81" i="20"/>
  <c r="AO70" i="20"/>
  <c r="AV23" i="20"/>
  <c r="AQ125" i="20"/>
  <c r="AR131" i="20"/>
  <c r="AS19" i="20"/>
  <c r="AV119" i="20"/>
  <c r="AW17" i="20"/>
  <c r="AT78" i="20"/>
  <c r="AR100" i="20"/>
  <c r="AO92" i="20"/>
  <c r="AT21" i="20"/>
  <c r="AV67" i="20"/>
  <c r="AU100" i="20"/>
  <c r="AU43" i="20"/>
  <c r="AN42" i="20"/>
  <c r="AS42" i="20"/>
  <c r="AV109" i="20"/>
  <c r="AS98" i="20"/>
  <c r="AU144" i="20"/>
  <c r="AT119" i="20"/>
  <c r="AQ58" i="20"/>
  <c r="AN68" i="20"/>
  <c r="AM71" i="20"/>
  <c r="AN9" i="20"/>
  <c r="AV82" i="20"/>
  <c r="AV56" i="20"/>
  <c r="AR135" i="20"/>
  <c r="AV70" i="20"/>
  <c r="AV43" i="20"/>
  <c r="AV120" i="20"/>
  <c r="AT77" i="20"/>
  <c r="AT125" i="20"/>
  <c r="AN70" i="20"/>
  <c r="AV36" i="20"/>
  <c r="AQ59" i="20"/>
  <c r="AV42" i="20"/>
  <c r="AS32" i="20"/>
  <c r="AQ49" i="20"/>
  <c r="AR71" i="20"/>
  <c r="AO21" i="20"/>
  <c r="AT25" i="20"/>
  <c r="AS38" i="20"/>
  <c r="AM67" i="20"/>
  <c r="AV35" i="20"/>
  <c r="AP71" i="20"/>
  <c r="AO22" i="20"/>
  <c r="AQ82" i="20"/>
  <c r="AV17" i="20"/>
  <c r="AM142" i="20"/>
  <c r="AQ121" i="20"/>
  <c r="AS24" i="20"/>
  <c r="AV123" i="20"/>
  <c r="AW18" i="20"/>
  <c r="AT81" i="20"/>
  <c r="AR123" i="20"/>
  <c r="AQ151" i="20"/>
  <c r="AT19" i="20"/>
  <c r="AU103" i="20"/>
  <c r="AU40" i="20"/>
  <c r="AU37" i="20"/>
  <c r="AR141" i="20"/>
  <c r="AS43" i="20"/>
  <c r="AV110" i="20"/>
  <c r="AP5" i="20"/>
  <c r="AU141" i="20"/>
  <c r="AT122" i="20"/>
  <c r="AQ56" i="20"/>
  <c r="AN66" i="20"/>
  <c r="AM68" i="20"/>
  <c r="AV78" i="20"/>
  <c r="AV59" i="20"/>
  <c r="AR134" i="20"/>
  <c r="AV40" i="20"/>
  <c r="AP4" i="20"/>
  <c r="AV37" i="20"/>
  <c r="AP70" i="20"/>
  <c r="AO18" i="20"/>
  <c r="AQ78" i="20"/>
  <c r="AV21" i="20"/>
  <c r="AM143" i="20"/>
  <c r="AS131" i="20"/>
  <c r="AQ123" i="20"/>
  <c r="AW70" i="20"/>
  <c r="AS20" i="20"/>
  <c r="AV121" i="20"/>
  <c r="AW23" i="20"/>
  <c r="AR102" i="20"/>
  <c r="AR124" i="20"/>
  <c r="AM89" i="20"/>
  <c r="AV68" i="20"/>
  <c r="AU101" i="20"/>
  <c r="AU33" i="20"/>
  <c r="AU36" i="20"/>
  <c r="AR144" i="20"/>
  <c r="AV112" i="20"/>
  <c r="AS101" i="20"/>
  <c r="AR8" i="20"/>
  <c r="AQ54" i="20"/>
  <c r="AN69" i="20"/>
  <c r="AT151" i="20"/>
  <c r="AM66" i="20"/>
  <c r="AV79" i="20"/>
  <c r="AV50" i="20"/>
  <c r="AV41" i="20"/>
  <c r="AV71" i="20"/>
  <c r="AN71" i="20"/>
  <c r="AR70" i="20"/>
  <c r="AT79" i="20"/>
  <c r="AS102" i="20"/>
  <c r="AT121" i="20"/>
  <c r="AQ122" i="20"/>
  <c r="AV32" i="20"/>
  <c r="AO23" i="20"/>
  <c r="AV25" i="20"/>
  <c r="AM144" i="20"/>
  <c r="AS133" i="20"/>
  <c r="AW66" i="20"/>
  <c r="AS22" i="20"/>
  <c r="AV122" i="20"/>
  <c r="AW25" i="20"/>
  <c r="AU38" i="20"/>
  <c r="AR4" i="20"/>
  <c r="AQ57" i="20"/>
  <c r="AV58" i="20"/>
  <c r="AP50" i="20"/>
  <c r="AP81" i="20"/>
  <c r="AT33" i="20"/>
  <c r="AM22" i="20"/>
  <c r="AW131" i="20"/>
  <c r="AT22" i="20"/>
  <c r="AN39" i="20"/>
  <c r="AQ24" i="20"/>
  <c r="AN120" i="20"/>
  <c r="AV16" i="20"/>
  <c r="AS21" i="20"/>
  <c r="AW21" i="20"/>
  <c r="AW42" i="20"/>
  <c r="AN143" i="20"/>
  <c r="AQ16" i="20"/>
  <c r="AS79" i="20"/>
  <c r="AN141" i="20"/>
  <c r="AN37" i="20"/>
  <c r="AN31" i="20"/>
  <c r="AT5" i="20"/>
  <c r="AN40" i="20"/>
  <c r="AT9" i="20"/>
  <c r="AN43" i="20"/>
  <c r="AQ53" i="20"/>
  <c r="AQ50" i="20"/>
  <c r="AR66" i="20"/>
  <c r="AT10" i="20"/>
  <c r="AR79" i="20"/>
  <c r="AV49" i="20"/>
  <c r="AV54" i="20"/>
  <c r="AS135" i="20"/>
  <c r="AT131" i="20"/>
  <c r="AO19" i="20"/>
  <c r="AS134" i="20"/>
  <c r="AT133" i="20"/>
  <c r="AN33" i="20"/>
  <c r="AQ60" i="20"/>
  <c r="AR69" i="20"/>
  <c r="AT4" i="20"/>
  <c r="AR80" i="20"/>
  <c r="AV53" i="20"/>
  <c r="AM151" i="20"/>
  <c r="AN41" i="20"/>
  <c r="AN35" i="20"/>
  <c r="AQ51" i="20"/>
  <c r="AT8" i="20"/>
  <c r="AR82" i="20"/>
  <c r="AV51" i="20"/>
  <c r="AN144" i="20"/>
  <c r="AN38" i="20"/>
  <c r="AN36" i="20"/>
  <c r="AT6" i="20"/>
  <c r="AR78" i="20"/>
  <c r="AN34" i="20"/>
  <c r="AR77" i="20"/>
  <c r="AT17" i="20"/>
  <c r="AT18" i="20"/>
  <c r="AS40" i="20"/>
  <c r="AS41" i="20"/>
  <c r="AP10" i="20"/>
  <c r="AR10" i="20"/>
  <c r="AQ120" i="20"/>
  <c r="AS33" i="20"/>
  <c r="AR6" i="20"/>
  <c r="AQ124" i="20"/>
  <c r="AW68" i="20"/>
  <c r="AT80" i="20"/>
  <c r="AT20" i="20"/>
  <c r="AS37" i="20"/>
  <c r="AS36" i="20"/>
  <c r="AP6" i="20"/>
  <c r="AR7" i="20"/>
  <c r="AV142" i="20"/>
  <c r="AQ7" i="20"/>
  <c r="AT23" i="20"/>
  <c r="AS34" i="20"/>
  <c r="AP9" i="20"/>
  <c r="AV141" i="20"/>
  <c r="AT24" i="20"/>
  <c r="AS39" i="20"/>
  <c r="AS31" i="20"/>
  <c r="AP7" i="20"/>
  <c r="AR40" i="20"/>
  <c r="AS143" i="20"/>
  <c r="AM101" i="20"/>
  <c r="AS113" i="20"/>
  <c r="AP119" i="20"/>
  <c r="AP21" i="20"/>
  <c r="AO42" i="20"/>
  <c r="AP25" i="20"/>
  <c r="AM98" i="20"/>
  <c r="AP54" i="20"/>
  <c r="AP134" i="20"/>
  <c r="AP135" i="20"/>
  <c r="AP59" i="20"/>
  <c r="AP51" i="20"/>
  <c r="AS18" i="20"/>
  <c r="AW142" i="20"/>
  <c r="AP80" i="20"/>
  <c r="AQ21" i="20"/>
  <c r="AO40" i="20"/>
  <c r="AN7" i="20"/>
  <c r="AP60" i="20"/>
  <c r="AP57" i="20"/>
  <c r="AP88" i="20"/>
  <c r="AP20" i="20"/>
  <c r="AP133" i="20"/>
  <c r="AM53" i="20"/>
  <c r="AW56" i="20"/>
  <c r="AW49" i="20"/>
  <c r="AW55" i="20"/>
  <c r="AW51" i="20"/>
  <c r="AW53" i="20"/>
  <c r="AW58" i="20"/>
  <c r="AW50" i="20"/>
  <c r="AW57" i="20"/>
  <c r="AW54" i="20"/>
  <c r="AW59" i="20"/>
  <c r="AW60" i="20"/>
  <c r="AW52" i="20"/>
  <c r="AO38" i="20"/>
  <c r="AR110" i="20"/>
  <c r="AW141" i="20"/>
  <c r="AM39" i="20"/>
  <c r="AP52" i="20"/>
  <c r="AP91" i="20"/>
  <c r="AP22" i="20"/>
  <c r="AP131" i="20"/>
  <c r="AM57" i="20"/>
  <c r="AW143" i="20"/>
  <c r="AU17" i="20"/>
  <c r="AM43" i="20"/>
  <c r="AN5" i="20"/>
  <c r="AP55" i="20"/>
  <c r="AP90" i="20"/>
  <c r="AP18" i="20"/>
  <c r="AP19" i="20"/>
  <c r="AP77" i="20"/>
  <c r="AT42" i="20"/>
  <c r="AU21" i="20"/>
  <c r="AS142" i="20"/>
  <c r="AP79" i="20"/>
  <c r="AM36" i="20"/>
  <c r="AN8" i="20"/>
  <c r="AP56" i="20"/>
  <c r="AP89" i="20"/>
  <c r="AP16" i="20"/>
  <c r="AP24" i="20"/>
  <c r="AP17" i="20"/>
  <c r="AW112" i="20"/>
  <c r="AU18" i="20"/>
  <c r="AS141" i="20"/>
  <c r="AP78" i="20"/>
  <c r="AT41" i="20"/>
  <c r="AP49" i="20"/>
  <c r="AT34" i="20"/>
  <c r="AO34" i="20"/>
  <c r="AP58" i="20"/>
  <c r="AW10" i="20"/>
  <c r="AM50" i="20"/>
  <c r="AM56" i="20"/>
  <c r="AW4" i="20"/>
  <c r="AR112" i="20"/>
  <c r="AU20" i="20"/>
  <c r="AT110" i="20"/>
  <c r="AM31" i="20"/>
  <c r="AM42" i="20"/>
  <c r="AT39" i="20"/>
  <c r="AT38" i="20"/>
  <c r="AO39" i="20"/>
  <c r="AO31" i="20"/>
  <c r="AV99" i="20"/>
  <c r="AQ4" i="20"/>
  <c r="AM60" i="20"/>
  <c r="AR113" i="20"/>
  <c r="AU24" i="20"/>
  <c r="AT111" i="20"/>
  <c r="AM40" i="20"/>
  <c r="AM38" i="20"/>
  <c r="AT43" i="20"/>
  <c r="AO36" i="20"/>
  <c r="AO33" i="20"/>
  <c r="AV103" i="20"/>
  <c r="AQ5" i="20"/>
  <c r="AM54" i="20"/>
  <c r="AW5" i="20"/>
  <c r="AN124" i="20"/>
  <c r="AW9" i="20"/>
  <c r="AN125" i="20"/>
  <c r="AR109" i="20"/>
  <c r="AU25" i="20"/>
  <c r="AT109" i="20"/>
  <c r="AM34" i="20"/>
  <c r="AM37" i="20"/>
  <c r="AT36" i="20"/>
  <c r="AO43" i="20"/>
  <c r="AO32" i="20"/>
  <c r="AV102" i="20"/>
  <c r="AQ8" i="20"/>
  <c r="AW113" i="20"/>
  <c r="AN119" i="20"/>
  <c r="AU23" i="20"/>
  <c r="AM35" i="20"/>
  <c r="AM32" i="20"/>
  <c r="AT31" i="20"/>
  <c r="AO37" i="20"/>
  <c r="AV100" i="20"/>
  <c r="AQ9" i="20"/>
  <c r="AW110" i="20"/>
  <c r="AM52" i="20"/>
  <c r="AM58" i="20"/>
  <c r="AW8" i="20"/>
  <c r="AN122" i="20"/>
  <c r="AW6" i="20"/>
  <c r="AN121" i="20"/>
  <c r="AU16" i="20"/>
  <c r="AM33" i="20"/>
  <c r="AT37" i="20"/>
  <c r="AT40" i="20"/>
  <c r="AO41" i="20"/>
  <c r="AV101" i="20"/>
  <c r="AQ10" i="20"/>
  <c r="AW109" i="20"/>
  <c r="AM51" i="20"/>
  <c r="AU19" i="20"/>
  <c r="AT35" i="20"/>
  <c r="AM59" i="20"/>
  <c r="AM49" i="20"/>
  <c r="AP123" i="20"/>
  <c r="AP121" i="20"/>
  <c r="AP120" i="20"/>
  <c r="AP125" i="20"/>
  <c r="AP124" i="20"/>
  <c r="AW24" i="20"/>
  <c r="AQ144" i="20"/>
  <c r="AQ141" i="20"/>
  <c r="AQ143" i="20"/>
  <c r="AP112" i="20"/>
  <c r="AP113" i="20"/>
  <c r="AP109" i="20"/>
  <c r="AN55" i="20"/>
  <c r="AN54" i="20"/>
  <c r="AN52" i="20"/>
  <c r="AN60" i="20"/>
  <c r="AN51" i="20"/>
  <c r="AN58" i="20"/>
  <c r="AN57" i="20"/>
  <c r="AN53" i="20"/>
  <c r="AN50" i="20"/>
  <c r="AN59" i="20"/>
  <c r="AN56" i="20"/>
  <c r="AN49" i="20"/>
  <c r="AP110" i="20"/>
</calcChain>
</file>

<file path=xl/sharedStrings.xml><?xml version="1.0" encoding="utf-8"?>
<sst xmlns="http://schemas.openxmlformats.org/spreadsheetml/2006/main" count="5018" uniqueCount="1365">
  <si>
    <t>สูตรคำนวนข้อมูลหมวดค่าใช้จ่าย</t>
  </si>
  <si>
    <t>ลำดับ</t>
  </si>
  <si>
    <t>หมวดค่าใช้จ่าย</t>
  </si>
  <si>
    <t>ค่าใช้จ่าย(บาท)/RW</t>
  </si>
  <si>
    <t>%diff ค่าเฉลี่ย/ปชก.</t>
  </si>
  <si>
    <t>บุคลากรรวม</t>
  </si>
  <si>
    <t xml:space="preserve">  = ค่าใช้จ่ายในหมวดบุคลากรรวม หารด้วย Adj.RW รวม(Quick Method)</t>
  </si>
  <si>
    <t xml:space="preserve"> = (ค่าใช้จ่าย(บาท)/RWในหมวดบุคลากรรวมของร.พ. - ค่าเฉลี่ยค่าใช้จ่าย(บาท)/RWในหมวดบุคลากรรวมของกลุ่มร.พ.นั้น) คูณ 100 หารด้วยค่าเฉลี่ยค่าใช้จ่าย(บาท)/RWในหมวดบุคลากรรวมของกลุ่มร.พ.นั้น</t>
  </si>
  <si>
    <t>ค่าฝึกอบรม</t>
  </si>
  <si>
    <t xml:space="preserve">  = ค่าใช้จ่ายในหมวดค่าฝึกอบรม หารด้วย Adj.RW รวม(Quick Method)</t>
  </si>
  <si>
    <t xml:space="preserve"> = (ค่าใช้จ่าย(บาท)/RWในหมวดค่าฝึกอบรมของร.พ. - ค่าเฉลี่ยค่าใช้จ่าย(บาท)/RWในหมวดค่าฝึกอบรมของกลุ่มร.พ.นั้น) คูณ 100 หารด้วยค่าเฉลี่ยค่าใช้จ่าย(บาท)/RWในหมวดค่าฝึกอบรมของกลุ่มร.พ.นั้น</t>
  </si>
  <si>
    <t>ยาใช้ไป</t>
  </si>
  <si>
    <t xml:space="preserve">  = ค่าใช้จ่ายในหมวดยาใช้ไป หารด้วย Adj.RW รวม(Quick Method)</t>
  </si>
  <si>
    <t xml:space="preserve"> = (ค่าใช้จ่าย(บาท)/RWในหมวดยาใช้ไปของร.พ. - ค่าเฉลี่ยค่าใช้จ่าย(บาท)/RWในหมวดยาใช้ไปของกลุ่มร.พ.นั้น) คูณ 100 หารด้วยค่าเฉลี่ยค่าใช้จ่าย(บาท)/RWในหมวดยาใช้ไปของกลุ่มร.พ.นั้น</t>
  </si>
  <si>
    <t>เวชภัณฑ์ที่ไม่ใช่ยา</t>
  </si>
  <si>
    <t xml:space="preserve">  = ค่าใช้จ่ายในหมวดเวชภัณฑ์ที่ไม่ใช่ยา หารด้วย Adj.RW รวม(Quick Method)</t>
  </si>
  <si>
    <t xml:space="preserve"> = (ค่าใช้จ่าย(บาท)/RWในหมวดเวชภัณฑ์ที่ไม่ใช่ยาของร.พ. - ค่าเฉลี่ยค่าใช้จ่าย(บาท)/RWในหมวดเวชภัณฑ์ที่ไม่ใช่ยาของกลุ่มร.พ.นั้น) คูณ 100 หารด้วยค่าเฉลี่ยค่าใช้จ่าย(บาท)/RWในหมวดเวชภัณฑ์ที่ไม่ใช่ยาของกลุ่มร.พ.นั้น</t>
  </si>
  <si>
    <t>วัสดุการแพทย์</t>
  </si>
  <si>
    <t xml:space="preserve">  = ค่าใช้จ่ายในหมวดวัสดุการแพทย์ หารด้วย Adj.RW รวม(Quick Method)</t>
  </si>
  <si>
    <t xml:space="preserve"> = (ค่าใช้จ่าย(บาท)/RWในหมวดวัสดุการแพทย์ของร.พ. - ค่าเฉลี่ยค่าใช้จ่าย(บาท)/RWในหมวดวัสดุการแพทย์ของกลุ่มร.พ.นั้น) คูณ 100 หารด้วยค่าเฉลี่ยค่าใช้จ่าย(บาท)/RWในหมวดวัสดุการแพทย์ของกลุ่มร.พ.นั้น</t>
  </si>
  <si>
    <t xml:space="preserve">วัสดุวิทยาศาสตร์ </t>
  </si>
  <si>
    <t xml:space="preserve">  = ค่าใช้จ่ายในหมวดวัสดุวิทยาศาสตร์  หารด้วย Adj.RW รวม(Quick Method)</t>
  </si>
  <si>
    <t xml:space="preserve"> = (ค่าใช้จ่าย(บาท)/RWในหมวดวัสดุวิทยาศาสตร์ของร.พ. - ค่าเฉลี่ยค่าใช้จ่าย(บาท)/RWในหมวดวัสดุวิทยาศาสตร์ของกลุ่มร.พ.นั้น) คูณ 100 หารด้วยค่าเฉลี่ยค่าใช้จ่าย(บาท)/RWในหมวดวัสดุวิทยาศาสตร์ของกลุ่มร.พ.นั้น</t>
  </si>
  <si>
    <t>วัสดุอื่น</t>
  </si>
  <si>
    <t xml:space="preserve">  = ค่าใช้จ่ายในหมวดวัสดุอื่น หารด้วย Adj.RW รวม(Quick Method)</t>
  </si>
  <si>
    <t xml:space="preserve"> = (ค่าใช้จ่าย(บาท)/RWในหมวดวัสดุอื่นของร.พ. - ค่าเฉลี่ยค่าใช้จ่าย(บาท)/RWในหมวดวัสดุอื่นของกลุ่มร.พ.นั้น) คูณ 100 หารด้วยค่าเฉลี่ยค่าใช้จ่าย(บาท)/RWในหมวดวัสดุอื่นของกลุ่มร.พ.นั้น</t>
  </si>
  <si>
    <t>ซ่อมแซม/จ้างเหมา</t>
  </si>
  <si>
    <t xml:space="preserve">  = ค่าใช้จ่ายในหมวดซ่อมแซม/จ้างเหมา หารด้วย Adj.RW รวม(Quick Method)</t>
  </si>
  <si>
    <t xml:space="preserve"> = (ค่าใช้จ่าย(บาท)/RWในหมวดซ่อมแซม/จ้างเหมาของร.พ. - ค่าเฉลี่ยค่าใช้จ่าย(บาท)/RWในหมวดซ่อมแซม/จ้างเหมาของกลุ่มร.พ.นั้น) คูณ 100 หารด้วยค่าเฉลี่ยค่าใช้จ่าย(บาท)/RWในหมวดซ่อมแซม/จ้างเหมาของกลุ่มร.พ.นั้น</t>
  </si>
  <si>
    <t>จ้างตรวจLAB</t>
  </si>
  <si>
    <t xml:space="preserve">  = ค่าใช้จ่ายในหมวดจ้างตรวจLAB หารด้วย Adj.RW รวม(Quick Method)</t>
  </si>
  <si>
    <t xml:space="preserve"> = (ค่าใช้จ่าย(บาท)/RWในหมวดจ้างตรวจLABของร.พ. - ค่าเฉลี่ยค่าใช้จ่าย(บาท)/RWในหมวดจ้างตรวจLABของกลุ่มร.พ.นั้น) คูณ 100 หารด้วยค่าเฉลี่ยค่าใช้จ่าย(บาท)/RWในหมวดจ้างตรวจLABของกลุ่มร.พ.นั้น</t>
  </si>
  <si>
    <t>ค่าสาธารณูปโภค</t>
  </si>
  <si>
    <t xml:space="preserve">  = ค่าใช้จ่ายในหมวดค่าสาธารณูปโภค หารด้วย Adj.RW รวม(Quick Method)</t>
  </si>
  <si>
    <t xml:space="preserve"> = (ค่าใช้จ่าย(บาท)/RWในหมวดค่าสาธารณูปโภคของร.พ. - ค่าเฉลี่ยค่าใช้จ่าย(บาท)/RWในหมวดค่าสาธารณูปโภคของกลุ่มร.พ.นั้น) คูณ 100 หารด้วยค่าเฉลี่ยค่าใช้จ่าย(บาท)/RWในหมวดค่าสาธารณูปโภคของกลุ่มร.พ.นั้น</t>
  </si>
  <si>
    <t>ค่าใช้สอยอื่นๆ</t>
  </si>
  <si>
    <t xml:space="preserve">  = ค่าใช้จ่ายในหมวดค่าใช้สอยอื่นๆ หารด้วย Adj.RW รวม(Quick Method)</t>
  </si>
  <si>
    <t xml:space="preserve"> = (ค่าใช้จ่าย(บาท)/RWในหมวดค่าใช้สอยอื่นๆของร.พ. - ค่าเฉลี่ยค่าใช้จ่าย(บาท)/RWในหมวดค่าใช้สอยอื่นๆของกลุ่มร.พ.นั้น) คูณ 100 หารด้วยค่าเฉลี่ยค่าใช้จ่าย(บาท)/RWในหมวดค่าใช้สอยอื่นๆของกลุ่มร.พ.นั้น</t>
  </si>
  <si>
    <t>ค่าใช้จ่ายอื่นๆ</t>
  </si>
  <si>
    <t xml:space="preserve">  = ค่าใช้จ่ายในหมวดค่าใช้จ่ายอื่นๆ หารด้วย Adj.RW รวม(Quick Method)</t>
  </si>
  <si>
    <t xml:space="preserve"> = (ค่าใช้จ่าย(บาท)/RWในหมวดค่าใช้จ่ายอื่นๆของร.พ. - ค่าเฉลี่ยค่าใช้จ่าย(บาท)/RWในหมวดค่าใช้จ่ายอื่นๆของกลุ่มร.พ.นั้น) คูณ 100 หารด้วยค่าเฉลี่ยค่าใช้จ่าย(บาท)/RWในหมวดค่าใช้จ่ายอื่นๆของกลุ่มร.พ.นั้น</t>
  </si>
  <si>
    <r>
      <t>หมายเหตุ</t>
    </r>
    <r>
      <rPr>
        <sz val="12"/>
        <color indexed="8"/>
        <rFont val="Tahoma"/>
        <family val="2"/>
        <charset val="222"/>
      </rPr>
      <t xml:space="preserve"> : Factor Quick Method ในการคำนวนหาค่า Adj.RW รวม คือ รพ.ศูนย์/รพ.ทั่วไป = 14, รพช.ขนาดใหญ่ = 17, รพช.ขนาดกลาง/เล็ก = 21</t>
    </r>
  </si>
  <si>
    <t>จังหวัด</t>
  </si>
  <si>
    <t>โรงพยาบาล</t>
  </si>
  <si>
    <t>Factor</t>
  </si>
  <si>
    <t>อุดรธานี</t>
  </si>
  <si>
    <t>ห้วยเกิ้ง</t>
  </si>
  <si>
    <t>หนองคาย</t>
  </si>
  <si>
    <t>โพธิ์ตาก</t>
  </si>
  <si>
    <t>สกลนคร</t>
  </si>
  <si>
    <t>นิคมน้ำอูน</t>
  </si>
  <si>
    <t>นครพนม</t>
  </si>
  <si>
    <t>วังยาง</t>
  </si>
  <si>
    <t>เลย</t>
  </si>
  <si>
    <t>นาแห้ว</t>
  </si>
  <si>
    <t>บึงกาฬ</t>
  </si>
  <si>
    <t>บุ่งคล้า</t>
  </si>
  <si>
    <t>นาทม</t>
  </si>
  <si>
    <t>ประจักษ์ศิลปาคม</t>
  </si>
  <si>
    <t>กู่แก้ว</t>
  </si>
  <si>
    <t>สระใคร</t>
  </si>
  <si>
    <t>เต่างอย</t>
  </si>
  <si>
    <t>หนองหิน</t>
  </si>
  <si>
    <t>หนองแสง</t>
  </si>
  <si>
    <t>รัตนวาปี</t>
  </si>
  <si>
    <t>ภูเรือ</t>
  </si>
  <si>
    <t>เฝ้าไร่</t>
  </si>
  <si>
    <t>นายูง</t>
  </si>
  <si>
    <t>ศรีเชียงใหม่</t>
  </si>
  <si>
    <t>ปลาปาก</t>
  </si>
  <si>
    <t>พิบูลย์รักษ์</t>
  </si>
  <si>
    <t>นาด้วง</t>
  </si>
  <si>
    <t>สร้างคอม</t>
  </si>
  <si>
    <t>ท่าอุเทน</t>
  </si>
  <si>
    <t>บ้านแพง</t>
  </si>
  <si>
    <t>สังคม</t>
  </si>
  <si>
    <t>ไชยวาน</t>
  </si>
  <si>
    <t>ภูหลวง</t>
  </si>
  <si>
    <t>ส่องดาว</t>
  </si>
  <si>
    <t>กุดบาก</t>
  </si>
  <si>
    <t>โพนสวรรค์</t>
  </si>
  <si>
    <t>ทุ่งฝน</t>
  </si>
  <si>
    <t>เจริญศิลป์</t>
  </si>
  <si>
    <t>นาหว้า</t>
  </si>
  <si>
    <t>ศรีวิไล</t>
  </si>
  <si>
    <t>โพนนาแก้ว</t>
  </si>
  <si>
    <t>วาริชภูมิ</t>
  </si>
  <si>
    <t>เอราวัณ</t>
  </si>
  <si>
    <t>หนองบัวลำภู</t>
  </si>
  <si>
    <t>นาวังฯ</t>
  </si>
  <si>
    <t>เรณูนคร</t>
  </si>
  <si>
    <t>กุสุมาลย์</t>
  </si>
  <si>
    <t>ศรีธาตุ</t>
  </si>
  <si>
    <t>ท่าลี่</t>
  </si>
  <si>
    <t>คำตากล้า</t>
  </si>
  <si>
    <t>โคกศรีสุพรรณ</t>
  </si>
  <si>
    <t>ปากชม</t>
  </si>
  <si>
    <t>ภูกระดึง</t>
  </si>
  <si>
    <t>บึงโขงหลง</t>
  </si>
  <si>
    <t>โนนสัง</t>
  </si>
  <si>
    <t>โนนสะอาด</t>
  </si>
  <si>
    <t>ปากคาด</t>
  </si>
  <si>
    <t>ธาตุพนม</t>
  </si>
  <si>
    <t>พรเจริญ</t>
  </si>
  <si>
    <t>ผาขาว</t>
  </si>
  <si>
    <t>วังสามหมอ</t>
  </si>
  <si>
    <t>นาแก</t>
  </si>
  <si>
    <t>โซ่พิสัย</t>
  </si>
  <si>
    <t>หนองวัวซอ</t>
  </si>
  <si>
    <t>สุวรรณคูหา</t>
  </si>
  <si>
    <t>กุดจับ</t>
  </si>
  <si>
    <t>เชียงคาน</t>
  </si>
  <si>
    <t>น้ำโสม</t>
  </si>
  <si>
    <t>ศรีสงคราม</t>
  </si>
  <si>
    <t>บ้านม่วง</t>
  </si>
  <si>
    <t>นากลาง</t>
  </si>
  <si>
    <t>ด่านซ้าย</t>
  </si>
  <si>
    <t>พังโคน</t>
  </si>
  <si>
    <t>เซกา</t>
  </si>
  <si>
    <t>อากาศอำนวย</t>
  </si>
  <si>
    <t>โพนพิสัย</t>
  </si>
  <si>
    <t>ศรีบุญเรือง</t>
  </si>
  <si>
    <t>เพ็ญ</t>
  </si>
  <si>
    <t>วังสะพุง</t>
  </si>
  <si>
    <t>หนองหาน</t>
  </si>
  <si>
    <t>บ้านผือ</t>
  </si>
  <si>
    <t>บ้านดุง</t>
  </si>
  <si>
    <t>วานรนิวาส</t>
  </si>
  <si>
    <t>กุมภวาปี</t>
  </si>
  <si>
    <t>สว่างแดนดิน</t>
  </si>
  <si>
    <t>ท่าบ่อ</t>
  </si>
  <si>
    <t>ประจักษ์</t>
  </si>
  <si>
    <t>พระอาจารย์แบนฯ</t>
  </si>
  <si>
    <t>พระอาจารย์ฝั้น</t>
  </si>
  <si>
    <t>กลุ่ม 1</t>
  </si>
  <si>
    <t>รายได้(บาท)/ปชก.</t>
  </si>
  <si>
    <t>&gt;Mean-1SD</t>
  </si>
  <si>
    <t>เหมาจ่ายรายหัว UC</t>
  </si>
  <si>
    <t>เรียกเก็บUC/กองทุนUC/EMS/Covid</t>
  </si>
  <si>
    <t>ประกันสังคม</t>
  </si>
  <si>
    <t>ข้าราชการ</t>
  </si>
  <si>
    <t>พรบ.</t>
  </si>
  <si>
    <t>ชำระเงินเอง</t>
  </si>
  <si>
    <t>งบบุคลากร</t>
  </si>
  <si>
    <t>ค่าเฉลี่ยของกลุ่ม</t>
  </si>
  <si>
    <t>mean-1SD</t>
  </si>
  <si>
    <t>กลุ่ม 2</t>
  </si>
  <si>
    <t>กลุ่ม 3</t>
  </si>
  <si>
    <t>กลุ่ม 4</t>
  </si>
  <si>
    <t>กลุ่ม 5</t>
  </si>
  <si>
    <t>กลุ่ม 6</t>
  </si>
  <si>
    <t>กลุ่ม 7</t>
  </si>
  <si>
    <t>กลุ่ม 8</t>
  </si>
  <si>
    <t>กลุ่ม 9</t>
  </si>
  <si>
    <t>กลุ่ม 10</t>
  </si>
  <si>
    <t>กลุ่ม 11</t>
  </si>
  <si>
    <t>กลุ่ม 12</t>
  </si>
  <si>
    <t>กลุ่ม 13</t>
  </si>
  <si>
    <t>11050</t>
  </si>
  <si>
    <t>11016</t>
  </si>
  <si>
    <t>11033</t>
  </si>
  <si>
    <t>28778</t>
  </si>
  <si>
    <t>11094</t>
  </si>
  <si>
    <t>40840</t>
  </si>
  <si>
    <t>รหัส</t>
  </si>
  <si>
    <t>25058</t>
  </si>
  <si>
    <t>25059</t>
  </si>
  <si>
    <t>21356</t>
  </si>
  <si>
    <t>11100</t>
  </si>
  <si>
    <t>11107</t>
  </si>
  <si>
    <t>11040</t>
  </si>
  <si>
    <t>11041</t>
  </si>
  <si>
    <t>11043</t>
  </si>
  <si>
    <t>11046</t>
  </si>
  <si>
    <t>11047</t>
  </si>
  <si>
    <t>11048</t>
  </si>
  <si>
    <t>11049</t>
  </si>
  <si>
    <t>10704</t>
  </si>
  <si>
    <t>10991</t>
  </si>
  <si>
    <t>10992</t>
  </si>
  <si>
    <t>10993</t>
  </si>
  <si>
    <t>10994</t>
  </si>
  <si>
    <t>23367</t>
  </si>
  <si>
    <t>10671</t>
  </si>
  <si>
    <t>11013</t>
  </si>
  <si>
    <t>11014</t>
  </si>
  <si>
    <t>11015</t>
  </si>
  <si>
    <t>11017</t>
  </si>
  <si>
    <t>11018</t>
  </si>
  <si>
    <t>11019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</si>
  <si>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</si>
  <si>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</si>
  <si>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</si>
  <si>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</si>
  <si>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</si>
  <si>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</si>
  <si>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</si>
  <si>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</si>
  <si>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</si>
  <si>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</si>
  <si>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11446</t>
  </si>
  <si>
    <t>10705</t>
  </si>
  <si>
    <t>11030</t>
  </si>
  <si>
    <t>11031</t>
  </si>
  <si>
    <t>11032</t>
  </si>
  <si>
    <t>11034</t>
  </si>
  <si>
    <t>11035</t>
  </si>
  <si>
    <t>11036</t>
  </si>
  <si>
    <t>11037</t>
  </si>
  <si>
    <t>11038</t>
  </si>
  <si>
    <t>11039</t>
  </si>
  <si>
    <t>11447</t>
  </si>
  <si>
    <t>14133</t>
  </si>
  <si>
    <t>28861</t>
  </si>
  <si>
    <t>10706</t>
  </si>
  <si>
    <t>11042</t>
  </si>
  <si>
    <t>11044</t>
  </si>
  <si>
    <t>11045</t>
  </si>
  <si>
    <t>11448</t>
  </si>
  <si>
    <t>28811</t>
  </si>
  <si>
    <t>28815</t>
  </si>
  <si>
    <t>10710</t>
  </si>
  <si>
    <t>11089</t>
  </si>
  <si>
    <t>11090</t>
  </si>
  <si>
    <t>11091</t>
  </si>
  <si>
    <t>11092</t>
  </si>
  <si>
    <t>11093</t>
  </si>
  <si>
    <t>11095</t>
  </si>
  <si>
    <t>11096</t>
  </si>
  <si>
    <t>11097</t>
  </si>
  <si>
    <t>11098</t>
  </si>
  <si>
    <t>11099</t>
  </si>
  <si>
    <t>11101</t>
  </si>
  <si>
    <t>11102</t>
  </si>
  <si>
    <t>11103</t>
  </si>
  <si>
    <t>11450</t>
  </si>
  <si>
    <t>21323</t>
  </si>
  <si>
    <t>10711</t>
  </si>
  <si>
    <t>11104</t>
  </si>
  <si>
    <t>11105</t>
  </si>
  <si>
    <t>11106</t>
  </si>
  <si>
    <t>11108</t>
  </si>
  <si>
    <t>11109</t>
  </si>
  <si>
    <t>11110</t>
  </si>
  <si>
    <t>11111</t>
  </si>
  <si>
    <t>11112</t>
  </si>
  <si>
    <t>11451</t>
  </si>
  <si>
    <t>กลุ่มที่</t>
  </si>
  <si>
    <t>รวมค่าใช้จ่าย/RW</t>
  </si>
  <si>
    <t>สูตรคำนวนข้อมูลหมวดรายได้</t>
  </si>
  <si>
    <t>หมวดรายได้</t>
  </si>
  <si>
    <t xml:space="preserve">  = รายได้ในหมวดเหมาจ่ายรายหัว UC หารด้วยประชากร UC ในพื้นที่รับผิดชอบ</t>
  </si>
  <si>
    <t xml:space="preserve"> = (รายได้(บาท)/ปชก.ในหมวดเหมาจ่ายรายหัว UC ของร.พ. - ค่าเฉลี่ยรายได้(บาท)/ปชก.ในหมวดเหมาจ่ายรายหัว UC ของกลุ่มร.พ.นั้น) คูณ 100 หารด้วยค่าเฉลี่ยรายได้(บาท)/ปชก.ในหมวดเหมาจ่ายรายหัว UC ของกลุ่มร.พ.นั้น</t>
  </si>
  <si>
    <t>เรียกเก็บUC/กองทุนUC/EMS</t>
  </si>
  <si>
    <t xml:space="preserve">  = รายได้ในหมวดเรียกเก็บUC/กองทุนUC/EMS หารด้วยประชากร UC ในพื้นที่รับผิดชอบ</t>
  </si>
  <si>
    <t xml:space="preserve"> = (รายได้(บาท)/ปชก.ในหมวดเรียกเก็บUC/กองทุนUC/EMS ของร.พ. - ค่าเฉลี่ยรายได้(บาท)/ปชก.ในหมวดเรียกเก็บUC/กองทุนUC/EMS ของกลุ่มร.พ.นั้น) คูณ 100 หารด้วยค่าเฉลี่ยรายได้(บาท)/ปชก.ในหมวดเรียกเก็บUC/กองทุนUC/EMS ของกลุ่มร.พ.นั้น</t>
  </si>
  <si>
    <t xml:space="preserve">  = รายได้ในหมวดประกันสังคม หารด้วยประชากรประกันสังคมในพื้นที่รับผิดชอบ</t>
  </si>
  <si>
    <t xml:space="preserve"> = (รายได้(บาท)/ปชก.ในหมวดประกันสังคมของร.พ. - ค่าเฉลี่ยรายได้(บาท)/ปชก.ในหมวดประกันสังคมของกลุ่มร.พ.นั้น) คูณ 100 หารด้วยค่าเฉลี่ยรายได้(บาท)/ปชก.ในหมวดประกันสังคมของกลุ่มร.พ.นั้น</t>
  </si>
  <si>
    <t xml:space="preserve">  = รายได้ในหมวดข้าราชการ หารด้วยประชากรข้าราชการในพื้นที่รับผิดชอบ</t>
  </si>
  <si>
    <t xml:space="preserve"> = (รายได้(บาท)/ปชก.ในหมวดข้าราชการของร.พ. - ค่าเฉลี่ยรายได้(บาท)/ปชก.ในหมวดข้าราชการของกลุ่มร.พ.นั้น) คูณ 100 หารด้วยค่าเฉลี่ยรายได้(บาท)/ปชก.ในหมวดข้าราชการของกลุ่มร.พ.นั้น</t>
  </si>
  <si>
    <t xml:space="preserve">  = รายได้ในหมวดพรบ. หารด้วยประชากรทุกสิทธิ์ในพื้นที่รับผิดชอบ</t>
  </si>
  <si>
    <t xml:space="preserve"> = (รายได้(บาท)/ปชก.ในหมวดพรบ.ของร.พ. - ค่าเฉลี่ยรายได้(บาท)/ปชก.ในหมวดพรบ.ของกลุ่มร.พ.นั้น) คูณ 100 หารด้วยค่าเฉลี่ยรายได้(บาท)/ปชก.ในหมวดพรบ.ของกลุ่มร.พ.นั้น</t>
  </si>
  <si>
    <t xml:space="preserve">  = รายได้ในหมวดชำระเงินเอง หารด้วยประชากรทุกสิทธิ์ในพื้นที่รับผิดชอบ</t>
  </si>
  <si>
    <t xml:space="preserve"> = (รายได้(บาท)/ปชก.ในหมวดชำระเงินเองของร.พ. - ค่าเฉลี่ยรายได้(บาท)/ปชก.ในหมวดชำระเงินเองของกลุ่มร.พ.นั้น) คูณ 100 หารด้วยค่าเฉลี่ยรายได้(บาท)/ปชก.ในหมวดชำระเงินเองของกลุ่มร.พ.นั้น</t>
  </si>
  <si>
    <t xml:space="preserve">  = รายได้ในหมวดงบบุคลากร หารด้วยประชากร UC ในพื้นที่รับผิดชอบ</t>
  </si>
  <si>
    <t xml:space="preserve"> = (รายได้(บาท)/ปชก.ในหมวดงบบุคลากรของร.พ. - ค่าเฉลี่ยรายได้(บาท)/ปชก.ในหมวดงบบุคลากรของกลุ่มร.พ.นั้น) คูณ 100 หารด้วยค่าเฉลี่ยรายได้(บาท)/ปชก.ในหมวดงบบุคลากรของกลุ่มร.พ.นั้น</t>
  </si>
  <si>
    <t>Rw รวมคิดแบบ quick method = (จำนวน visit ผู้ป่วยนอก/ค่า factor) + rw ผู้ป่วยใน</t>
  </si>
  <si>
    <t>สูตรหา:</t>
  </si>
  <si>
    <t>1SD</t>
  </si>
  <si>
    <t>mean+1SD</t>
  </si>
  <si>
    <t>สิทธิ UC</t>
  </si>
  <si>
    <t>รวม</t>
  </si>
  <si>
    <t>OP Visit รวม</t>
  </si>
  <si>
    <t>AdjRW</t>
  </si>
  <si>
    <t>สิทธิอื่นๆ</t>
  </si>
  <si>
    <t>สิทธิข้าราชการ</t>
  </si>
  <si>
    <t>สิทธิประกันสังคม</t>
  </si>
  <si>
    <t>IPD</t>
  </si>
  <si>
    <t>OPD (จำนวนครั้ง)</t>
  </si>
  <si>
    <t xml:space="preserve">จำนวนประชากรแยกตามสิทธิ (คน) </t>
  </si>
  <si>
    <t xml:space="preserve">ประชากรทั้งหมด </t>
  </si>
  <si>
    <t>กลุ่ม</t>
  </si>
  <si>
    <t>จ.หนองคาย</t>
  </si>
  <si>
    <t>จ.นครพนม</t>
  </si>
  <si>
    <t>จ.เลย</t>
  </si>
  <si>
    <t>จ.หนองบัวลำภู</t>
  </si>
  <si>
    <t>จ.บึงกาฬ</t>
  </si>
  <si>
    <t>จ.อุดรธานี</t>
  </si>
  <si>
    <t>จ.สกลนคร</t>
  </si>
  <si>
    <t xml:space="preserve">เลย </t>
  </si>
  <si>
    <t>นาวัง</t>
  </si>
  <si>
    <t>ด่านซาย</t>
  </si>
  <si>
    <t>งบทดลองเบื้องต้น</t>
  </si>
  <si>
    <t xml:space="preserve">นายูง </t>
  </si>
  <si>
    <t>พระอาจารย์แบน</t>
  </si>
  <si>
    <t>CodeL1</t>
  </si>
  <si>
    <t>Account1</t>
  </si>
  <si>
    <t>บึงกาฬ,รพท.</t>
  </si>
  <si>
    <t>พรเจริญ,รพช.</t>
  </si>
  <si>
    <t>โซ่พิสัย,รพช.</t>
  </si>
  <si>
    <t>เซกา,รพช.</t>
  </si>
  <si>
    <t>ปากคาด,รพช.</t>
  </si>
  <si>
    <t>บึงโขงหลง,รพช.</t>
  </si>
  <si>
    <t>ศรีวิไล,รพช.</t>
  </si>
  <si>
    <t>บุ่งคล้า,รพช.</t>
  </si>
  <si>
    <t>หนองบัวลำภู,รพท.</t>
  </si>
  <si>
    <t>นากลาง,รพช.</t>
  </si>
  <si>
    <t>โนนสัง,รพช.</t>
  </si>
  <si>
    <t>ศรีบุญเรือง,รพช.</t>
  </si>
  <si>
    <t>สุวรรณคูหา,รพช.</t>
  </si>
  <si>
    <t>นาวัง เฉลิมพระเกียรติ 80 พรรษา,รพช.</t>
  </si>
  <si>
    <t>อุดรธานี,รพศ.</t>
  </si>
  <si>
    <t>กุดจับ,รพช.</t>
  </si>
  <si>
    <t>หนองวัวซอ,รพช.</t>
  </si>
  <si>
    <t>กุมภวาปี,รพท.</t>
  </si>
  <si>
    <t>ห้วยเกิ้ง,รพช.</t>
  </si>
  <si>
    <t>โนนสะอาด,รพช.</t>
  </si>
  <si>
    <t>หนองหาน,รพช.</t>
  </si>
  <si>
    <t>ทุ่งฝน,รพช.</t>
  </si>
  <si>
    <t>ไชยวาน,รพช.</t>
  </si>
  <si>
    <t>ศรีธาตุ,รพช.</t>
  </si>
  <si>
    <t>วังสามหมอ,รพช.</t>
  </si>
  <si>
    <t>บ้านผือ,รพช.</t>
  </si>
  <si>
    <t>น้ำโสม,รพช.</t>
  </si>
  <si>
    <t>เพ็ญ,รพช.</t>
  </si>
  <si>
    <t>สร้างคอม,รพช.</t>
  </si>
  <si>
    <t>หนองแสง,รพช.</t>
  </si>
  <si>
    <t>นายูง,รพช.</t>
  </si>
  <si>
    <t>พิบูลย์รักษ์,รพช.</t>
  </si>
  <si>
    <t>สมเด็จพระยุพราชบ้านดุง,รพช.</t>
  </si>
  <si>
    <t>กู่แก้ว,รพช.</t>
  </si>
  <si>
    <t>ประจักษ์ศิลปาคม,รพช.</t>
  </si>
  <si>
    <t>เลย,รพท.</t>
  </si>
  <si>
    <t>นาด้วง,รพช.</t>
  </si>
  <si>
    <t>เชียงคาน,รพช.</t>
  </si>
  <si>
    <t>ปากชม,รพช.</t>
  </si>
  <si>
    <t>นาแห้ว,รพช.</t>
  </si>
  <si>
    <t>ภูเรือ,รพช.</t>
  </si>
  <si>
    <t>ท่าลี่,รพช.</t>
  </si>
  <si>
    <t>วังสะพุง,รพช.</t>
  </si>
  <si>
    <t>ภูกระดึง,รพช.</t>
  </si>
  <si>
    <t>ภูหลวง,รพช.</t>
  </si>
  <si>
    <t>ผาขาว,รพช.</t>
  </si>
  <si>
    <t>สมเด็จพระยุพราชด่านซ้าย,รพช.</t>
  </si>
  <si>
    <t>เอราวัณ,รพช.</t>
  </si>
  <si>
    <t>หนองหิน,รพช.</t>
  </si>
  <si>
    <t>หนองคาย,รพท.</t>
  </si>
  <si>
    <t>โพนพิสัย,รพช.</t>
  </si>
  <si>
    <t>ศรีเชียงใหม่,รพช.</t>
  </si>
  <si>
    <t>สังคม,รพช.</t>
  </si>
  <si>
    <t>สมเด็จพระยุพราชท่าบ่อ,รพท.</t>
  </si>
  <si>
    <t>สระใคร,รพช.</t>
  </si>
  <si>
    <t>โพธิ์ตาก,รพช.</t>
  </si>
  <si>
    <t>เฝ้าไร่,รพช.</t>
  </si>
  <si>
    <t>รัตนวาปี,รพช.</t>
  </si>
  <si>
    <t>สกลนคร,รพศ.</t>
  </si>
  <si>
    <t>กุสุมาลย์,รพช.</t>
  </si>
  <si>
    <t>กุดบาก,รพช.</t>
  </si>
  <si>
    <t>พระอาจารย์ฝั้นอาจาโร,รพช.</t>
  </si>
  <si>
    <t>พังโคน,รพช.</t>
  </si>
  <si>
    <t>วาริชภูมิ,รพช.</t>
  </si>
  <si>
    <t>นิคมน้ำอูน,รพช.</t>
  </si>
  <si>
    <t>วานรนิวาส,รพท.</t>
  </si>
  <si>
    <t>คำตากล้า,รพช.</t>
  </si>
  <si>
    <t>บ้านม่วง,รพช.</t>
  </si>
  <si>
    <t>อากาศอำนวย,รพช.</t>
  </si>
  <si>
    <t>ส่องดาว,รพช.</t>
  </si>
  <si>
    <t>เต่างอย,รพช.</t>
  </si>
  <si>
    <t>โคกศรีสุพรรณ,รพช.</t>
  </si>
  <si>
    <t>เจริญศิลป์,รพช.</t>
  </si>
  <si>
    <t>โพนนาแก้ว,รพช.</t>
  </si>
  <si>
    <t>สมเด็จพระยุพราชสว่างแดนดิน,รพท.</t>
  </si>
  <si>
    <t>พระอาจารย์แบน  ธนากโร,รพช.</t>
  </si>
  <si>
    <t>นครพนม,รพท.</t>
  </si>
  <si>
    <t>ปลาปาก,รพช.</t>
  </si>
  <si>
    <t>ท่าอุเทน,รพช.</t>
  </si>
  <si>
    <t>บ้านแพง,รพช.</t>
  </si>
  <si>
    <t>นาทม,รพช.</t>
  </si>
  <si>
    <t>เรณูนคร,รพช.</t>
  </si>
  <si>
    <t>นาแก,รพช.</t>
  </si>
  <si>
    <t>ศรีสงคราม,รพช.</t>
  </si>
  <si>
    <t>นาหว้า,รพช.</t>
  </si>
  <si>
    <t>โพนสวรรค์,รพช.</t>
  </si>
  <si>
    <t>สมเด็จพระยุพราชธาตุพนม,รพช.</t>
  </si>
  <si>
    <t>วังยาง,รพช.</t>
  </si>
  <si>
    <t>รายได้ค่าธรรมเนียมการบริการอื่น</t>
  </si>
  <si>
    <t>รายได้ค่าเช่าอสังหาริมทรัพย์จากบุคคลภายนอก</t>
  </si>
  <si>
    <t>รายได้แผ่นดิน-ค่าขายของเบ็ดเตล็ด</t>
  </si>
  <si>
    <t>รายได้ดอกเบี้ยเงินฝากที่สถาบันการเงิน</t>
  </si>
  <si>
    <t>รายรับจากการขายอาคารและสิ่งปลูกสร้าง</t>
  </si>
  <si>
    <t>รายรับจากการขายครุภัณฑ์</t>
  </si>
  <si>
    <t>รายได้เงินเหลือจ่ายปีเก่า/รายที่ไม่ใช่ภาษีอื่น</t>
  </si>
  <si>
    <t>บัญชีรายได้ที่ไม่ใช่ภาษีอื่น</t>
  </si>
  <si>
    <t>รายได้แผ่นดิน-ค่าปรับอื่นจ่ายคืน</t>
  </si>
  <si>
    <t>รายได้ค่าสิ่งส่งตรวจ - บุคคลภายนอก</t>
  </si>
  <si>
    <t>รายได้ค่าตรวจสุขภาพ - บุคคลภายนอก</t>
  </si>
  <si>
    <t>รายได้ค่าสิ่งส่งตรวจ - หน่วยงานภาครัฐ</t>
  </si>
  <si>
    <t>รายได้ค่าตรวจสุขภาพ-หน่วยงานภาครัฐ</t>
  </si>
  <si>
    <t>รายได้จากระบบปฏิบัติการฉุกเฉิน (EMS)</t>
  </si>
  <si>
    <t xml:space="preserve">รายได้สนับสนุนยาและอื่น ๆ </t>
  </si>
  <si>
    <t>รายได้ค่ารักษาเบิกต้นสังกัด OP</t>
  </si>
  <si>
    <t>รายได้ค่ารักษาเบิกต้นสังกัด IP</t>
  </si>
  <si>
    <t>รายได้ค่ารักษาชำระเงิน OP</t>
  </si>
  <si>
    <t>รายได้ค่ารักษาชำระเงิน IP</t>
  </si>
  <si>
    <t>รายได้ค่ารักษาเบิกจ่ายตรงกรมบัญชีกลาง OP</t>
  </si>
  <si>
    <t>รายได้ค่ารักษาเบิกจ่ายตรงกรมบัญชีกลาง IP</t>
  </si>
  <si>
    <t>รายได้ค่ารักษา พรบ.รถ OP</t>
  </si>
  <si>
    <t>รายได้ค่ารักษา พรบ.รถ IP</t>
  </si>
  <si>
    <t>รายได้ค่ารักษาเบิกจ่ายตรง - อปท.รูปแบบพิเศษ OP</t>
  </si>
  <si>
    <t>รายได้ค่ารักษา UC - OP นอก CUP ในจังหวัด</t>
  </si>
  <si>
    <t>รายได้กองทุน UC (งบลงทุน)</t>
  </si>
  <si>
    <t>รายได้กองทุน UC - OP แบบเหมาจ่ายต่อผู้มีสิทธิ</t>
  </si>
  <si>
    <t>รายได้กองทุน UC - P&amp;P แบบเหมาจ่ายต่อผู้มีสิทธิ</t>
  </si>
  <si>
    <t>รายได้กองทุน UC เฉพาะโรคอื่น</t>
  </si>
  <si>
    <t xml:space="preserve">รายได้กองทุน UC อื่น </t>
  </si>
  <si>
    <t>ส่วนต่างค่ารักษาที่สูงกว่าเหมาจ่ายรายหัว - กองทุน UC OP</t>
  </si>
  <si>
    <t>ส่วนต่างค่ารักษาที่สูงกว่าข้อตกลงในการตามจ่าย UC OP</t>
  </si>
  <si>
    <t>ส่วนต่างค่ารักษาที่ต่ำกว่าข้อตกลงในการตามจ่าย UC OP</t>
  </si>
  <si>
    <t xml:space="preserve">รายได้ค่ารักษาด้านการสร้างเสริมสุขภาพและป้องกันโรค (P&amp;P) </t>
  </si>
  <si>
    <t>รายได้กองทุน UC (CF)</t>
  </si>
  <si>
    <t>รายได้ค่ารักษา UC - IP  บริการกรณีเฉพาะ (CR)</t>
  </si>
  <si>
    <t>รายได้จากการยกหนี้กรณีส่งต่อผู้ป่วยระหว่างรพ.</t>
  </si>
  <si>
    <t>ส่วนต่างค่ารักษาที่สูงกว่าเหมาจ่ายรายหัว - กองทุน UC P&amp;P</t>
  </si>
  <si>
    <t>รายได้ค่ารักษา OP Refer</t>
  </si>
  <si>
    <t>ส่วนปรับลดค่าแรง OP</t>
  </si>
  <si>
    <t>ส่วนปรับลดค่าแรง IP</t>
  </si>
  <si>
    <t>ส่วนปรับลดค่าแรง PP</t>
  </si>
  <si>
    <t>รายได้กองทุนประกันสังคม</t>
  </si>
  <si>
    <t>รายได้ค่ารักษาประกันสังคม-กองทุนทดแทน</t>
  </si>
  <si>
    <t>รายได้ค่ารักษาประกันสังคม 72 ชั่วโมงแรก</t>
  </si>
  <si>
    <t>รายได้ค่ารักษาประกันสังคม-ค่าใช้จ่ายสูง/อุบัติเหตุ/ฉุกเฉิน OP</t>
  </si>
  <si>
    <t>รายได้ค่ารักษาประกันสังคม-ค่าใช้จ่ายสูง IP</t>
  </si>
  <si>
    <t>ส่วนต่างค่ารักษาที่สูงกว่าเหมาจ่ายรายหัว - กองทุนประกันสังคม - OP</t>
  </si>
  <si>
    <t>ส่วนต่างค่ารักษาที่สูงกว่าข้อตกลงตามหลักเกณฑ์การจ่าย - กองทุนประกันสังคม - IP</t>
  </si>
  <si>
    <t>ส่วนต่างค่ารักษาที่สูงกว่าข้อตกลงในการจ่ายตาม กองทุนประกันสังคม</t>
  </si>
  <si>
    <t xml:space="preserve">ส่วนต่างค่ารักษาที่ต่ำกว่าข้อตกลงในการจ่ายตาม กองทุนประกันสังคม </t>
  </si>
  <si>
    <t>รายได้ค่าบริหารจัดการประกันสังคม</t>
  </si>
  <si>
    <t>รายได้ค่าตอบแทนและพัฒนากิจการ</t>
  </si>
  <si>
    <t>รายได้กองทุนแรงงานต่างด้าว</t>
  </si>
  <si>
    <t>รายได้ค่ารักษาแรงงานต่างด้าว OP</t>
  </si>
  <si>
    <t>รายได้ค่ารักษาแรงงานต่างด้าว IP</t>
  </si>
  <si>
    <t>ส่วนต่างค่ารักษาที่สูงกว่ากองทุนเหมาจ่ายรายหัว - กองทุนแรงงานต่างด้าว - OP</t>
  </si>
  <si>
    <t>ส่วนต่างค่ารักษาที่สูงกว่ากองทุนเหมาจ่ายรายหัว - กองทุนแรงงานต่างด้าว - IP</t>
  </si>
  <si>
    <t>รายได้ค่ารักษาแรงงานต่างด้าว - เบิกจากส่วนกลาง OP</t>
  </si>
  <si>
    <t>ส่วนต่างค่ารักษาที่ต่ำกว่าข้อตกลงในการจ่ายตาม DRG - แรงงานต่างด้าว - IP</t>
  </si>
  <si>
    <t xml:space="preserve">รายได้ค่ารักษาแรงงานต่างด้าว OP  นอก CUP </t>
  </si>
  <si>
    <t>รายได้ค่ารักษาแรงงานต่างด้าว IP นอก CUP</t>
  </si>
  <si>
    <t>รายได้ค่ารักษาแรงงานต่างด้าว - เบิกจากส่วนกลาง IP</t>
  </si>
  <si>
    <t>ส่วนต่างค่ารักษาที่สูงกว่าข้อตกลงในการจ่ายตามหลักเกณฑ์ฯ เงินประกันสุขภาพคนต่างด้าว/แรงงานต่างด้าว OP</t>
  </si>
  <si>
    <t>รายได้ค่าตรวจสุขภาพแรงงานต่างด้าว</t>
  </si>
  <si>
    <t>รายได้ค่าบริหารจัดการแรงงานต่างด้าว</t>
  </si>
  <si>
    <t>รายได้แรงงานต่างด้าว- ค่าบริการทางการแพทย์(P&amp;P)</t>
  </si>
  <si>
    <t>ส่วนต่างค่ารักษาที่ต่ำกว่าข้อตกลงในการจ่ายตามหลักเกณฑ์ฯ เงินประกันสุขภาพคนต่างด้าว/แรงงานต่างด้าว OP</t>
  </si>
  <si>
    <t>รายได้ค่ารักษาบุคคลที่มีปัญหาสถานะและสิทธิ OP นอก CUP</t>
  </si>
  <si>
    <t>รายได้ค่ารักษาบุคคลที่มีปัญหาสถานะและสิทธิ  - เบิกจากส่วนกลาง OP</t>
  </si>
  <si>
    <t xml:space="preserve">ส่วนต่างค่ารักษาพยาบาลที่สูงกว่าข้อตกลงในการจ่ายตามหลักเกณฑ์ฯ - บุคคลที่มีปัญหาสถานะและสิทธิ OP </t>
  </si>
  <si>
    <t>ส่วนต่างค่ารักษาที่สูงกว่าข้อตกลงในการจ่ายตาม DRG บุคคลที่มีปัญหาสถานะและสิทธิ</t>
  </si>
  <si>
    <t>ส่วนต่างค่ารักษาที่ต่ำกว่าข้อตกลงในการจ่ายตาม DRG บุคคลที่มีปัญหาสถานะและสิทธิ</t>
  </si>
  <si>
    <t>รายได้ค่ารักษา-บุคคลที่มีปัญหาสถานะและสิทธิ OP ใน CUP</t>
  </si>
  <si>
    <t>ส่วนต่างค่ารักษาที่สูงกว่าเหมาจ่ายรายหัว-เงินอุดหนุนบุคคลที่มีปัญหาและสถานะและสิทธิ OP ใน CUP</t>
  </si>
  <si>
    <t>รายได้เงินอุดหนุนเหมาจ่ายรายหัวสำหรับบุคคลที่มีปัญหาสถานะและสิทธิ</t>
  </si>
  <si>
    <t>รายได้เงินนอกงบประมาณ</t>
  </si>
  <si>
    <t>รายได้ค่าเช่าอสังหาริมทรัพย์</t>
  </si>
  <si>
    <t>รายได้ค่าเช่าอื่น</t>
  </si>
  <si>
    <t>รายได้จากการช่วยเหลือเพื่อการดำเนินงานจาก อปท.</t>
  </si>
  <si>
    <t>รายได้จากการช่วยเหลือเพื่อการลงทุนจากอปท.</t>
  </si>
  <si>
    <t>รายได้จากการช่วยเหลือเพื่อการลงทุนอื่น</t>
  </si>
  <si>
    <t>รายได้จากการรับบริจาค-เงินสดและรายการเทียบเท่าเงินสด</t>
  </si>
  <si>
    <t>รายได้จากการรับบริจาค-สินทรัพย์อื่น</t>
  </si>
  <si>
    <t>พักรับเงินงบอุดหนุน</t>
  </si>
  <si>
    <t>รายได้ดอกเบี้ยจากสถาบันการเงิน</t>
  </si>
  <si>
    <t>รายรับจากการขายวัสดุที่ใช้แล้ว</t>
  </si>
  <si>
    <t>บัญชีรายได้ระหว่างหน่วยงาน - หน่วยงานรับเงินงบบุคลากรจากรัฐบาล</t>
  </si>
  <si>
    <t>บัญชีรายได้ระหว่างหน่วยงาน - หน่วยงานรับเงินงบลงทุนจากรัฐบาล</t>
  </si>
  <si>
    <t>บัญชีรายได้ระหว่างหน่วยงาน - หน่วยงานรับเงินงบดำเนินงานจากรัฐบาล</t>
  </si>
  <si>
    <t>บัญชีรายได้ระหว่างหน่วยงาน - หน่วยงานรับเงินงบอุดหนุนจากรัฐบาล</t>
  </si>
  <si>
    <t>บัญชีรายได้ระหว่างหน่วยงาน - หน่วยงานรับเงินงบรายจ่ายอื่นจากรัฐบาล</t>
  </si>
  <si>
    <t>บัญชีรายได้ระหว่างหน่วยงาน - หน่วยงานรับเงินงบกลางจากรัฐบาล</t>
  </si>
  <si>
    <t>บัญชีรายได้ระหว่างหน่วยงาน - หน่วยงานรับเงินกู้จากรัฐบาล</t>
  </si>
  <si>
    <t>รายได้ระหว่างหน่วยงาน - หน่วยงานรับเงินถอนคืนรายได้จากรัฐบาล</t>
  </si>
  <si>
    <t>หนี้สูญได้รับคืน</t>
  </si>
  <si>
    <t>รายได้ค่าปรับ</t>
  </si>
  <si>
    <t>รายได้ค่าวัสดุ/อุปกรณ์/น้ำยา-หน่วยงานภาครัฐ</t>
  </si>
  <si>
    <t>รายได้ค่าวัสดุ/อุปกรณ์/น้ำยา-บุคคลภายนอก</t>
  </si>
  <si>
    <t>รายได้ค่าใบรับรองแพทย์</t>
  </si>
  <si>
    <t>รายได้จากเงินโครงการผลิตแพทย์</t>
  </si>
  <si>
    <t>รายได้จากโครงการผลิตบุคลากรทางการแพทย์</t>
  </si>
  <si>
    <t>รายได้ลักษณะอื่น</t>
  </si>
  <si>
    <t>รายได้ค่าธรรมเนียม</t>
  </si>
  <si>
    <t>รายได้อื่น - เงินงบประมาณงบเงินกู้จากรัฐบาลรับโอนจาก สสจ./รพศ./รพช./รพ.สต.</t>
  </si>
  <si>
    <t>รายได้ค่าธรรมเนียม UC</t>
  </si>
  <si>
    <t>เงินเดือนข้าราชการ(บริการ)</t>
  </si>
  <si>
    <t>เงินเดือนข้าราชการ(สนับสนุน)</t>
  </si>
  <si>
    <t>เงินประจำตำแหน่งวิชาชีพเฉพาะ(บริการ)</t>
  </si>
  <si>
    <t>ค่าล่วงเวลา(สนับสนุน)</t>
  </si>
  <si>
    <t>เงินตอบแทนพิเศษของข้าราชการผู้ได้รับเงินเดือนถึงขั้นสูงสุดของอันดับ(บริการ)</t>
  </si>
  <si>
    <t>เงินตอบแทนพิเศษของข้าราชการผู้ได้รับเงินเดือนถึงขั้นสูงสุดของอันดับ(สนับสนุน)</t>
  </si>
  <si>
    <t>เงินตอบแทนพิเศษของลูกจ้างประจำผู้ได้รับค่าจ้างถึงขั้นสูงสุดของตำแหน่ง(บริการ)</t>
  </si>
  <si>
    <t>เงินตอบแทนพิเศษของลูกจ้างประจำผู้ได้รับค่าจ้างถึงขั้นสูงสุดของตำแหน่ง(สนับสนุน)</t>
  </si>
  <si>
    <t>ค่าจ้างประจำ(บริการ)</t>
  </si>
  <si>
    <t>ค่าจ้างประจำ(สนับสนุน)</t>
  </si>
  <si>
    <t>ค่าจ้างชั่วคราว(บริการ)</t>
  </si>
  <si>
    <t>ค่าจ้างชั่วคราว(สนับสนุน)</t>
  </si>
  <si>
    <t>ค่าจ้างพนักงานกระทรวงสาธารณสุข (บริการ)</t>
  </si>
  <si>
    <t>ค่าจ้างพนักงานกระทรวงสาธารณสุข (สนับสนุน)</t>
  </si>
  <si>
    <t>ค่าจ้างเหมาบุคลากร (บริการ)</t>
  </si>
  <si>
    <t>ค่าจ้างเหมาบุคลากร (สนับสนุน)</t>
  </si>
  <si>
    <t>เงินค่าตอบแทนพนักงานราชการ (บริการ)</t>
  </si>
  <si>
    <t>เงินค่าตอบแทนพนักงานราชการ (สนับสนุน)</t>
  </si>
  <si>
    <t>เงินค่าครองชีพสำหรับข้าราชการ (บริการ)</t>
  </si>
  <si>
    <t>เงินค่าครองชีพสำหรับข้าราชการ(สนับสนุน)</t>
  </si>
  <si>
    <t>เงินค่าครองชีพสำหรับลูกจ้างประจำ(บริการ)</t>
  </si>
  <si>
    <t>เงินค่าครองชีพสำหรับลูกจ้างประจำ(สนับสนุน)</t>
  </si>
  <si>
    <t>เงินค่าครองชีพสำหรับพนักงานราชการ(บริการ)</t>
  </si>
  <si>
    <t>เงินค่าครองชีพสำหรับพนักงานราชการ(สนับสนุน)</t>
  </si>
  <si>
    <t>เงินตอบแทนรายเดือนสำหรับข้าราชการเท่ากับอัตราเงินประจำตำแหน่ง (บริการ)</t>
  </si>
  <si>
    <t>เงินตอบแทนชำนาญการพิเศษที่ไม่ใช่วิชาชีพ (สนับสนุน)</t>
  </si>
  <si>
    <t xml:space="preserve">ค่าตอบแทนในการปฏิบัติงานเวรหรือผลัดบ่ายและหรือผลัดดึกของพยาบาล </t>
  </si>
  <si>
    <t>เงินช่วยพิเศษกรณีเสียชีวิต (เงินงบประมาณ)</t>
  </si>
  <si>
    <t>เงินช่วยพิเศษกรณีเสียชีวิต (เงินนอกงบประมาณ)</t>
  </si>
  <si>
    <t>เงินทำขวัญข้าราชการและลูกจ้าง</t>
  </si>
  <si>
    <t>เงินชดเชยสมาชิก กบข.</t>
  </si>
  <si>
    <t>เงินสมทบ กบข.</t>
  </si>
  <si>
    <t>เงินสมทบ กสจ.</t>
  </si>
  <si>
    <t>เงินสมทบกองทุนประกันสังคมส่วนของนายจ้าง (เงินงบประมาณ)</t>
  </si>
  <si>
    <t>เงินสมทบกองทุนประกันสังคมส่วนของนายจ้าง (เงินนอกงบประมาณ)</t>
  </si>
  <si>
    <t>ค่าเช่าบ้าน</t>
  </si>
  <si>
    <t>เงินสมทบกองทุนสำรองเลี้ยงชีพพนักงานและเจ้าหน้าที่รัฐ (เงินนอกงบประมาณ)</t>
  </si>
  <si>
    <t>ค่าตอบแทนเงินเพิ่มพิเศษสำหรับผู้ปฏิบัติงานด้านการสาธารณสุข(พ.ต.ส.-เงินงบประมาณ)</t>
  </si>
  <si>
    <t>ค่าตอบแทนพิเศษชายแดนภาคใต้ (บริการ)</t>
  </si>
  <si>
    <t>เงินสมทบกองทุนทดแทน - เงินงบประมาณ</t>
  </si>
  <si>
    <t>เงินช่วยการศึกษาบุตร</t>
  </si>
  <si>
    <t>เงินช่วยค่ารักษาพยาบาลประเภทผู้ป่วยนอก รพ.รัฐ สำหรับผู้มีสิทธิตามกฎหมายยกเว้นผู้รับเบี้ยหวัด/บำนาญ</t>
  </si>
  <si>
    <t>เงินช่วยค่ารักษาพยาบาลประเภทผู้ป่วยใน รพ.รัฐ สำหรับผู้มีสิทธิตามกฎหมายยกเว้นผู้รับเบี้ยหวัด/บำนาญ</t>
  </si>
  <si>
    <t>เงินช่วยเหลือค่ารักษาพยาบาลตามกฎหมายสงเคราะห์ข้าราชการ</t>
  </si>
  <si>
    <t>บำเหน็จตกทอด</t>
  </si>
  <si>
    <t>เงินช่วยพิเศษกรณีผู้รับบำนาญเสียชีวิต</t>
  </si>
  <si>
    <t>บำนาญตกทอด</t>
  </si>
  <si>
    <t>ค่าใช้จ่ายด้านการฝึกอบรม - ในประเทศ (เงินนอกงบประมาณ)</t>
  </si>
  <si>
    <t>วัสดุสำนักงานใช้ไป</t>
  </si>
  <si>
    <t>วัสดุยานพาหนะและขนส่งใช้ไป</t>
  </si>
  <si>
    <t>วัสดุไฟฟ้าและวิทยุใช้ไป</t>
  </si>
  <si>
    <t>วัสดุโฆษณาและเผยแพร่ใช้ไป</t>
  </si>
  <si>
    <t>วัสดุคอมพิวเตอร์ใช้ไป</t>
  </si>
  <si>
    <t>วัสดุงานบ้านงานครัวใช้ไป</t>
  </si>
  <si>
    <t>วัสดุก่อสร้างใช้ไป</t>
  </si>
  <si>
    <t>วัสดุอื่นใช้ไป</t>
  </si>
  <si>
    <t>สินค้าใช้ไป</t>
  </si>
  <si>
    <t>ค่าซ่อมแซมอาคารและสิ่งปลูกสร้าง</t>
  </si>
  <si>
    <t>ค่าซ่อมแซมครุภัณฑ์สำนักงาน</t>
  </si>
  <si>
    <t>ค่าซ่อมแซมครุภัณฑ์ยานพาหนะและขนส่ง</t>
  </si>
  <si>
    <t>ค่าซ่อมแซมครุภัณฑ์ไฟฟ้าและวิทยุ</t>
  </si>
  <si>
    <t>ค่าซ่อมแซมครุภัณฑ์โฆษณาและเผยแพร่</t>
  </si>
  <si>
    <t>ค่าซ่อมแซมครุภัณฑ์วิทยาศาสตร์และการแพทย์</t>
  </si>
  <si>
    <t>ค่าซ่อมแซมครุภัณฑ์คอมพิวเตอร์</t>
  </si>
  <si>
    <t>ค่าซ่อมแซมครุภัณฑ์อื่น</t>
  </si>
  <si>
    <t>ค่าจ้างเหมาบำรุงรักษาดูแลลิฟท์</t>
  </si>
  <si>
    <t>ค่าจ้างเหมาบำรุงรักษาสวนหย่อม</t>
  </si>
  <si>
    <t>ค่าจ้างเหมาบำรุงรักษาครุภัณฑ์วิทยาศาสตร์และการแพทย์</t>
  </si>
  <si>
    <t>ค่าจ้างเหมาบำรุงรักษาเครื่องปรับอากาศ</t>
  </si>
  <si>
    <t>ค่าจ้างเหมาซ่อมแซมบ้านพัก</t>
  </si>
  <si>
    <t>ค่าเชื้อเพลิง</t>
  </si>
  <si>
    <t>ค่าจ้างเหมาทำความสะอาด</t>
  </si>
  <si>
    <t>ค่าจ้างเหมาประกอบอาหารผู้ป่วย</t>
  </si>
  <si>
    <t>ค่าจ้างเหมารถ</t>
  </si>
  <si>
    <t>ค่าจ้างเหมาดูแลความปลอดภัย</t>
  </si>
  <si>
    <t>ค่าจ้างเหมาซักรีด</t>
  </si>
  <si>
    <t>ค่าจ้างเหมากำจัดขยะติดเชื้อ</t>
  </si>
  <si>
    <t>ค่าจ้างเหมาบริการทางการแพทย์</t>
  </si>
  <si>
    <t>ค่าจ้างเหมาบริการอื่น(สนับสนุน)</t>
  </si>
  <si>
    <t>ค่าจ้างตรวจทางห้องปฏิบัติการ (Lab)</t>
  </si>
  <si>
    <t>ค่าจ้างตรวจเอ็กซเรย์ (X-Ray)</t>
  </si>
  <si>
    <t>ค่าธรรมเนียมทางกฎหมาย</t>
  </si>
  <si>
    <t>ค่าธรรมเนียมธนาคาร</t>
  </si>
  <si>
    <t>ค่าไฟฟ้า</t>
  </si>
  <si>
    <t>ค่าน้ำประปาและน้ำบาดาล</t>
  </si>
  <si>
    <t>ค่าโทรศัพท์</t>
  </si>
  <si>
    <t>ค่าบริการสื่อสารและโทรคมนาคม</t>
  </si>
  <si>
    <t>ค่าไปรษณีย์และขนส่ง</t>
  </si>
  <si>
    <t>ค่าจ้างที่ปรึกษา</t>
  </si>
  <si>
    <t>ค่าเบี้ยประกันภัย</t>
  </si>
  <si>
    <t>วัสดุเภสัชกรรมใช้ไป</t>
  </si>
  <si>
    <t>วัสดุทางการแพทย์ทั่วไปใช้ไป</t>
  </si>
  <si>
    <t>วัสดุวิทยาศาสตร์และการแพทย์ใช้ไป</t>
  </si>
  <si>
    <t>วัสดุบริโภคใช้ไป</t>
  </si>
  <si>
    <t>วัสดุเครื่องแต่งกายใช้ไป</t>
  </si>
  <si>
    <t>วัสดุทันตกรรมใช้ไป</t>
  </si>
  <si>
    <t>วัสดุเอกซเรย์ใช้ไป</t>
  </si>
  <si>
    <t>ค่าครุภัณฑ์มูลค่าต่ำกว่าเกณฑ์</t>
  </si>
  <si>
    <t>ค่าใช้จ่ายในการประชุม</t>
  </si>
  <si>
    <t>ค่ารับรองและพิธีการ</t>
  </si>
  <si>
    <t xml:space="preserve">ค่าเช่าอสังหาริมทรัพย์ </t>
  </si>
  <si>
    <t xml:space="preserve">ค่าเช่าเบ็ดเตล็ด </t>
  </si>
  <si>
    <t>เงินชดเชยค่างานสิ่งก่อสร้าง</t>
  </si>
  <si>
    <t>ค่าใช้จ่ายผลักส่งเป็นรายได้แผ่นดิน</t>
  </si>
  <si>
    <t>ค่าประชาสัมพันธ์</t>
  </si>
  <si>
    <t>ค่าชดใช้ค่าเสียหาย</t>
  </si>
  <si>
    <t>ค่าใช้จ่ายตามโครงการ (UC) (PP)</t>
  </si>
  <si>
    <t>ค่าใช้จ่ายตามโครงการ (เงินงบประมาณ)</t>
  </si>
  <si>
    <t>ค่าใช้จ่ายตามโครงการ (เงินนอกงบประมาณ)</t>
  </si>
  <si>
    <t>ค่ารักษาตามจ่าย UC ในสังกัด สป. สธ.</t>
  </si>
  <si>
    <t>ค่ารักษาตามจ่าย UC นอกสังกัด สป. สธ.</t>
  </si>
  <si>
    <t>ค่าจ้าง/ค่าเช่า/ค่าซ่อมบำรุง สิ่งก่อสร้างและครุภัณฑ์ (งบลงทุน UC)</t>
  </si>
  <si>
    <t>ค่ารักษาตามจ่ายคนต่างด้าวและแรงงานต่างด้าว</t>
  </si>
  <si>
    <t>ค่าใช้จ่ายตามโครงการ (P&amp;P) แรงงานต่างด้าว</t>
  </si>
  <si>
    <t>ค่าใช้จ่ายตามโครงการ (P&amp;P) บุคคลที่มีปัญหาสถานะและสิทธิ</t>
  </si>
  <si>
    <t>ค่ารักษาตามจ่ายบุคคลที่มีปัญหาสถานะและสิทธิ</t>
  </si>
  <si>
    <t>ค่าตอบแทนเงินเพิ่มพิเศษแพทย์ไม่ทำเวชปฏิบัติฯลฯ (บริการ)</t>
  </si>
  <si>
    <t>ค่าตอบแทนเงินเพิ่มพิเศษทันตแพทย์ไม่ทำเวชปฏิบัติฯลฯ(บริการ)</t>
  </si>
  <si>
    <t>ค่าตอบแทนเงินเพิ่มเภสัชกรไม่ทำเวชปฏิบัติฯลฯ (บริการ)</t>
  </si>
  <si>
    <t>ค่าตอบแทนในการปฏิบัติงานของเจ้าหน้าที่ (บริการ)</t>
  </si>
  <si>
    <t>ค่าตอบแทนในการปฏิบัติงานของเจ้าหน้าที่ (สนับสนุน)</t>
  </si>
  <si>
    <t>ค่าตอบแทนการปฏิบัติงานในคลินิกพิเศษนอกเวลา</t>
  </si>
  <si>
    <t>ค่าตอบแทนการปฏิบัติงานชันสูตรพลิกศพ (เงินงบประมาณ)</t>
  </si>
  <si>
    <t>ค่าตอบแทนการปฏิบัติงานชันสูตรพลิกศพ (เงินนอกงบประมาณ)</t>
  </si>
  <si>
    <t>ค่าตอบแทนปฏิบัติงานแพทย์สาขาส่งเสริมพิเศษ</t>
  </si>
  <si>
    <t>ค่าตอบแทนปฏิบัติงานส่งเสริมสุขภาพและเวชปฏิบัติครอบครัว</t>
  </si>
  <si>
    <t>ค่าตอบแทนการปฏิบัติงานในลักษณะค่าเบี้ยเลี้ยงเหมาจ่าย (บริการ) - เงินงบประมาณ</t>
  </si>
  <si>
    <t>ค่าตอบแทนการปฏิบัติงานในลักษณะค่าเบี้ยเลี้ยงเหมาจ่าย (สนับสนุน) - เงินงบประมาณ</t>
  </si>
  <si>
    <t>ค่าตอบแทนการปฏิบัติงานในลักษณะค่าเบี้ยเลี้ยงเหมาจ่าย (บริการ)  - เงินนอกงบประมาณ</t>
  </si>
  <si>
    <t>ค่าตอบแทนตามผลการปฏิบัติงาน (บริการ) - เงินงบประมาณ</t>
  </si>
  <si>
    <t>ค่าตอบแทนตามผลการปฏิบัติงาน (สนับสนุน) - เงินงบประมาณ</t>
  </si>
  <si>
    <t>ค่าตอบแทนตามผลการปฏิบัติงาน (บริการ) - เงินนอกงบประมาณ</t>
  </si>
  <si>
    <t>ค่าตอบแทนตามผลการปฏิบัติงาน (สนับสนุน)  - เงินนอกงบประมาณ</t>
  </si>
  <si>
    <t>ค่าเสื่อมราคา - อาคารสำนักงาน</t>
  </si>
  <si>
    <t>ค่าเสื่อมราคา - อาคารเพื่อประโยชน์อื่น</t>
  </si>
  <si>
    <t>ค่าเสื่อมราคา - สิ่งปลูกสร้าง</t>
  </si>
  <si>
    <t>ค่าเสื่อมราคา - ระบบบำบัดน้ำเสีย</t>
  </si>
  <si>
    <t>ค่าเสื่อมราคา - ระบบไฟฟ้า</t>
  </si>
  <si>
    <t>ค่าเสื่อมราคา - ระบบโทรศัพท์</t>
  </si>
  <si>
    <t>ค่าเสื่อมราคา - ครุภัณฑ์การศึกษา</t>
  </si>
  <si>
    <t>บัญชีค่าเสื่อมราคา - ครุภัณฑ์กีฬา</t>
  </si>
  <si>
    <t>บัญชีค่าเสื่อมราคา - ครุภัณฑ์ดนตรี</t>
  </si>
  <si>
    <t>บัญชีค่าเสื่อมราคา - ครุภัณฑ์สนาม</t>
  </si>
  <si>
    <t>ค่าเสื่อมราคาระบบบำบัดน้ำเสีย - Interface</t>
  </si>
  <si>
    <t>ค่าเสื่อมราคาระบบโทรศัพท์ - Interface</t>
  </si>
  <si>
    <t>ค่าเสื่อมราคาระบบถนนภายใน - Interface</t>
  </si>
  <si>
    <t>ค่าเสื่อมราคาครุภัณฑ์ไฟฟ้าและวิทยุ - Interface</t>
  </si>
  <si>
    <t>ค่าเสื่อมราคาครุภัณฑ์โฆษณาและเผยแพร่ -  Interface</t>
  </si>
  <si>
    <t>ค่าเสื่อมราคาครุภัณฑ์การเกษตร- Interface</t>
  </si>
  <si>
    <t>ค่าเสื่อมราคาอุปกรณ์คอมพิวเตอร์ -  Interface</t>
  </si>
  <si>
    <t>ค่าเสื่อมราคาครุภัณฑ์งานบ้านงานครัว -Interface</t>
  </si>
  <si>
    <t>ค่าเสื่อมราคาครุภัณฑ์อื่น -  Interface</t>
  </si>
  <si>
    <t>ค่าใช้จ่ายอุดหนุนเพื่อการดำเนินงานอื่น</t>
  </si>
  <si>
    <t>ค่าใช้จ่ายเงินอุดหนุนเพื่อการลงทุนอื่น</t>
  </si>
  <si>
    <t>บัญชีพักเบิกเงินอุดหนุน</t>
  </si>
  <si>
    <t>หนี้สูญ-ลูกหนี้ค่าสิ่งส่งตรวจ-หน่วยงานภาครัฐ</t>
  </si>
  <si>
    <t>หนี้สูญ-ลูกหนี้ค่าวัสดุ/อุปกรณ์/น้ำยา-หน่วยงานภาครัฐ</t>
  </si>
  <si>
    <t>หนี้สูญ-ลูกหนี้ค่าสินค้า-หน่วยงานภาครัฐ</t>
  </si>
  <si>
    <t>หนี้สูญ-ลูกหนี้ค่ารักษา-ชำระเงิน OP</t>
  </si>
  <si>
    <t>หนี้สูญ-ลูกหนี้ค่ารักษา-ชำระเงิน IP</t>
  </si>
  <si>
    <t>หนี้สูญ-ลูกหนี้ค่ารักษา UC -OP นอก CUP (ในจังหวัด)</t>
  </si>
  <si>
    <t>หนี้สูญ-ลูกหนี้ค่ารักษา UC -OP นอก CUP (ต่างจังหวัด)</t>
  </si>
  <si>
    <t>หนี้สงสัยจะสูญ-ลูกหนี้ค่าสิ่งส่งตรวจ -หน่วยงานภาครัฐ</t>
  </si>
  <si>
    <t>หนี้สงสัยจะสูญ-ลูกหนี้ค่าวัสดุ/อุปกรณ์/น้ำยา-หน่วยงานภาครัฐ</t>
  </si>
  <si>
    <t>หนี้สงสัยจะสูญ-ลูกหนี้ค่าสินค้า-หน่วยงานภาครัฐ</t>
  </si>
  <si>
    <t>หนี้สงสัยจะสูญ-ลูกหนี้ค่ารักษา-ชำระเงิน OP</t>
  </si>
  <si>
    <t>หนี้สงสัยจะสูญ-ลูกหนี้ค่ารักษา-ชำระเงิน IP</t>
  </si>
  <si>
    <t>หนี้สงสัยจะสูญ-ลูกหนี้ค่ารักษา UC-OP นอก CUP (ในจังหวัด)</t>
  </si>
  <si>
    <t>หนี้สงสัยจะสูญ-ลูกหนี้ค่ารักษา UC-OP นอก CUP (ต่างจังหวัด)</t>
  </si>
  <si>
    <t>ค่าจำหน่าย-อาคารเพื่อการพักอาศัย</t>
  </si>
  <si>
    <t>ค่าจำหน่าย-อาคารสำนักงาน</t>
  </si>
  <si>
    <t>ค่าจำหน่าย-อาคารเพื่อประโยชน์อื่น</t>
  </si>
  <si>
    <t>ค่าจำหน่าย-สิ่งปลูกสร้าง</t>
  </si>
  <si>
    <t>ค่าจำหน่าย-อาคารและสิ่งปลูกสร้าง - Interface</t>
  </si>
  <si>
    <t>ค่าจำหน่าย-ครุภัณฑ์สำนักงาน</t>
  </si>
  <si>
    <t>ค่าจำหน่าย-ยานพาหนะและอุปกรณ์การขนส่ง</t>
  </si>
  <si>
    <t>ค่าจำหน่าย-ครุภัณฑ์ไฟฟ้าและวิทยุ</t>
  </si>
  <si>
    <t>ค่าจำหน่าย-ครุภัณฑ์โฆษณาและเผยแพร่</t>
  </si>
  <si>
    <t>ค่าจำหน่าย-ครุภัณฑ์การเกษตร</t>
  </si>
  <si>
    <t>ค่าจำหน่าย-ครุภัณฑ์ก่อสร้าง</t>
  </si>
  <si>
    <t>ค่าจำหน่าย-ครุภัณฑ์วิทยาศาสตร์และการแพทย์</t>
  </si>
  <si>
    <t>ค่าจำหน่าย-อุปกรณ์คอมพิวเตอร์</t>
  </si>
  <si>
    <t>ค่าจำหน่าย-ครุภัณฑ์งานบ้านงานครัว</t>
  </si>
  <si>
    <t>ค่าจำหน่าย-อุปกรณ์อื่น ๆ</t>
  </si>
  <si>
    <t>ค่าจำหน่าย - ครุภัณฑ์ Interface</t>
  </si>
  <si>
    <t>ค่าจำหน่าย - สินทรัพย์ไม่มีตัวตน Interface</t>
  </si>
  <si>
    <t>ค่าใช้จ่ายเงินช่วยเหลือผู้ประสบภัย</t>
  </si>
  <si>
    <t xml:space="preserve">ค่าใช้จ่ายระหว่างหน่วยงาน - กรมบัญชีกลางโอนเงินนอกงบประมาณให้หน่วยงาน </t>
  </si>
  <si>
    <t>ค่าใช้จ่ายระหว่างหน่วยงาน -  หน่วยงานโอนเงินนอกงบประมาณให้กรมบัญชีกลาง</t>
  </si>
  <si>
    <t>ค่าใช้จ่ายระหว่างหน่วยงาน - หน่วยงานโอนเงินรายได้แผ่นดินให้กรมบัญชีกลาง</t>
  </si>
  <si>
    <t>ค่าใช้จ่ายระหว่างหน่วยงาน - รายได้แผ่นดินรอนำส่งคลัง</t>
  </si>
  <si>
    <t>โอนสินทรัพย์ให้หน่วยงานของรัฐ</t>
  </si>
  <si>
    <t>ค่าใช้จ่ายโครงการผลิตแพทย์</t>
  </si>
  <si>
    <t>ค่าใช้จ่ายโครงการผลิตบุคลากรทาง   การแพทย์</t>
  </si>
  <si>
    <t>ค่าใช้จ่ายที่ดิน</t>
  </si>
  <si>
    <t>ค่าใช้จ่ายลักษณะอื่น</t>
  </si>
  <si>
    <t>ค่าใช้จ่ายรายการพิเศษนอกเหนือการดำเนินงานปกติ</t>
  </si>
  <si>
    <t>รายได้</t>
  </si>
  <si>
    <t>ค่าใช้จ่าย</t>
  </si>
  <si>
    <t>รายได้จากการขายสินค้าและบริการของหน่วยบริการ</t>
  </si>
  <si>
    <t>สรุปรับ</t>
  </si>
  <si>
    <t>สิทธิ พรบ.</t>
  </si>
  <si>
    <t>สิทธิ ต้นสังกัด</t>
  </si>
  <si>
    <t>สิทธิ อปท.</t>
  </si>
  <si>
    <t>สิทธิ แรงงานต่างด้าว</t>
  </si>
  <si>
    <t>ผู้มีปัญหาสถานะและสิทธิ</t>
  </si>
  <si>
    <t>รายได้ งบลงทุน</t>
  </si>
  <si>
    <t>รายได้จาก CF</t>
  </si>
  <si>
    <t>รายได้จากการขายสินทรัพย์และบริการอื่น</t>
  </si>
  <si>
    <t>รายได้จากการประมาณบุคลากร</t>
  </si>
  <si>
    <t>รายได้จากเงินงบประมาณอื่น</t>
  </si>
  <si>
    <t>รายได้ระหว่างหน่วยงานอื่น</t>
  </si>
  <si>
    <t>รายได้อื่น</t>
  </si>
  <si>
    <t>เหมาจ่ายรายหัว 1</t>
  </si>
  <si>
    <t>เรียกเก็บ UC 2</t>
  </si>
  <si>
    <t>กองทุน UC 3</t>
  </si>
  <si>
    <t>EMS 4</t>
  </si>
  <si>
    <t>เงินเดือนและค่าจ้างประจำ (L1)[1]</t>
  </si>
  <si>
    <t>ค่าจ้างลูกจ้างชั่วคราว (L2.1)[2]</t>
  </si>
  <si>
    <t>ค่าตอบแทน(L2.2)[3]</t>
  </si>
  <si>
    <t>ค่าใช้จ่ายบุคลากรอื่น (L3)[4]</t>
  </si>
  <si>
    <t>ค่าใช้จ่ายด้านการฝึกอบรม/เดินทาง[6]</t>
  </si>
  <si>
    <t>ยาใช้ไป(M4.1)[7]</t>
  </si>
  <si>
    <t>เวชภัณฑ์ที่ไม่ใช่ยาใช้ไป (M4.2)[8]</t>
  </si>
  <si>
    <t>วัสดุการแพทย์ใช้ไป (M4.3)[9]</t>
  </si>
  <si>
    <t>วัสดุวิทยาศาสตร์ ใช้ไป (M4.4)[10]</t>
  </si>
  <si>
    <t>รวมจ่าย M4non-drug[11]=[8+9+10]</t>
  </si>
  <si>
    <t>วัสดุอื่นใช้ไป (M5)[12]</t>
  </si>
  <si>
    <t>ค่าซ่อมแซม/บำรุงรักษาค่าจ้างเหมาบริการ [13]</t>
  </si>
  <si>
    <t>ค่าจ้างตรวจทางห้องปฏฺบัติการ[14]</t>
  </si>
  <si>
    <t>ค่าสาธารณูปโภค[15]</t>
  </si>
  <si>
    <t>ค่าใช้สอยอื่นๆ[16]</t>
  </si>
  <si>
    <t>ค่าใช้จ่ายจากการดำเนินงานอื่น[17]</t>
  </si>
  <si>
    <t>ค่าใช้จ่ายเงินอุดหนุน[18]</t>
  </si>
  <si>
    <t>ค่าใช้จ่ายอื่น[19]</t>
  </si>
  <si>
    <t>ค่าใช้จ่ายระหว่างหน่วยงาน[20]</t>
  </si>
  <si>
    <t>ค่าเผื่อหนี้สูญ/หนี่สงสัยจะสูญ[21]</t>
  </si>
  <si>
    <t>ค่าเสื่อมราคา/ตัดจำหน่าย[22]</t>
  </si>
  <si>
    <t>รวมค่าใช้จ่าย[23] =[1+5+6+7+11+12+13+14+15+16+17+18+19+20+21+22</t>
  </si>
  <si>
    <t>AdjRWรวม</t>
  </si>
  <si>
    <t>%diff ค่าเฉลี่ย/RW</t>
  </si>
  <si>
    <t>&gt;Mean+1SD</t>
  </si>
  <si>
    <r>
      <t>หมายเหตุ</t>
    </r>
    <r>
      <rPr>
        <b/>
        <sz val="12"/>
        <color indexed="10"/>
        <rFont val="Tahoma"/>
        <family val="2"/>
      </rPr>
      <t xml:space="preserve"> : ผังบัญชีปีงบประมาณ 2560 กำหนดให้เวชภัณฑ์ที่ไม่ใช่ยารวมอยู่ในหมวดวัสดุการแพทย์</t>
    </r>
  </si>
  <si>
    <t>4201020106.101</t>
  </si>
  <si>
    <t>4201020199.101</t>
  </si>
  <si>
    <t>4202010199.101</t>
  </si>
  <si>
    <t>4202020102.101</t>
  </si>
  <si>
    <t>4202030105.101</t>
  </si>
  <si>
    <t>4203010101.101</t>
  </si>
  <si>
    <t>4205010104.101</t>
  </si>
  <si>
    <t>4205010110.101</t>
  </si>
  <si>
    <t>4206010102.101</t>
  </si>
  <si>
    <t>4206010199.101</t>
  </si>
  <si>
    <t>4207010102.102</t>
  </si>
  <si>
    <t>4301010102.101</t>
  </si>
  <si>
    <t>4301010102.102</t>
  </si>
  <si>
    <t>4301010102.103</t>
  </si>
  <si>
    <t>4301010102.104</t>
  </si>
  <si>
    <t>4301020102.101</t>
  </si>
  <si>
    <t>4301020102.102</t>
  </si>
  <si>
    <t>4301020102.103</t>
  </si>
  <si>
    <t>4301020102.104</t>
  </si>
  <si>
    <t>4301020102.105</t>
  </si>
  <si>
    <t>4301020102.106</t>
  </si>
  <si>
    <t>4301020104.104</t>
  </si>
  <si>
    <t>4301020104.105</t>
  </si>
  <si>
    <t>4301020104.106</t>
  </si>
  <si>
    <t>4301020104.107</t>
  </si>
  <si>
    <t>4301020104.108</t>
  </si>
  <si>
    <t>4301020104.109</t>
  </si>
  <si>
    <t>4301020104.110</t>
  </si>
  <si>
    <t>4301020104.111</t>
  </si>
  <si>
    <t>4301020104.401</t>
  </si>
  <si>
    <t>4301020104.402</t>
  </si>
  <si>
    <t>4301020104.405</t>
  </si>
  <si>
    <t>4301020104.406</t>
  </si>
  <si>
    <t>4301020104.602</t>
  </si>
  <si>
    <t>4301020104.603</t>
  </si>
  <si>
    <t>4301020104.801</t>
  </si>
  <si>
    <t>4301020104.802</t>
  </si>
  <si>
    <t>4301020104.803</t>
  </si>
  <si>
    <t>4301020104.804</t>
  </si>
  <si>
    <t>4301020104.805</t>
  </si>
  <si>
    <t>4301020104.806</t>
  </si>
  <si>
    <t>4301020104.807</t>
  </si>
  <si>
    <t>4301020104.808</t>
  </si>
  <si>
    <t>4301020105.201</t>
  </si>
  <si>
    <t>4301020105.202</t>
  </si>
  <si>
    <t>4301020105.203</t>
  </si>
  <si>
    <t>4301020105.205</t>
  </si>
  <si>
    <t>4301020105.207</t>
  </si>
  <si>
    <t>4301020105.211</t>
  </si>
  <si>
    <t>4301020105.214</t>
  </si>
  <si>
    <t>4301020105.217</t>
  </si>
  <si>
    <t>4301020105.222</t>
  </si>
  <si>
    <t>4301020105.223</t>
  </si>
  <si>
    <t>4301020105.228</t>
  </si>
  <si>
    <t>4301020105.229</t>
  </si>
  <si>
    <t>4301020105.231</t>
  </si>
  <si>
    <t>4301020105.232</t>
  </si>
  <si>
    <t>4301020105.239</t>
  </si>
  <si>
    <t>4301020105.240</t>
  </si>
  <si>
    <t>4301020105.241</t>
  </si>
  <si>
    <t>4301020105.242</t>
  </si>
  <si>
    <t>4301020105.243</t>
  </si>
  <si>
    <t>4301020105.244</t>
  </si>
  <si>
    <t>4301020105.245</t>
  </si>
  <si>
    <t>4301020105.251</t>
  </si>
  <si>
    <t>4301020105.252</t>
  </si>
  <si>
    <t>4301020105.255</t>
  </si>
  <si>
    <t>4301020105.256</t>
  </si>
  <si>
    <t>4301020105.257</t>
  </si>
  <si>
    <t>4301020105.258</t>
  </si>
  <si>
    <t>4301020105.260</t>
  </si>
  <si>
    <t>4301020105.263</t>
  </si>
  <si>
    <t>4301020105.264</t>
  </si>
  <si>
    <t>4301020105.265</t>
  </si>
  <si>
    <t>4301020105.266</t>
  </si>
  <si>
    <t>4301020106.303</t>
  </si>
  <si>
    <t>4301020106.305</t>
  </si>
  <si>
    <t>4301020106.306</t>
  </si>
  <si>
    <t>4301020106.307</t>
  </si>
  <si>
    <t>4301020106.308</t>
  </si>
  <si>
    <t>4301020106.309</t>
  </si>
  <si>
    <t>4301020106.310</t>
  </si>
  <si>
    <t>4301020106.311</t>
  </si>
  <si>
    <t>4301020106.312</t>
  </si>
  <si>
    <t>4301020106.313</t>
  </si>
  <si>
    <t>4301020106.314</t>
  </si>
  <si>
    <t>4301020106.315</t>
  </si>
  <si>
    <t>4301020106.317</t>
  </si>
  <si>
    <t>4301020106.319</t>
  </si>
  <si>
    <t>4301020106.320</t>
  </si>
  <si>
    <t>4301020106.321</t>
  </si>
  <si>
    <t>4301020106.322</t>
  </si>
  <si>
    <t>4301020106.502</t>
  </si>
  <si>
    <t>4301020106.503</t>
  </si>
  <si>
    <t>4301020106.504</t>
  </si>
  <si>
    <t>4301020106.505</t>
  </si>
  <si>
    <t>4301020106.507</t>
  </si>
  <si>
    <t>4301020106.509</t>
  </si>
  <si>
    <t>4301020106.510</t>
  </si>
  <si>
    <t>4301020106.511</t>
  </si>
  <si>
    <t>4301020106.512</t>
  </si>
  <si>
    <t>4301020106.513</t>
  </si>
  <si>
    <t>4301020106.514</t>
  </si>
  <si>
    <t>4301020106.515</t>
  </si>
  <si>
    <t>4301020106.516</t>
  </si>
  <si>
    <t>4301020106.517</t>
  </si>
  <si>
    <t>4301020106.518</t>
  </si>
  <si>
    <t>4301020106.519</t>
  </si>
  <si>
    <t>4301020106.701</t>
  </si>
  <si>
    <t>4301020106.703</t>
  </si>
  <si>
    <t>4301020106.704</t>
  </si>
  <si>
    <t>4301020106.705</t>
  </si>
  <si>
    <t>4301020106.706</t>
  </si>
  <si>
    <t>4301020106.709</t>
  </si>
  <si>
    <t>4301020106.710</t>
  </si>
  <si>
    <t>4301020106.711</t>
  </si>
  <si>
    <t>4301020106.712</t>
  </si>
  <si>
    <t>4301020108.101</t>
  </si>
  <si>
    <t>4301030102.101</t>
  </si>
  <si>
    <t>4301030104.101</t>
  </si>
  <si>
    <t>4302010106.101</t>
  </si>
  <si>
    <t>4302010199.101</t>
  </si>
  <si>
    <t>4302020107.101</t>
  </si>
  <si>
    <t>4302020199.101</t>
  </si>
  <si>
    <t>4302030101.101</t>
  </si>
  <si>
    <t>4302030101.102</t>
  </si>
  <si>
    <t>4302040101.101</t>
  </si>
  <si>
    <t>4303010101.101</t>
  </si>
  <si>
    <t>4306010104.101</t>
  </si>
  <si>
    <t>4306010110.101</t>
  </si>
  <si>
    <t>4306010110.102</t>
  </si>
  <si>
    <t>4307010103.201</t>
  </si>
  <si>
    <t>4307010104.101</t>
  </si>
  <si>
    <t>4307010105.101</t>
  </si>
  <si>
    <t>4307010106.101</t>
  </si>
  <si>
    <t>4307010107.101</t>
  </si>
  <si>
    <t>4307010108.101</t>
  </si>
  <si>
    <t>4307010110.101</t>
  </si>
  <si>
    <t>4307010112.101</t>
  </si>
  <si>
    <t>4308010101.101</t>
  </si>
  <si>
    <t>4308010105.101</t>
  </si>
  <si>
    <t>4308010106.101</t>
  </si>
  <si>
    <t>4308010111.101</t>
  </si>
  <si>
    <t>4308010117.101</t>
  </si>
  <si>
    <t>4308010118.101</t>
  </si>
  <si>
    <t>4308010121.101</t>
  </si>
  <si>
    <t>4313010101.101</t>
  </si>
  <si>
    <t>4313010103.101</t>
  </si>
  <si>
    <t>4313010199.101</t>
  </si>
  <si>
    <t>4313010199.102</t>
  </si>
  <si>
    <t>4313010199.105</t>
  </si>
  <si>
    <t>4313010199.108</t>
  </si>
  <si>
    <t>4313010199.109</t>
  </si>
  <si>
    <t>4313010199.110</t>
  </si>
  <si>
    <t>4313010199.113</t>
  </si>
  <si>
    <t>4313010199.114</t>
  </si>
  <si>
    <t>4313010199.115</t>
  </si>
  <si>
    <t>4313010199.116</t>
  </si>
  <si>
    <t>4313010199.117</t>
  </si>
  <si>
    <t>4313010199.118</t>
  </si>
  <si>
    <t>4313010199.119</t>
  </si>
  <si>
    <t>4313010199.120</t>
  </si>
  <si>
    <t>4313010199.121</t>
  </si>
  <si>
    <t>4313010199.122</t>
  </si>
  <si>
    <t>4313010199.123</t>
  </si>
  <si>
    <t>4313010199.202</t>
  </si>
  <si>
    <t>5101010101.101</t>
  </si>
  <si>
    <t>5101010101.102</t>
  </si>
  <si>
    <t>5101010103.101</t>
  </si>
  <si>
    <t>5101010103.102</t>
  </si>
  <si>
    <t>5101010103.103</t>
  </si>
  <si>
    <t>5101010108.101</t>
  </si>
  <si>
    <t>5101010109.101</t>
  </si>
  <si>
    <t>5101010109.102</t>
  </si>
  <si>
    <t>5101010109.103</t>
  </si>
  <si>
    <t>5101010109.104</t>
  </si>
  <si>
    <t>5101010113.101</t>
  </si>
  <si>
    <t>5101010113.102</t>
  </si>
  <si>
    <t>5101010113.103</t>
  </si>
  <si>
    <t>5101010113.104</t>
  </si>
  <si>
    <t>5101010113.105</t>
  </si>
  <si>
    <t>5101010113.106</t>
  </si>
  <si>
    <t>5101010113.107</t>
  </si>
  <si>
    <t>5101010113.108</t>
  </si>
  <si>
    <t>5101010115.101</t>
  </si>
  <si>
    <t>5101010115.102</t>
  </si>
  <si>
    <t>5101010116.101</t>
  </si>
  <si>
    <t>5101010116.102</t>
  </si>
  <si>
    <t>5101010116.103</t>
  </si>
  <si>
    <t>5101010116.104</t>
  </si>
  <si>
    <t>5101010116.105</t>
  </si>
  <si>
    <t>5101010116.106</t>
  </si>
  <si>
    <t>5101010199.101</t>
  </si>
  <si>
    <t>5101010199.102</t>
  </si>
  <si>
    <t>5101010199.103</t>
  </si>
  <si>
    <t>5101020101.101</t>
  </si>
  <si>
    <t>5101020101.102</t>
  </si>
  <si>
    <t>5101020102.101</t>
  </si>
  <si>
    <t>5101020103.101</t>
  </si>
  <si>
    <t>5101020104.101</t>
  </si>
  <si>
    <t>5101020105.101</t>
  </si>
  <si>
    <t>5101020106.101</t>
  </si>
  <si>
    <t>5101020106.102</t>
  </si>
  <si>
    <t>5101020108.101</t>
  </si>
  <si>
    <t>5101020112.101</t>
  </si>
  <si>
    <t>5101020114.107</t>
  </si>
  <si>
    <t>5101020114.114</t>
  </si>
  <si>
    <t>5101020114.126</t>
  </si>
  <si>
    <t>5101020114.127</t>
  </si>
  <si>
    <t>5101020115.101</t>
  </si>
  <si>
    <t>5101020116.101</t>
  </si>
  <si>
    <t>5101020116.102</t>
  </si>
  <si>
    <t>5101030101.101</t>
  </si>
  <si>
    <t>5101030205.101</t>
  </si>
  <si>
    <t>5101030206.101</t>
  </si>
  <si>
    <t>5101030207.101</t>
  </si>
  <si>
    <t>5101030208.101</t>
  </si>
  <si>
    <t>5101030211.101</t>
  </si>
  <si>
    <t>5101040107.101</t>
  </si>
  <si>
    <t>5101040111.101</t>
  </si>
  <si>
    <t>5101040118.101</t>
  </si>
  <si>
    <t>5101040202.101</t>
  </si>
  <si>
    <t>5101040204.101</t>
  </si>
  <si>
    <t>5101040205.101</t>
  </si>
  <si>
    <t>5101040206.101</t>
  </si>
  <si>
    <t>5101040207.101</t>
  </si>
  <si>
    <t>5102010106.101</t>
  </si>
  <si>
    <t>5102010199.101</t>
  </si>
  <si>
    <t>5102010199.102</t>
  </si>
  <si>
    <t>5102030199.101</t>
  </si>
  <si>
    <t>5102030199.102</t>
  </si>
  <si>
    <t>5103010102.101</t>
  </si>
  <si>
    <t>5103010102.102</t>
  </si>
  <si>
    <t>5103010103.101</t>
  </si>
  <si>
    <t>5103010103.102</t>
  </si>
  <si>
    <t>5103010199.101</t>
  </si>
  <si>
    <t>5103010199.102</t>
  </si>
  <si>
    <t>5104010104.101</t>
  </si>
  <si>
    <t>5104010104.102</t>
  </si>
  <si>
    <t>5104010104.103</t>
  </si>
  <si>
    <t>5104010104.104</t>
  </si>
  <si>
    <t>5104010104.105</t>
  </si>
  <si>
    <t>5104010104.106</t>
  </si>
  <si>
    <t>5104010104.107</t>
  </si>
  <si>
    <t>5104010104.108</t>
  </si>
  <si>
    <t>5104010104.109</t>
  </si>
  <si>
    <t>5104010107.101</t>
  </si>
  <si>
    <t>5104010107.102</t>
  </si>
  <si>
    <t>5104010107.103</t>
  </si>
  <si>
    <t>5104010107.104</t>
  </si>
  <si>
    <t>5104010107.105</t>
  </si>
  <si>
    <t>5104010107.106</t>
  </si>
  <si>
    <t>5104010107.107</t>
  </si>
  <si>
    <t>5104010107.108</t>
  </si>
  <si>
    <t>5104010107.109</t>
  </si>
  <si>
    <t>5104010107.110</t>
  </si>
  <si>
    <t>5104010107.111</t>
  </si>
  <si>
    <t>5104010107.112</t>
  </si>
  <si>
    <t>5104010107.113</t>
  </si>
  <si>
    <t>5104010110.101</t>
  </si>
  <si>
    <t>5104010112.101</t>
  </si>
  <si>
    <t>5104010112.103</t>
  </si>
  <si>
    <t>5104010112.106</t>
  </si>
  <si>
    <t>5104010112.108</t>
  </si>
  <si>
    <t>5104010112.110</t>
  </si>
  <si>
    <t>5104010112.111</t>
  </si>
  <si>
    <t>5104010112.112</t>
  </si>
  <si>
    <t>5104010112.113</t>
  </si>
  <si>
    <t>5104010112.114</t>
  </si>
  <si>
    <t>5104010112.115</t>
  </si>
  <si>
    <t>5104010114.101</t>
  </si>
  <si>
    <t>5104010115.101</t>
  </si>
  <si>
    <t>5104020101.101</t>
  </si>
  <si>
    <t>5104020103.101</t>
  </si>
  <si>
    <t>5104020105.101</t>
  </si>
  <si>
    <t>5104020106.101</t>
  </si>
  <si>
    <t>5104020107.101</t>
  </si>
  <si>
    <t>5104030202.101</t>
  </si>
  <si>
    <t>5104030203.101</t>
  </si>
  <si>
    <t>5104030205.101</t>
  </si>
  <si>
    <t>5104030205.102</t>
  </si>
  <si>
    <t>5104030205.103</t>
  </si>
  <si>
    <t>5104030205.104</t>
  </si>
  <si>
    <t>5104030205.112</t>
  </si>
  <si>
    <t>5104030205.113</t>
  </si>
  <si>
    <t>5104030205.117</t>
  </si>
  <si>
    <t>5104030205.118</t>
  </si>
  <si>
    <t>5104030206.101</t>
  </si>
  <si>
    <t>5104030207.101</t>
  </si>
  <si>
    <t>5104030208.101</t>
  </si>
  <si>
    <t>5104030210.101</t>
  </si>
  <si>
    <t>5104030212.101</t>
  </si>
  <si>
    <t>5104030217.101</t>
  </si>
  <si>
    <t>5104030218.101</t>
  </si>
  <si>
    <t>5104030219.101</t>
  </si>
  <si>
    <t>5104030220.101</t>
  </si>
  <si>
    <t>5104030299.102</t>
  </si>
  <si>
    <t>5104030299.103</t>
  </si>
  <si>
    <t>5104030299.104</t>
  </si>
  <si>
    <t>5104030299.105</t>
  </si>
  <si>
    <t>5104030299.202</t>
  </si>
  <si>
    <t>5104030299.203</t>
  </si>
  <si>
    <t>5104030299.204</t>
  </si>
  <si>
    <t>5104030299.501</t>
  </si>
  <si>
    <t>5104030299.502</t>
  </si>
  <si>
    <t>5104030299.701</t>
  </si>
  <si>
    <t>5104030299.702</t>
  </si>
  <si>
    <t>5104040102.101</t>
  </si>
  <si>
    <t>5104040102.102</t>
  </si>
  <si>
    <t>5104040102.103</t>
  </si>
  <si>
    <t>5104040102.104</t>
  </si>
  <si>
    <t>5104040102.105</t>
  </si>
  <si>
    <t>5104040102.106</t>
  </si>
  <si>
    <t>5104040102.107</t>
  </si>
  <si>
    <t>5104040102.108</t>
  </si>
  <si>
    <t>5104040102.109</t>
  </si>
  <si>
    <t>5104040102.110</t>
  </si>
  <si>
    <t>5104040102.111</t>
  </si>
  <si>
    <t>5104040102.112</t>
  </si>
  <si>
    <t>5104040102.113</t>
  </si>
  <si>
    <t>5104040102.114</t>
  </si>
  <si>
    <t>5104040102.115</t>
  </si>
  <si>
    <t>5104040102.116</t>
  </si>
  <si>
    <t>5104040102.117</t>
  </si>
  <si>
    <t>5104040102.118</t>
  </si>
  <si>
    <t>5104040102.119</t>
  </si>
  <si>
    <t>5104040102.120</t>
  </si>
  <si>
    <t>5105010101.101</t>
  </si>
  <si>
    <t>5105010103.101</t>
  </si>
  <si>
    <t>5105010105.101</t>
  </si>
  <si>
    <t>5105010107.101</t>
  </si>
  <si>
    <t>5105010107.102</t>
  </si>
  <si>
    <t>5105010107.103</t>
  </si>
  <si>
    <t>5105010107.104</t>
  </si>
  <si>
    <t>5105010107.105</t>
  </si>
  <si>
    <t>5105010107.106</t>
  </si>
  <si>
    <t>5105010109.101</t>
  </si>
  <si>
    <t>5105010111.101</t>
  </si>
  <si>
    <t>5105010113.101</t>
  </si>
  <si>
    <t>5105010115.101</t>
  </si>
  <si>
    <t>5105010117.101</t>
  </si>
  <si>
    <t>5105010119.101</t>
  </si>
  <si>
    <t>5105010121.101</t>
  </si>
  <si>
    <t>5105010125.101</t>
  </si>
  <si>
    <t>5105010127.101</t>
  </si>
  <si>
    <t>5105010129.101</t>
  </si>
  <si>
    <t>5105010131.101</t>
  </si>
  <si>
    <t>5105010133.101</t>
  </si>
  <si>
    <t>5105010135.101</t>
  </si>
  <si>
    <t>5105010137.101</t>
  </si>
  <si>
    <t>5105010139.101</t>
  </si>
  <si>
    <t>5105010148.101</t>
  </si>
  <si>
    <t>5105010149.102</t>
  </si>
  <si>
    <t>5105010158.101</t>
  </si>
  <si>
    <t>5105010160.101</t>
  </si>
  <si>
    <t>5105010160.102</t>
  </si>
  <si>
    <t>5105010160.103</t>
  </si>
  <si>
    <t>5105010160.104</t>
  </si>
  <si>
    <t>5105010160.105</t>
  </si>
  <si>
    <t>5105010160.106</t>
  </si>
  <si>
    <t>5105010160.107</t>
  </si>
  <si>
    <t>5105010160.108</t>
  </si>
  <si>
    <t>5105010160.109</t>
  </si>
  <si>
    <t>5105010161.101</t>
  </si>
  <si>
    <t>5105010161.102</t>
  </si>
  <si>
    <t>5105010161.103</t>
  </si>
  <si>
    <t>5105010161.104</t>
  </si>
  <si>
    <t>5105010161.105</t>
  </si>
  <si>
    <t>5105010161.106</t>
  </si>
  <si>
    <t>5105010161.107</t>
  </si>
  <si>
    <t>5105010161.108</t>
  </si>
  <si>
    <t>5105010161.109</t>
  </si>
  <si>
    <t>5105010161.110</t>
  </si>
  <si>
    <t>5105010164.101</t>
  </si>
  <si>
    <t>5105010164.103</t>
  </si>
  <si>
    <t>5105010194.101</t>
  </si>
  <si>
    <t>5105010195.101</t>
  </si>
  <si>
    <t>5107010199.101</t>
  </si>
  <si>
    <t>5107020199.101</t>
  </si>
  <si>
    <t>5107030101.101</t>
  </si>
  <si>
    <t>5108010101.102</t>
  </si>
  <si>
    <t>5108010101.104</t>
  </si>
  <si>
    <t>5108010101.105</t>
  </si>
  <si>
    <t>5108010101.114</t>
  </si>
  <si>
    <t>5108010101.115</t>
  </si>
  <si>
    <t>5108010101.203</t>
  </si>
  <si>
    <t>5108010101.205</t>
  </si>
  <si>
    <t>5108010107.102</t>
  </si>
  <si>
    <t>5108010107.104</t>
  </si>
  <si>
    <t>5108010107.105</t>
  </si>
  <si>
    <t>5108010107.114</t>
  </si>
  <si>
    <t>5108010107.115</t>
  </si>
  <si>
    <t>5108010107.203</t>
  </si>
  <si>
    <t>5108010107.205</t>
  </si>
  <si>
    <t>5112010103.101</t>
  </si>
  <si>
    <t>5203010105.101</t>
  </si>
  <si>
    <t>5203010106.101</t>
  </si>
  <si>
    <t>5203010107.101</t>
  </si>
  <si>
    <t>5203010109.101</t>
  </si>
  <si>
    <t>5203010110.101</t>
  </si>
  <si>
    <t>5203010111.101</t>
  </si>
  <si>
    <t>5203010112.101</t>
  </si>
  <si>
    <t>5203010113.101</t>
  </si>
  <si>
    <t>5203010114.101</t>
  </si>
  <si>
    <t>5203010115.101</t>
  </si>
  <si>
    <t>5203010117.101</t>
  </si>
  <si>
    <t>5203010119.101</t>
  </si>
  <si>
    <t>5203010120.101</t>
  </si>
  <si>
    <t>5203010122.101</t>
  </si>
  <si>
    <t>5203010126.101</t>
  </si>
  <si>
    <t>5203010141.101</t>
  </si>
  <si>
    <t>5203010142.101</t>
  </si>
  <si>
    <t>5203010145.101</t>
  </si>
  <si>
    <t>5203010146.101</t>
  </si>
  <si>
    <t>5205010101.101</t>
  </si>
  <si>
    <t>5209010112.101</t>
  </si>
  <si>
    <t>5210010101.101</t>
  </si>
  <si>
    <t>5210010102.101</t>
  </si>
  <si>
    <t>5210010103.101</t>
  </si>
  <si>
    <t>5210010105.101</t>
  </si>
  <si>
    <t>5210010112.101</t>
  </si>
  <si>
    <t>5210010118.101</t>
  </si>
  <si>
    <t>5210010121.101</t>
  </si>
  <si>
    <t>5211010101.101</t>
  </si>
  <si>
    <t>5211010102.101</t>
  </si>
  <si>
    <t>5212010199.101</t>
  </si>
  <si>
    <t>5212010199.102</t>
  </si>
  <si>
    <t>5212010199.104</t>
  </si>
  <si>
    <t>5212010199.105</t>
  </si>
  <si>
    <t>5212010199.106</t>
  </si>
  <si>
    <t>5212010199.107</t>
  </si>
  <si>
    <t>5212010199.108</t>
  </si>
  <si>
    <t>5212010199.109</t>
  </si>
  <si>
    <t>5212010199.110</t>
  </si>
  <si>
    <t>5212010199.111</t>
  </si>
  <si>
    <t>5212010199.112</t>
  </si>
  <si>
    <t>5212010199.113</t>
  </si>
  <si>
    <t>5212010199.114</t>
  </si>
  <si>
    <t>5401010101.101</t>
  </si>
  <si>
    <t>พระอาจารย์มั่นฯ</t>
  </si>
  <si>
    <t>รวมเขต 8</t>
  </si>
  <si>
    <t>การจัดกลุ่ม Benchmarking รายได้ ค่าใช้จ่าย ปี 2567</t>
  </si>
  <si>
    <t>Province</t>
  </si>
  <si>
    <t>OrgID</t>
  </si>
  <si>
    <t>Org</t>
  </si>
  <si>
    <t>ประเภท</t>
  </si>
  <si>
    <t>ServBed</t>
  </si>
  <si>
    <t>CapacityGroup</t>
  </si>
  <si>
    <t>pop</t>
  </si>
  <si>
    <t xml:space="preserve">จำนวนเตียงจริง </t>
  </si>
  <si>
    <t>รพช.</t>
  </si>
  <si>
    <t>รพช.F3 P&lt;=15,000</t>
  </si>
  <si>
    <t>รพช.F3 P15,000-25,000</t>
  </si>
  <si>
    <t>รพช.F2 P&lt;=30,000</t>
  </si>
  <si>
    <t>รพช.F2 P30,000-60,000</t>
  </si>
  <si>
    <t>รพช.F1 P50,000-100,000</t>
  </si>
  <si>
    <t>รพช.M2 B&lt;=100</t>
  </si>
  <si>
    <t>รพช.M2 B&gt;100</t>
  </si>
  <si>
    <t>รพท.</t>
  </si>
  <si>
    <t>รพท.M1 B&gt;200</t>
  </si>
  <si>
    <t>รพท.S B&lt;=400</t>
  </si>
  <si>
    <t>รพท.S B&gt;400</t>
  </si>
  <si>
    <t>รพศ.</t>
  </si>
  <si>
    <t>รพศ.A B&gt;700to1000</t>
  </si>
  <si>
    <t>รพศ.A B&gt;1000</t>
  </si>
  <si>
    <t>รายได้แผ่นดิน - เงินชดใช้จากการผิดสัญญาการศึกษาและดูงาน</t>
  </si>
  <si>
    <t>รายได้แผ่นดิน - ค่าปรับอื่น</t>
  </si>
  <si>
    <t>รายได้จากการจำหน่ายยาสมุนไพร - บุคคลภายนอก</t>
  </si>
  <si>
    <t>รายได้จากการจำหน่ายสินค้าอื่น ๆ - บุคคลภายนอก</t>
  </si>
  <si>
    <t>รายได้จากการจำหน่ายยาสมุนไพร - หน่วยงานภาครัฐ</t>
  </si>
  <si>
    <t>รายได้จากการจำหน่ายสินค้าอื่น ๆ - หน่วยงานภาครัฐ</t>
  </si>
  <si>
    <t>รายได้ค่ารักษาเบิกจ่ายตรงหน่วยงานอื่น - OP</t>
  </si>
  <si>
    <t>รายได้ค่ารักษาเบิกจ่ายตรงหน่วยงานอื่น - IP</t>
  </si>
  <si>
    <t>ส่วนต่างค่ารักษาที่สูงกว่าข้อตกลงในการจ่ายตาม DRG - เบิกจ่ายตรงหน่วยงานอื่น</t>
  </si>
  <si>
    <t>ส่วนต่างค่ารักษาที่ต่ำกว่าข้อตกลงในการจ่ายตาม DRG - เบิกจ่ายตรงหน่วยงานอื่น</t>
  </si>
  <si>
    <t>ส่วนต่างค่ารักษาที่สูงกว่าข้อตกลงในการจ่ายตาม DRG - เบิกจ่ายตรงกรมบัญชีกลาง</t>
  </si>
  <si>
    <t>ส่วนต่างค่ารักษาที่ต่ำกว่าข้อตกลงในการจ่ายตาม DRG - เบิกจ่ายตรงกรมบัญชีกลาง</t>
  </si>
  <si>
    <t>รายได้ค่ารักษาเบิกจ่ายตรง - อปท. OP</t>
  </si>
  <si>
    <t>รายได้ค่ารักษาเบิกจ่ายตรง - อปท. IP</t>
  </si>
  <si>
    <t>ส่วนต่างค่ารักษาที่สูงกว่าข้อตกลงในการจ่ายตาม DRG - เบิกจ่ายตรง - อปท.</t>
  </si>
  <si>
    <t>ส่วนต่างค่ารักษาที่ต่ำกว่าข้อตกลงในการจ่ายตาม DRG - เบิกจ่ายตรง - อปท.</t>
  </si>
  <si>
    <t>รายได้ค่ารักษาเบิกจ่ายตรง - อปท.รูปแบบพิเศษ IP</t>
  </si>
  <si>
    <t>ส่วนต่างค่ารักษาที่สูงกว่าข้อตกลงในการจ่ายตาม DRG - เบิกจ่ายตรง (พนักงานส่วนท้องถิ่นรูปแบบพิเศษ)</t>
  </si>
  <si>
    <t>ส่วนต่างค่ารักษาที่ต่ำกว่าข้อตกลงในการจ่ายตาม DRG  -เบิกจ่ายตรง (พนักงานส่วนท้องถิ่นรูปแบบพิเศษ)</t>
  </si>
  <si>
    <t>รายได้ค่ารักษา UC - OP  ใน CUP</t>
  </si>
  <si>
    <t>รายได้ค่ารักษา UC - IP</t>
  </si>
  <si>
    <t>รายได้ค่ารักษา UC - OP นอก CUP ต่างจังหวัด</t>
  </si>
  <si>
    <t>รายได้ค่ารักษา UC - OP นอกสังกัด สป.</t>
  </si>
  <si>
    <t>รายได้กองทุน UC - P&amp;P อื่น</t>
  </si>
  <si>
    <t>ส่วนต่างค่ารักษาที่สูงกว่าข้อตกลงในการจ่ายตาม DRG - กองทุน UC - IP</t>
  </si>
  <si>
    <t>ส่วนต่างค่ารักษาที่ต่ำกว่าข้อตกลงในการจ่ายตาม DRG - กองทุน UC - IP</t>
  </si>
  <si>
    <t>รายได้กองทุน UC - บริการพื้นที่เฉพาะ</t>
  </si>
  <si>
    <t>รายได้ค่ารักษา UC - OP บริการกรณีเฉพาะ (CR)</t>
  </si>
  <si>
    <t>ส่วนต่างค่ารักษาที่สูงกว่าข้อตกลงในการจ่ายตาม DRG กองทุน UC    (บริการเฉพาะ) CR - IP</t>
  </si>
  <si>
    <t>ส่วนต่างค่ารักษาที่ต่ำกว่าข้อตกลงในการจ่ายตาม DRG กองทุน UC   (บริการเฉพาะ) CR - IP</t>
  </si>
  <si>
    <t>รายได้กองทุน UC - P&amp;P ตามเกณฑ์คุณภาพผลงานบริการ</t>
  </si>
  <si>
    <t>ส่วนต่างค่ารักษาที่สูงกว่าข้อตกลงตามหลักเกณฑ์การจ่ายกองทุนUC - บริการเฉพาะ (CR) - OP</t>
  </si>
  <si>
    <t>ส่วนต่างค่ารักษาที่ต่ำกว่าข้อตกลงตามหลักเกณฑ์การจ่ายกองทุนUC - บริการเฉพาะ (CR) - OP</t>
  </si>
  <si>
    <t>4301020105.271</t>
  </si>
  <si>
    <t>ส่วนต่างค่ารักษาที่ต่ำกว่าข้อตกลงในการตามจ่าย UC OP (หน่วยบริการที่ตามจ่าย)</t>
  </si>
  <si>
    <t>รายได้ค่ารักษาประกันสังคม OP - เครือข่าย</t>
  </si>
  <si>
    <t>รายได้ค่ารักษาประกันสังคม IP - เครือข่าย</t>
  </si>
  <si>
    <t>รายได้ค่ารักษาประกันสังคม OP - นอกเครือข่าย</t>
  </si>
  <si>
    <t>รายได้ค่ารักษาประกันสังคม IP - นอกเครือข่าย</t>
  </si>
  <si>
    <t>รายได้ค่ารักษาประกันสังคม OP - นอกเครือข่าย ต่างสังกัด สป.สธ.</t>
  </si>
  <si>
    <t>รายได้ค่ารักษาประกันสังคม IP - นอกเครือข่าย ต่างสังกัด สป.สธ.</t>
  </si>
  <si>
    <t>ส่วนต่างค่ารักษาที่สูงกว่าข้อตกลงในการจ่ายตาม DRG - แรงงานต่างด้าว - IP</t>
  </si>
  <si>
    <t>รายได้ค่ารักษาบุคคลที่มีปัญหาสถานะและสิทธิ - เบิกจากส่วนกลาง IP</t>
  </si>
  <si>
    <t>รายได้จากการช่วยเหลือเพื่อการดำเนินงานอื่น</t>
  </si>
  <si>
    <t>บัญชีรายได้ระหว่างหน่วยงาน - กรมบัญชี กลางรับเงินเบิกเกินส่งคืนจากหน่วยงาน</t>
  </si>
  <si>
    <t>รายได้ระหว่างหน่วยงาน - หน่วยงานรับเงินนอกงบประมาณจากกรมบัญชีกลาง</t>
  </si>
  <si>
    <t>รายได้ระหว่างหน่วยงาน - ปรับเงินฝากคลัง</t>
  </si>
  <si>
    <t>รายได้ระหว่างหน่วยงาน - หน่วยงานรับเงินจากหน่วยงานอื่น</t>
  </si>
  <si>
    <t>รายได้ระหว่างหน่วยงาน - เงินทดรองราชการ</t>
  </si>
  <si>
    <t>รายได้ระหว่างกัน - ภายในกรมเดียวกัน</t>
  </si>
  <si>
    <t>รายได้ระหว่างกัน - ภายในกรมเดียวกัน (Manual)</t>
  </si>
  <si>
    <t>รายได้อื่น - สินค้ารับโอนจาก สสจ./รพศ./รพท./รพช./รพ.สต.</t>
  </si>
  <si>
    <t>รายได้อื่น - วัสดุรับโอนจาก สสจ./รพศ./รพท./รพช./รพ.สต.</t>
  </si>
  <si>
    <t>รายได้อื่น - ครุภัณฑ์ ที่ดินและสิ่งก่อสร้างรับโอนจาก สสจ./รพศ./รพท./รพช./รพ.สต.</t>
  </si>
  <si>
    <t>รายได้อื่น - เงินนอกงบประมาณรับโอนจาก สสจ./รพศ./รพท./รพช./รพ.สต.</t>
  </si>
  <si>
    <t>รายได้อื่น - เงินงบประมาณงบลงทุน รับโอนจาก สสจ./รพศ./รพท./รพช./รพ.สต.</t>
  </si>
  <si>
    <t>รายได้อื่น - เงินงบประมาณงบดำเนินงานรับโอนจาก สสจ./รพศ./รพท./รพช./รพ.สต.</t>
  </si>
  <si>
    <t>รายได้อื่น - เงินงบประมาณงบอุดหนุนรับโอนจาก สสจ./รพศ. /รพท./รพช. /รพ.สต</t>
  </si>
  <si>
    <t>รายได้อื่น - เงินงบประมาณงบรายจ่ายอื่นรับโอนจาก สสจ./รพศ. /รพท./รพช./รพ.สต.</t>
  </si>
  <si>
    <t>รายได้อื่น - เงินงบประมาณงบกลางรับโอนจาก สสจ./รพศ. /รพท./รพช./รพ.สต.</t>
  </si>
  <si>
    <t>เงินประจำตำแหน่งระดับสูง/ระดับกลาง(สนับสนุน)</t>
  </si>
  <si>
    <t>เงินประจำตำแหน่งผู้เชี่ยวชาญ(บริการ)</t>
  </si>
  <si>
    <t>ค่าตอบแทนเงินเพิ่มพิเศษสำหรับผู้ปฏิบัติงานด้านการสาธารณสุข(พ.ต.ส.-เงินนอกงบประมาณ)</t>
  </si>
  <si>
    <t>เงินเพิ่มสำหรับตำแหน่งที่มีเหตุพิเศษ (บริการ)</t>
  </si>
  <si>
    <t>เงินเพิ่มสำหรับตำแหน่งที่มีเหตุพิเศษ (สนับสนุน)</t>
  </si>
  <si>
    <t>เงินสมทบกองทุนทดแทน - เงินนอกงบประมาณ</t>
  </si>
  <si>
    <t>5101020199.105</t>
  </si>
  <si>
    <t>ค่าใช้จ่ายบุคลากรอื่น (เงินงบประมาณ)</t>
  </si>
  <si>
    <t>5101020199.106</t>
  </si>
  <si>
    <t>ค่าใช้จ่ายบุคลากรอื่น (เงินนอกงบประมาณ)</t>
  </si>
  <si>
    <t>เงินช่วยค่ารักษาพยาบาลประเภทผู้ป่วยนอก รพ.เอกชนสำหรับผู้มีสิทธิตามกฎหมายยกเว้นผู้รับเบี้ยหวัด/บำนาญ</t>
  </si>
  <si>
    <t>เงินช่วยค่ารักษาพยาบาลประเภทผู้ป่วยในร.พ.เอกชนสำหรับผู้มีสิทธิตามกฎหมายยกเว้นผู้รับเบี้ยหวัด/บำนาญ</t>
  </si>
  <si>
    <t>เงินช่วยค่ารักษาพยาบาลประเภท ผู้ป่วยนอก รพ.รัฐ สำหรับผู้รับเบี้ยหวัด/บำนาญตามกฎหมาย</t>
  </si>
  <si>
    <t>เงินช่วยค่ารักษาพยาบาลประเภท ผู้ป่วยใน รพ.รัฐ สำหรับผู้รับเบี้ยหวัด/บำนาญตามกฎหมาย</t>
  </si>
  <si>
    <t>เงินช่วยค่ารักษาพยาบาลประเภท ผู้ป่วยนอก รพ.เอกชน  สำหรับผู้รับเบี้ยหวัด/บำนาญตามกฎหมาย</t>
  </si>
  <si>
    <t>เงินช่วยค่ารักษาพยาบาลประเภท ผู้ป่วยใน รพ.เอกชน สำหรับผู้รับเบี้ยหวัด/บำนาญตามกฎหมาย</t>
  </si>
  <si>
    <t>ค่าใช้จ่ายทุนการศึกษา - ในประเทศ</t>
  </si>
  <si>
    <t>ค่าใช้จ่ายด้านการฝึกอบรม - ในประเทศ (เงินงบประมาณ)</t>
  </si>
  <si>
    <t>ค่าใช้จ่ายด้านการฝึกอบรม - บุคคล ภายนอก (เงินงบประมาณ)</t>
  </si>
  <si>
    <t>ค่าใช้จ่ายด้านการฝึกอบรม - บุคคล ภายนอก (เงินนอกงบประมาณ)</t>
  </si>
  <si>
    <t>ค่าเบี้ยเลี้ยง - ในประเทศ (เงินงบประมาณ)</t>
  </si>
  <si>
    <t>ค่าเบี้ยเลี้ยง - ในประเทศ (เงินนอกงบประมาณ)</t>
  </si>
  <si>
    <t>ค่าที่พัก - ในประเทศ (เงินงบประมาณ)</t>
  </si>
  <si>
    <t>ค่าที่พัก - ในประเทศ (เงินนอกงบประมาณ)</t>
  </si>
  <si>
    <t>ค่าใช้จ่ายเดินทางอื่น - ในประเทศ (เงินงบประมาณ)</t>
  </si>
  <si>
    <t>ค่าใช้จ่ายเดินทางอื่น - ในประเทศ (เงินนอกงบประมาณ)</t>
  </si>
  <si>
    <t>ค่าตอบแทนการปฏิบัติงานในลักษณะค่าเบี้ยเลี้ยงเหมาจ่าย (สนับสนุน) - เงินนอกงบประมาณ</t>
  </si>
  <si>
    <t>ค่าตอบแทนการปฏิบัติงานอื่น - เงินงบประมาณ</t>
  </si>
  <si>
    <t>ค่าตอบแทนการปฏิบัติงานอื่น - เงินนอกงบประมาณ</t>
  </si>
  <si>
    <t>ค่าเสื่อมราคา - อาคารเพื่อการพักอาศัย</t>
  </si>
  <si>
    <t>ค่าเสื่อมราคา - ระบบประปา</t>
  </si>
  <si>
    <t>ค่าเสื่อมราคา - ระบบถนนภายใน</t>
  </si>
  <si>
    <t>ค่าเสื่อมราคา - ครุภัณฑ์สำนักงาน</t>
  </si>
  <si>
    <t>ค่าเสื่อมราคา - ยานพาหนะและอุปกรณ์การขนส่ง</t>
  </si>
  <si>
    <t>ค่าเสื่อมราคา - ครุภัณฑ์ไฟฟ้าและวิทยุ</t>
  </si>
  <si>
    <t>ค่าเสื่อมราคา - ครุภัณฑ์โฆษณาและเผยแพร่</t>
  </si>
  <si>
    <t>ค่าเสื่อมราคา - ครุภัณฑ์การเกษตร</t>
  </si>
  <si>
    <t>ค่าเสื่อมราคา - ครุภัณฑ์โรงงาน</t>
  </si>
  <si>
    <t>ค่าเสื่อมราคา - ครุภัณฑ์ก่อสร้าง</t>
  </si>
  <si>
    <t>ค่าเสื่อมราคา - ครุภัณฑ์วิทยาศาสตร์และการแพทย์</t>
  </si>
  <si>
    <t>ค่าเสื่อมราคา - อุปกรณ์คอมพิวเตอร์</t>
  </si>
  <si>
    <t>ค่าเสื่อมราคา - ครุภัณฑ์งานบ้านงานครัว</t>
  </si>
  <si>
    <t>ค่าเสื่อมราคา - ครุภัณฑ์อื่น</t>
  </si>
  <si>
    <t>ค่าตัดจำหน่าย - โปรแกรมคอมพิวเตอร์</t>
  </si>
  <si>
    <t>ค่าตัดจำหน่าย - สินทรัพย์ที่ไม่มีตัวตนอื่น</t>
  </si>
  <si>
    <t>ค่าเสื่อมราคา - ส่วนปรับปรุงอาคาร</t>
  </si>
  <si>
    <t>ค่าเสื่อมราคาอาคารเพื่อพักอาศัย - Interface</t>
  </si>
  <si>
    <t>ค่าเสื่อมราคาอาคารสำนักงาน - Interface</t>
  </si>
  <si>
    <t>ค่าเสื่อมราคาอาคารเพื่อประโยชน์อื่น - Interface</t>
  </si>
  <si>
    <t>ค่าเสื่อมราคาสิ่งปลูกสร้าง - Interface</t>
  </si>
  <si>
    <t>ค่าเสื่อมราคาระบบประปา - Interface</t>
  </si>
  <si>
    <t>ค่าเสื่อมราคาระบบไฟฟ้า - Interface</t>
  </si>
  <si>
    <t>ค่าเสื่อมราคาครุภัณฑ์สำนักงาน - Interface</t>
  </si>
  <si>
    <t>ค่าเสื่อมราคาครุภัณฑ์ยานพาหนะและขนส่ง - Interface</t>
  </si>
  <si>
    <t>ค่าเสื่อมราคาครุภัณฑ์ก่อสร้าง - Interface</t>
  </si>
  <si>
    <t>ค่าเสื่อมราคาครุภัณฑ์วิทยาศาสตร์และการแพทย์ - Interface</t>
  </si>
  <si>
    <t>ค่าตัดจำหน่ายโปรแกรมคอมพิวเตอร์ - Interface</t>
  </si>
  <si>
    <t>ค่าตัดจำหน่ายสินทรัพย์ไม่มีตัวตนอื่น - Interface</t>
  </si>
  <si>
    <t>ค่าเสื่อมราคา - อาคารและสิ่งปลูกสร้างไม่ระบุรายละเอียด</t>
  </si>
  <si>
    <t>ค่าเสื่อมราคา - ครุภัณฑ์ไม่ระบุรายละเอียด</t>
  </si>
  <si>
    <t>ค่าสวัสดิการสังคม - อื่น</t>
  </si>
  <si>
    <t>ค่าจำหน่าย - อาคารและสิ่งปลูกสร้างไม่ระบุรายละเอียด</t>
  </si>
  <si>
    <t>ค่าจำหน่าย - ครุภัณฑ์ไม่ระบุรายละเอียด</t>
  </si>
  <si>
    <t>ค่าใช้จ่ายระหว่างหน่วยงาน - หน่วยงานส่งเงินเบิกเกินส่งคืนให้กรมบัญชีกลาง</t>
  </si>
  <si>
    <t>ค่าใช้จ่ายระหว่างหน่วยงาน - ปรับเงินฝากคลัง</t>
  </si>
  <si>
    <t>ค่าใช้จ่ายระหว่างกัน - ภายในกรมเดียวกัน</t>
  </si>
  <si>
    <t>ค่าใช้จ่ายระหว่างกัน - ภายในกรมเดียวกัน (Manual)</t>
  </si>
  <si>
    <t>ค่าใช้จ่ายอื่น - สินค้าโอนไป สสจ./รพศ./รพท./รพช./รพ.สต.</t>
  </si>
  <si>
    <t>ค่าใช้จ่ายอื่น - วัสดุโอนไป สสจ./ รพศ./รพท./รพช./รพ.สต.</t>
  </si>
  <si>
    <t>ค่าใช้จ่ายอื่น - ครุภัณฑ์ที่ดินและสิ่งก่อสร้างโอนไป สสจ./รพศ./รพท./รพช./รพ.สต.</t>
  </si>
  <si>
    <t>ค่าใช้จ่ายอื่น - เงินงบประมาณงบลงทุนโอนไป สสจ./รพศ./รพท./รพช./รพ.สต.</t>
  </si>
  <si>
    <t>ค่าใช้จ่ายอื่น - เงินงบประมาณงบดำเนินงานโอนไป สสจ./รพศ./รพท./รพช./รพ.สต.</t>
  </si>
  <si>
    <t>ค่าใช้จ่ายอื่น - เงินงบประมาณงบอุดหนุนโอนไป สสจ./รพศ./รพท./รพช./รพ.สต.</t>
  </si>
  <si>
    <t>ค่าใช้จ่ายอื่น - เงินงบประมาณงบรายจ่ายอื่นโอนไป  สสจ./รพศ./รพท./รพช./รพ.สต.</t>
  </si>
  <si>
    <t>ค่าใช้จ่ายอื่น - เงินงบประมาณงบกลางโอนไป สสจ./รพศ. /รพท./รพช./ รพ.สต.</t>
  </si>
  <si>
    <t>ค่าใช้จ่ายอื่น - เงินนอกงบประมาณโอนไป สสจ./รพศ./รพท./รพช./รพ.สต.</t>
  </si>
  <si>
    <t>สรุปจ่าย L2[5]=[2+3+4]</t>
  </si>
  <si>
    <t>ไม่ลิ้งสูตร</t>
  </si>
  <si>
    <t>1+2+3+4+5+6+7+8+9+10+11+12+13+14+15+16+17+18+19</t>
  </si>
  <si>
    <t>รวมค่าใช้จ่าย[23] =[1+5+6+7+11+12+13+14+15+16+17+18+19+20+21+22]</t>
  </si>
  <si>
    <t>ค่า Adj.RW รวม quick method</t>
  </si>
  <si>
    <t>ตารางที่ 2 ร้อยละ ของรายได้ (บาท/ประชากร) ที่สูง-ต่ำกว่าค่าเฉลี่ยกลุ่ม ของโรงพยาบาลในเขตสุขภาพที่ 8 ณ ไตรมาส  1 ปี 2567</t>
  </si>
  <si>
    <t>ตารางที่ 8 ร้อยละ ของค่าใช้จ่าย (บาท/RW) ที่สูง-ต่ำกว่าค่าเฉลี่ยกลุ่ม ของโรงพยาบาลในเขตสุขภาพที่ 8 ณ ไตรมาส 1 ปี 2567</t>
  </si>
  <si>
    <t>HDC</t>
  </si>
  <si>
    <t xml:space="preserve"> New Factor</t>
  </si>
  <si>
    <t>หน่วยบริการ</t>
  </si>
  <si>
    <t>ลำดับเรียงตามจัดกลุ่ม</t>
  </si>
  <si>
    <t>ลำดับเรียงตามงบทดลอง</t>
  </si>
  <si>
    <t>TPS from HFO</t>
  </si>
  <si>
    <t>แหล่งข้อมูล</t>
  </si>
  <si>
    <t>ปชก ทั้งหมด - (สิทธิ UC+SSO+SSS)</t>
  </si>
  <si>
    <t>ตารางที่ 1 เปรียบเทียบ รายได้ (บาท/ประชากร) ของโรงพยาบาลในเขตสุขภาพที่ 8 แยกตามกลุ่ม ณ ไตรมาส  2 ปี 2567</t>
  </si>
  <si>
    <t>ตารางที่ 2 ร้อยละ ของรายได้ (บาท/ประชากร) ที่สูง-ต่ำกว่าค่าเฉลี่ยกลุ่ม ของโรงพยาบาลในเขตสุขภาพที่ 8 ณ ไตรมาส  2 ปี 2567</t>
  </si>
  <si>
    <t>ตารางที่ 3 รายได้ (บาท/ประชากร)เทียบกับค่า Mean-1SD ของกลุ่ม ของโรงพยาบาลในเขตสุขภาพที่ 8 ณ ไตรมาส  2 ปี 2567</t>
  </si>
  <si>
    <t>ตารางที่ 7 เปรียบเทียบ ค่าใช้จ่าย (บาท/RW) ของโรงพยาบาลในเขตสุขภาพที่ 8 แยกตามกลุ่ม ณ ไตรมาส 2 ปี 2567</t>
  </si>
  <si>
    <t>ตารางที่ 8 ร้อยละ ของค่าใช้จ่าย (บาท/RW) ที่สูง-ต่ำกว่าค่าเฉลี่ยกลุ่ม ของโรงพยาบาลในเขตสุขภาพที่ 8 ณ ไตรมาส 2 ปี 2567</t>
  </si>
  <si>
    <t>ตารางที่ 12 สรุปค่าเฉลี่ย ค่าใช้จ่าย (บาท/RW) ของโรงพยาบาลในเขตสุขภาพที่ 8 แยกตามกลุ่ม ณ ไตรมาส 2 ปีงบประมาณ 2567</t>
  </si>
  <si>
    <t>ตารางที่ 6 สรุปค่าเฉลี่ย รายได้ (บาท/ประชากร) ของโรงพยาบาลในเขตสุขภาพที่ 8 แยกตามกลุ่ม ณ ไตรมาส 3 ปีงบประมาณ 2567</t>
  </si>
  <si>
    <t>ตารางที่ 12 สรุปค่าเฉลี่ย ค่าใช้จ่าย (บาท/RW) ของโรงพยาบาลในเขตสุขภาพที่ 8 แยกตามกลุ่ม ณ ไตรมาส 3 ปีงบประมาณ 2567</t>
  </si>
  <si>
    <t>ตารางที่ 10 ค่าใช้จ่าย (บาท/RW) ของโรงพยาบาลในเขตสุขภาพที่ 8 แยกรายจังหวัด ณ ไตรมาส 3 ปีงบประมาณ 2567</t>
  </si>
  <si>
    <t>ตารางที่ 11 ร้อยละ ค่าใช้จ่าย (บาท/ประชากร) ที่สูง-ต่ำกว่าค่าเฉลี่ยกลุ่ม ของโรงพยาบาลในเขตสุขภาพที่ 8 แยกรายจังหวัด ณ ไตรมาส 3 ปี 2567</t>
  </si>
  <si>
    <t>ตารางที่ 4 รายได้ (บาท/ประชากร) ของโรงพยาบาลในเขตสุขภาพที่ 8 แยกรายจังหวัด ณ ไตรมาส 3 ปีงบประมาณ 2567</t>
  </si>
  <si>
    <t>ตารางที่ 5 ร้อยละ ของรายได้ (บาท/ประชากร) ที่สูง-ต่ำกว่าค่าเฉลี่ยกลุ่ม ของโรงพยาบาลในเขตสุขภาพที่ 8 แยกรายจังหวัด ณ ไตรมาส 3 ปี 2567</t>
  </si>
  <si>
    <t>ตารางที่ 9 ค่าใช้จ่าย (บาท/RW) เทียบกับค่า Mean+1SD ของกลุ่ม ที่สูงต่ำกว่าค่าเฉลี่ย ของโรงพยาบาลในเขตสุขภาพที่ 8 ณ ไตรมาส 3 ปี 2567</t>
  </si>
  <si>
    <t>CMI@MOPH</t>
  </si>
  <si>
    <t>ไตรมาส 3/2567 (ณ วันที่ 25 กรกฎาคม 2567)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</si>
</sst>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(* #,##0.00_);_(* \(#,##0.00\);_(* &quot;-&quot;??_);_(@_)"/>
    <numFmt numFmtId="165" formatCode="#,##0.00_ ;[Red]\-#,##0.00\ "/>
    <numFmt numFmtId="166" formatCode="_-* #,##0_-;\-* #,##0_-;_-* &quot;-&quot;??_-;_-@_-"/>
    <numFmt numFmtId="167" formatCode="0.00_ ;[Red]\-0.00\ "/>
    <numFmt numFmtId="168" formatCode="#,##0_ ;[Red]\-#,##0\ "/>
  </numFmts>
  <fonts count="7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2"/>
      <color indexed="8"/>
      <name val="Tahoma"/>
      <family val="2"/>
      <charset val="222"/>
    </font>
    <font>
      <b/>
      <sz val="16"/>
      <color indexed="8"/>
      <name val="Tahoma"/>
      <family val="2"/>
    </font>
    <font>
      <b/>
      <sz val="12"/>
      <color indexed="8"/>
      <name val="Tahoma"/>
      <family val="2"/>
    </font>
    <font>
      <b/>
      <u/>
      <sz val="12"/>
      <color indexed="8"/>
      <name val="Tahoma"/>
      <family val="2"/>
    </font>
    <font>
      <sz val="11"/>
      <color indexed="8"/>
      <name val="Tahoma"/>
      <family val="2"/>
    </font>
    <font>
      <b/>
      <sz val="10"/>
      <name val="Tahoma"/>
      <family val="2"/>
    </font>
    <font>
      <sz val="11"/>
      <color indexed="8"/>
      <name val="Tahoma"/>
      <family val="2"/>
      <charset val="222"/>
    </font>
    <font>
      <sz val="10"/>
      <color indexed="8"/>
      <name val="Tahoma"/>
      <family val="2"/>
    </font>
    <font>
      <sz val="11"/>
      <color rgb="FF000000"/>
      <name val="Tahoma"/>
      <family val="2"/>
    </font>
    <font>
      <b/>
      <sz val="11"/>
      <color indexed="8"/>
      <name val="Tahoma"/>
      <family val="2"/>
    </font>
    <font>
      <b/>
      <sz val="10"/>
      <color indexed="8"/>
      <name val="Tahoma"/>
      <family val="2"/>
    </font>
    <font>
      <b/>
      <sz val="6"/>
      <color indexed="8"/>
      <name val="Tahoma"/>
      <family val="2"/>
    </font>
    <font>
      <b/>
      <sz val="10"/>
      <color indexed="10"/>
      <name val="Tahoma"/>
      <family val="2"/>
    </font>
    <font>
      <sz val="12"/>
      <color indexed="8"/>
      <name val="Tahoma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1"/>
      <color rgb="FFFF0000"/>
      <name val="Calibri"/>
      <family val="2"/>
      <charset val="222"/>
      <scheme val="minor"/>
    </font>
    <font>
      <sz val="12"/>
      <color rgb="FFFF0000"/>
      <name val="Tahoma"/>
      <family val="2"/>
      <charset val="22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name val="TH SarabunPSK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  <charset val="222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4"/>
      <color indexed="36"/>
      <name val="TH SarabunPSK"/>
      <family val="2"/>
    </font>
    <font>
      <sz val="14"/>
      <color indexed="56"/>
      <name val="TH SarabunPSK"/>
      <family val="2"/>
    </font>
    <font>
      <sz val="14"/>
      <color indexed="30"/>
      <name val="TH SarabunPSK"/>
      <family val="2"/>
    </font>
    <font>
      <sz val="14"/>
      <color indexed="17"/>
      <name val="TH SarabunPSK"/>
      <family val="2"/>
    </font>
    <font>
      <sz val="14"/>
      <color indexed="51"/>
      <name val="TH SarabunPSK"/>
      <family val="2"/>
    </font>
    <font>
      <sz val="14"/>
      <color indexed="53"/>
      <name val="TH SarabunPSK"/>
      <family val="2"/>
    </font>
    <font>
      <sz val="14"/>
      <color indexed="10"/>
      <name val="TH SarabunPSK"/>
      <family val="2"/>
    </font>
    <font>
      <sz val="14"/>
      <color indexed="8"/>
      <name val="TH SarabunPSK"/>
      <family val="2"/>
    </font>
    <font>
      <sz val="16"/>
      <color theme="1"/>
      <name val="Calibri"/>
      <family val="2"/>
      <charset val="222"/>
      <scheme val="minor"/>
    </font>
    <font>
      <sz val="16"/>
      <color rgb="FFFF0000"/>
      <name val="TH SarabunPSK"/>
      <family val="2"/>
      <charset val="222"/>
    </font>
    <font>
      <sz val="16"/>
      <color rgb="FFFF0000"/>
      <name val="Calibri"/>
      <family val="2"/>
      <charset val="222"/>
      <scheme val="minor"/>
    </font>
    <font>
      <sz val="16"/>
      <color indexed="10"/>
      <name val="TH SarabunPSK"/>
      <family val="2"/>
      <charset val="222"/>
    </font>
    <font>
      <sz val="16"/>
      <color indexed="10"/>
      <name val="Calibri"/>
      <family val="2"/>
      <charset val="222"/>
    </font>
    <font>
      <sz val="11"/>
      <name val="Calibri"/>
      <family val="2"/>
      <charset val="222"/>
      <scheme val="minor"/>
    </font>
    <font>
      <sz val="14"/>
      <color theme="1"/>
      <name val="TH SarabunPSK"/>
      <family val="2"/>
    </font>
    <font>
      <sz val="12"/>
      <color rgb="FF000000"/>
      <name val="Tahoma"/>
      <family val="2"/>
    </font>
    <font>
      <b/>
      <sz val="12"/>
      <color rgb="FF0000FF"/>
      <name val="Tahoma"/>
      <family val="2"/>
    </font>
    <font>
      <b/>
      <sz val="12"/>
      <color rgb="FF000000"/>
      <name val="Tahoma"/>
      <family val="2"/>
    </font>
    <font>
      <sz val="14"/>
      <color indexed="8"/>
      <name val="Tahoma"/>
      <family val="2"/>
    </font>
    <font>
      <b/>
      <u/>
      <sz val="12"/>
      <color indexed="10"/>
      <name val="Tahoma"/>
      <family val="2"/>
    </font>
    <font>
      <b/>
      <sz val="12"/>
      <color indexed="10"/>
      <name val="Tahoma"/>
      <family val="2"/>
    </font>
    <font>
      <b/>
      <sz val="16"/>
      <color rgb="FFFF0000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b/>
      <sz val="16"/>
      <color theme="1"/>
      <name val="TH SarabunPSK"/>
      <family val="2"/>
    </font>
    <font>
      <b/>
      <sz val="16"/>
      <color theme="0"/>
      <name val="TH SarabunPSK"/>
      <family val="2"/>
    </font>
    <font>
      <sz val="14"/>
      <name val="TH SarabunPSK"/>
      <family val="2"/>
      <charset val="222"/>
    </font>
    <font>
      <sz val="8"/>
      <name val="Calibri"/>
      <family val="2"/>
      <charset val="222"/>
      <scheme val="minor"/>
    </font>
    <font>
      <sz val="14"/>
      <color theme="1"/>
      <name val="Calibri"/>
      <family val="2"/>
      <charset val="222"/>
      <scheme val="minor"/>
    </font>
    <font>
      <b/>
      <sz val="26"/>
      <color theme="0"/>
      <name val="TH SarabunPSK"/>
      <family val="2"/>
    </font>
    <font>
      <sz val="10"/>
      <color rgb="FFFF0000"/>
      <name val="Tahoma"/>
      <family val="2"/>
    </font>
    <font>
      <sz val="16"/>
      <color rgb="FFFF0000"/>
      <name val="TH SarabunPSK"/>
      <family val="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u/>
      <sz val="16"/>
      <color theme="10"/>
      <name val="TH SarabunPSK"/>
      <family val="2"/>
    </font>
  </fonts>
  <fills count="67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33CCCC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99CC"/>
        <bgColor rgb="FF000000"/>
      </patternFill>
    </fill>
    <fill>
      <patternFill patternType="solid">
        <fgColor rgb="FF00FF00"/>
        <bgColor rgb="FF000000"/>
      </patternFill>
    </fill>
    <fill>
      <patternFill patternType="solid">
        <fgColor rgb="FFFF9900"/>
        <bgColor rgb="FF000000"/>
      </patternFill>
    </fill>
    <fill>
      <patternFill patternType="solid">
        <fgColor indexed="4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9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1" fillId="0" borderId="0"/>
    <xf numFmtId="0" fontId="8" fillId="0" borderId="0"/>
    <xf numFmtId="0" fontId="10" fillId="0" borderId="0"/>
    <xf numFmtId="43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3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8" fillId="0" borderId="0"/>
    <xf numFmtId="0" fontId="16" fillId="0" borderId="0"/>
    <xf numFmtId="0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18" applyNumberFormat="0" applyFill="0" applyAlignment="0" applyProtection="0"/>
    <xf numFmtId="0" fontId="63" fillId="0" borderId="19" applyNumberFormat="0" applyFill="0" applyAlignment="0" applyProtection="0"/>
    <xf numFmtId="0" fontId="64" fillId="0" borderId="20" applyNumberFormat="0" applyFill="0" applyAlignment="0" applyProtection="0"/>
    <xf numFmtId="0" fontId="64" fillId="0" borderId="0" applyNumberFormat="0" applyFill="0" applyBorder="0" applyAlignment="0" applyProtection="0"/>
    <xf numFmtId="0" fontId="65" fillId="35" borderId="0" applyNumberFormat="0" applyBorder="0" applyAlignment="0" applyProtection="0"/>
    <xf numFmtId="0" fontId="66" fillId="36" borderId="0" applyNumberFormat="0" applyBorder="0" applyAlignment="0" applyProtection="0"/>
    <xf numFmtId="0" fontId="67" fillId="37" borderId="0" applyNumberFormat="0" applyBorder="0" applyAlignment="0" applyProtection="0"/>
    <xf numFmtId="0" fontId="68" fillId="38" borderId="21" applyNumberFormat="0" applyAlignment="0" applyProtection="0"/>
    <xf numFmtId="0" fontId="69" fillId="39" borderId="22" applyNumberFormat="0" applyAlignment="0" applyProtection="0"/>
    <xf numFmtId="0" fontId="70" fillId="39" borderId="21" applyNumberFormat="0" applyAlignment="0" applyProtection="0"/>
    <xf numFmtId="0" fontId="71" fillId="0" borderId="23" applyNumberFormat="0" applyFill="0" applyAlignment="0" applyProtection="0"/>
    <xf numFmtId="0" fontId="72" fillId="40" borderId="24" applyNumberFormat="0" applyAlignment="0" applyProtection="0"/>
    <xf numFmtId="0" fontId="18" fillId="0" borderId="0" applyNumberFormat="0" applyFill="0" applyBorder="0" applyAlignment="0" applyProtection="0"/>
    <xf numFmtId="0" fontId="1" fillId="41" borderId="25" applyNumberFormat="0" applyFont="0" applyAlignment="0" applyProtection="0"/>
    <xf numFmtId="0" fontId="73" fillId="0" borderId="0" applyNumberFormat="0" applyFill="0" applyBorder="0" applyAlignment="0" applyProtection="0"/>
    <xf numFmtId="0" fontId="74" fillId="0" borderId="26" applyNumberFormat="0" applyFill="0" applyAlignment="0" applyProtection="0"/>
    <xf numFmtId="0" fontId="75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75" fillId="45" borderId="0" applyNumberFormat="0" applyBorder="0" applyAlignment="0" applyProtection="0"/>
    <xf numFmtId="0" fontId="75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75" fillId="49" borderId="0" applyNumberFormat="0" applyBorder="0" applyAlignment="0" applyProtection="0"/>
    <xf numFmtId="0" fontId="75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75" fillId="53" borderId="0" applyNumberFormat="0" applyBorder="0" applyAlignment="0" applyProtection="0"/>
    <xf numFmtId="0" fontId="75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75" fillId="57" borderId="0" applyNumberFormat="0" applyBorder="0" applyAlignment="0" applyProtection="0"/>
    <xf numFmtId="0" fontId="75" fillId="58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75" fillId="61" borderId="0" applyNumberFormat="0" applyBorder="0" applyAlignment="0" applyProtection="0"/>
    <xf numFmtId="0" fontId="75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75" fillId="65" borderId="0" applyNumberFormat="0" applyBorder="0" applyAlignment="0" applyProtection="0"/>
    <xf numFmtId="0" fontId="76" fillId="0" borderId="0" applyNumberFormat="0" applyFill="0" applyBorder="0" applyAlignment="0" applyProtection="0"/>
  </cellStyleXfs>
  <cellXfs count="39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4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/>
    <xf numFmtId="0" fontId="12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/>
    </xf>
    <xf numFmtId="10" fontId="9" fillId="4" borderId="2" xfId="1" applyNumberFormat="1" applyFont="1" applyFill="1" applyBorder="1" applyAlignment="1">
      <alignment horizontal="right"/>
    </xf>
    <xf numFmtId="10" fontId="9" fillId="4" borderId="2" xfId="1" applyNumberFormat="1" applyFont="1" applyFill="1" applyBorder="1" applyAlignment="1">
      <alignment horizontal="center"/>
    </xf>
    <xf numFmtId="10" fontId="9" fillId="4" borderId="5" xfId="1" applyNumberFormat="1" applyFont="1" applyFill="1" applyBorder="1" applyAlignment="1">
      <alignment horizontal="center"/>
    </xf>
    <xf numFmtId="0" fontId="12" fillId="5" borderId="2" xfId="0" applyFont="1" applyFill="1" applyBorder="1" applyAlignment="1">
      <alignment horizontal="center"/>
    </xf>
    <xf numFmtId="3" fontId="12" fillId="5" borderId="2" xfId="0" applyNumberFormat="1" applyFont="1" applyFill="1" applyBorder="1" applyAlignment="1">
      <alignment horizontal="right"/>
    </xf>
    <xf numFmtId="0" fontId="14" fillId="0" borderId="0" xfId="0" applyFont="1" applyAlignment="1">
      <alignment horizontal="center"/>
    </xf>
    <xf numFmtId="3" fontId="14" fillId="0" borderId="0" xfId="0" applyNumberFormat="1" applyFont="1"/>
    <xf numFmtId="0" fontId="12" fillId="0" borderId="0" xfId="0" applyFont="1"/>
    <xf numFmtId="0" fontId="9" fillId="0" borderId="0" xfId="0" applyFont="1" applyAlignment="1">
      <alignment horizontal="center"/>
    </xf>
    <xf numFmtId="0" fontId="1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1" applyNumberFormat="1" applyFont="1" applyFill="1" applyBorder="1" applyAlignment="1">
      <alignment horizontal="right"/>
    </xf>
    <xf numFmtId="0" fontId="15" fillId="0" borderId="0" xfId="4" applyFont="1"/>
    <xf numFmtId="0" fontId="4" fillId="2" borderId="2" xfId="4" applyFont="1" applyFill="1" applyBorder="1" applyAlignment="1">
      <alignment horizontal="center" vertical="center"/>
    </xf>
    <xf numFmtId="0" fontId="13" fillId="2" borderId="2" xfId="4" applyFont="1" applyFill="1" applyBorder="1" applyAlignment="1">
      <alignment horizontal="center" vertical="center"/>
    </xf>
    <xf numFmtId="0" fontId="15" fillId="4" borderId="5" xfId="4" applyFont="1" applyFill="1" applyBorder="1" applyAlignment="1">
      <alignment horizontal="center"/>
    </xf>
    <xf numFmtId="3" fontId="15" fillId="5" borderId="5" xfId="7" applyNumberFormat="1" applyFont="1" applyFill="1" applyBorder="1" applyAlignment="1">
      <alignment horizontal="right"/>
    </xf>
    <xf numFmtId="3" fontId="15" fillId="0" borderId="0" xfId="4" applyNumberFormat="1" applyFont="1"/>
    <xf numFmtId="0" fontId="15" fillId="4" borderId="2" xfId="4" applyFont="1" applyFill="1" applyBorder="1" applyAlignment="1">
      <alignment horizontal="center"/>
    </xf>
    <xf numFmtId="3" fontId="15" fillId="5" borderId="2" xfId="7" applyNumberFormat="1" applyFont="1" applyFill="1" applyBorder="1" applyAlignment="1">
      <alignment horizontal="right"/>
    </xf>
    <xf numFmtId="3" fontId="15" fillId="5" borderId="2" xfId="4" applyNumberFormat="1" applyFont="1" applyFill="1" applyBorder="1" applyAlignment="1">
      <alignment horizontal="right"/>
    </xf>
    <xf numFmtId="0" fontId="9" fillId="0" borderId="0" xfId="4" applyFont="1"/>
    <xf numFmtId="0" fontId="10" fillId="0" borderId="0" xfId="0" applyFont="1" applyAlignment="1">
      <alignment horizontal="left" vertical="center"/>
    </xf>
    <xf numFmtId="0" fontId="17" fillId="6" borderId="2" xfId="0" applyFont="1" applyFill="1" applyBorder="1" applyAlignment="1">
      <alignment horizontal="center"/>
    </xf>
    <xf numFmtId="0" fontId="4" fillId="2" borderId="2" xfId="4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9" fillId="7" borderId="0" xfId="0" applyFont="1" applyFill="1"/>
    <xf numFmtId="3" fontId="9" fillId="0" borderId="0" xfId="0" applyNumberFormat="1" applyFont="1"/>
    <xf numFmtId="2" fontId="6" fillId="0" borderId="0" xfId="0" applyNumberFormat="1" applyFont="1" applyAlignment="1">
      <alignment vertical="center"/>
    </xf>
    <xf numFmtId="2" fontId="11" fillId="0" borderId="0" xfId="0" applyNumberFormat="1" applyFont="1" applyAlignment="1">
      <alignment vertical="center"/>
    </xf>
    <xf numFmtId="2" fontId="12" fillId="2" borderId="2" xfId="0" applyNumberFormat="1" applyFont="1" applyFill="1" applyBorder="1" applyAlignment="1">
      <alignment horizontal="center" vertical="center"/>
    </xf>
    <xf numFmtId="2" fontId="13" fillId="2" borderId="2" xfId="0" applyNumberFormat="1" applyFont="1" applyFill="1" applyBorder="1" applyAlignment="1">
      <alignment horizontal="center" vertical="center"/>
    </xf>
    <xf numFmtId="2" fontId="9" fillId="4" borderId="2" xfId="6" applyNumberFormat="1" applyFont="1" applyFill="1" applyBorder="1" applyAlignment="1">
      <alignment horizontal="right"/>
    </xf>
    <xf numFmtId="2" fontId="9" fillId="0" borderId="0" xfId="0" applyNumberFormat="1" applyFont="1"/>
    <xf numFmtId="2" fontId="12" fillId="0" borderId="0" xfId="0" applyNumberFormat="1" applyFont="1"/>
    <xf numFmtId="2" fontId="9" fillId="4" borderId="2" xfId="1" applyNumberFormat="1" applyFont="1" applyFill="1" applyBorder="1" applyAlignment="1">
      <alignment horizontal="right"/>
    </xf>
    <xf numFmtId="2" fontId="9" fillId="0" borderId="0" xfId="1" applyNumberFormat="1" applyFont="1" applyFill="1" applyBorder="1" applyAlignment="1">
      <alignment horizontal="right"/>
    </xf>
    <xf numFmtId="2" fontId="9" fillId="8" borderId="2" xfId="1" applyNumberFormat="1" applyFont="1" applyFill="1" applyBorder="1" applyAlignment="1">
      <alignment horizontal="right"/>
    </xf>
    <xf numFmtId="166" fontId="9" fillId="4" borderId="2" xfId="1" applyNumberFormat="1" applyFont="1" applyFill="1" applyBorder="1" applyAlignment="1">
      <alignment horizontal="right"/>
    </xf>
    <xf numFmtId="43" fontId="9" fillId="4" borderId="2" xfId="6" applyFont="1" applyFill="1" applyBorder="1" applyAlignment="1">
      <alignment horizontal="right"/>
    </xf>
    <xf numFmtId="10" fontId="6" fillId="0" borderId="0" xfId="1" applyNumberFormat="1" applyFont="1" applyAlignment="1">
      <alignment vertical="center"/>
    </xf>
    <xf numFmtId="10" fontId="11" fillId="0" borderId="0" xfId="1" applyNumberFormat="1" applyFont="1" applyAlignment="1">
      <alignment vertical="center"/>
    </xf>
    <xf numFmtId="10" fontId="12" fillId="2" borderId="2" xfId="1" applyNumberFormat="1" applyFont="1" applyFill="1" applyBorder="1" applyAlignment="1">
      <alignment horizontal="center" vertical="center"/>
    </xf>
    <xf numFmtId="10" fontId="13" fillId="2" borderId="2" xfId="1" applyNumberFormat="1" applyFont="1" applyFill="1" applyBorder="1" applyAlignment="1">
      <alignment horizontal="center" vertical="center"/>
    </xf>
    <xf numFmtId="10" fontId="9" fillId="0" borderId="0" xfId="1" applyNumberFormat="1" applyFont="1"/>
    <xf numFmtId="10" fontId="12" fillId="0" borderId="0" xfId="1" applyNumberFormat="1" applyFont="1"/>
    <xf numFmtId="10" fontId="9" fillId="0" borderId="0" xfId="1" applyNumberFormat="1" applyFont="1" applyFill="1" applyBorder="1" applyAlignment="1">
      <alignment horizontal="right"/>
    </xf>
    <xf numFmtId="43" fontId="26" fillId="0" borderId="0" xfId="6" applyFont="1"/>
    <xf numFmtId="43" fontId="26" fillId="0" borderId="0" xfId="6" applyFont="1" applyFill="1"/>
    <xf numFmtId="43" fontId="27" fillId="0" borderId="0" xfId="6" applyFont="1"/>
    <xf numFmtId="0" fontId="26" fillId="0" borderId="0" xfId="6" applyNumberFormat="1" applyFont="1"/>
    <xf numFmtId="43" fontId="27" fillId="0" borderId="0" xfId="6" applyFont="1" applyFill="1"/>
    <xf numFmtId="0" fontId="27" fillId="0" borderId="0" xfId="6" applyNumberFormat="1" applyFont="1" applyFill="1"/>
    <xf numFmtId="43" fontId="21" fillId="0" borderId="2" xfId="6" applyFont="1" applyFill="1" applyBorder="1" applyAlignment="1">
      <alignment horizontal="center" vertical="center"/>
    </xf>
    <xf numFmtId="2" fontId="27" fillId="0" borderId="0" xfId="6" applyNumberFormat="1" applyFont="1"/>
    <xf numFmtId="43" fontId="21" fillId="0" borderId="8" xfId="6" applyFont="1" applyFill="1" applyBorder="1" applyAlignment="1">
      <alignment horizontal="center"/>
    </xf>
    <xf numFmtId="0" fontId="29" fillId="0" borderId="7" xfId="16" applyFont="1" applyBorder="1"/>
    <xf numFmtId="0" fontId="29" fillId="0" borderId="6" xfId="16" applyFont="1" applyBorder="1" applyAlignment="1">
      <alignment horizontal="center"/>
    </xf>
    <xf numFmtId="0" fontId="30" fillId="0" borderId="7" xfId="0" applyFont="1" applyBorder="1"/>
    <xf numFmtId="0" fontId="30" fillId="0" borderId="6" xfId="0" applyFont="1" applyBorder="1"/>
    <xf numFmtId="0" fontId="31" fillId="0" borderId="7" xfId="16" applyFont="1" applyBorder="1"/>
    <xf numFmtId="0" fontId="31" fillId="0" borderId="6" xfId="16" applyFont="1" applyBorder="1" applyAlignment="1">
      <alignment horizontal="center"/>
    </xf>
    <xf numFmtId="0" fontId="32" fillId="0" borderId="7" xfId="16" applyFont="1" applyBorder="1"/>
    <xf numFmtId="0" fontId="32" fillId="0" borderId="6" xfId="16" applyFont="1" applyBorder="1" applyAlignment="1">
      <alignment horizontal="center"/>
    </xf>
    <xf numFmtId="0" fontId="33" fillId="0" borderId="7" xfId="16" applyFont="1" applyBorder="1"/>
    <xf numFmtId="0" fontId="33" fillId="0" borderId="6" xfId="16" applyFont="1" applyBorder="1" applyAlignment="1">
      <alignment horizontal="center"/>
    </xf>
    <xf numFmtId="0" fontId="34" fillId="0" borderId="7" xfId="16" applyFont="1" applyBorder="1"/>
    <xf numFmtId="0" fontId="34" fillId="0" borderId="6" xfId="16" applyFont="1" applyBorder="1" applyAlignment="1">
      <alignment horizontal="center"/>
    </xf>
    <xf numFmtId="0" fontId="35" fillId="0" borderId="7" xfId="16" applyFont="1" applyBorder="1"/>
    <xf numFmtId="0" fontId="35" fillId="0" borderId="6" xfId="16" applyFont="1" applyBorder="1" applyAlignment="1">
      <alignment horizontal="center"/>
    </xf>
    <xf numFmtId="0" fontId="29" fillId="0" borderId="14" xfId="16" applyFont="1" applyBorder="1"/>
    <xf numFmtId="0" fontId="29" fillId="0" borderId="9" xfId="16" applyFont="1" applyBorder="1"/>
    <xf numFmtId="0" fontId="30" fillId="0" borderId="12" xfId="16" applyFont="1" applyBorder="1"/>
    <xf numFmtId="0" fontId="30" fillId="0" borderId="0" xfId="16" applyFont="1"/>
    <xf numFmtId="0" fontId="31" fillId="0" borderId="12" xfId="16" applyFont="1" applyBorder="1"/>
    <xf numFmtId="0" fontId="31" fillId="0" borderId="15" xfId="16" applyFont="1" applyBorder="1"/>
    <xf numFmtId="0" fontId="32" fillId="0" borderId="12" xfId="16" applyFont="1" applyBorder="1"/>
    <xf numFmtId="0" fontId="32" fillId="0" borderId="0" xfId="16" applyFont="1"/>
    <xf numFmtId="0" fontId="33" fillId="0" borderId="12" xfId="16" applyFont="1" applyBorder="1"/>
    <xf numFmtId="0" fontId="33" fillId="0" borderId="0" xfId="16" applyFont="1"/>
    <xf numFmtId="0" fontId="34" fillId="0" borderId="12" xfId="16" applyFont="1" applyBorder="1"/>
    <xf numFmtId="0" fontId="34" fillId="0" borderId="15" xfId="16" applyFont="1" applyBorder="1"/>
    <xf numFmtId="0" fontId="35" fillId="0" borderId="12" xfId="16" applyFont="1" applyBorder="1"/>
    <xf numFmtId="0" fontId="35" fillId="0" borderId="15" xfId="16" applyFont="1" applyBorder="1"/>
    <xf numFmtId="0" fontId="29" fillId="0" borderId="12" xfId="16" applyFont="1" applyBorder="1"/>
    <xf numFmtId="0" fontId="29" fillId="0" borderId="15" xfId="16" applyFont="1" applyBorder="1"/>
    <xf numFmtId="0" fontId="35" fillId="0" borderId="0" xfId="16" applyFont="1"/>
    <xf numFmtId="0" fontId="32" fillId="0" borderId="13" xfId="0" applyFont="1" applyBorder="1"/>
    <xf numFmtId="0" fontId="32" fillId="0" borderId="1" xfId="0" applyFont="1" applyBorder="1"/>
    <xf numFmtId="0" fontId="36" fillId="0" borderId="0" xfId="0" applyFont="1"/>
    <xf numFmtId="0" fontId="33" fillId="0" borderId="13" xfId="0" applyFont="1" applyBorder="1"/>
    <xf numFmtId="0" fontId="33" fillId="0" borderId="1" xfId="0" applyFont="1" applyBorder="1"/>
    <xf numFmtId="0" fontId="27" fillId="0" borderId="1" xfId="16" applyFont="1" applyBorder="1"/>
    <xf numFmtId="0" fontId="27" fillId="0" borderId="16" xfId="16" applyFont="1" applyBorder="1"/>
    <xf numFmtId="0" fontId="27" fillId="0" borderId="0" xfId="16" applyFont="1"/>
    <xf numFmtId="0" fontId="30" fillId="0" borderId="13" xfId="0" applyFont="1" applyBorder="1"/>
    <xf numFmtId="0" fontId="30" fillId="0" borderId="1" xfId="0" applyFont="1" applyBorder="1"/>
    <xf numFmtId="0" fontId="31" fillId="0" borderId="13" xfId="16" applyFont="1" applyBorder="1"/>
    <xf numFmtId="0" fontId="31" fillId="0" borderId="16" xfId="16" applyFont="1" applyBorder="1"/>
    <xf numFmtId="0" fontId="27" fillId="0" borderId="0" xfId="16" applyFont="1" applyAlignment="1">
      <alignment horizontal="center"/>
    </xf>
    <xf numFmtId="0" fontId="35" fillId="0" borderId="13" xfId="0" applyFont="1" applyBorder="1"/>
    <xf numFmtId="0" fontId="35" fillId="0" borderId="16" xfId="0" applyFont="1" applyBorder="1"/>
    <xf numFmtId="0" fontId="34" fillId="0" borderId="13" xfId="16" applyFont="1" applyBorder="1"/>
    <xf numFmtId="0" fontId="34" fillId="0" borderId="16" xfId="16" applyFont="1" applyBorder="1"/>
    <xf numFmtId="0" fontId="37" fillId="0" borderId="0" xfId="0" applyFont="1" applyAlignment="1">
      <alignment vertical="center"/>
    </xf>
    <xf numFmtId="165" fontId="22" fillId="0" borderId="0" xfId="6" applyNumberFormat="1" applyFont="1" applyFill="1" applyBorder="1" applyAlignment="1">
      <alignment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6" fillId="13" borderId="0" xfId="17" applyFont="1" applyFill="1" applyAlignment="1">
      <alignment horizontal="center" vertical="center"/>
    </xf>
    <xf numFmtId="167" fontId="22" fillId="0" borderId="0" xfId="6" applyNumberFormat="1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14" borderId="0" xfId="18" applyFont="1" applyFill="1" applyAlignment="1">
      <alignment vertical="center" wrapText="1"/>
    </xf>
    <xf numFmtId="0" fontId="24" fillId="4" borderId="0" xfId="18" applyFont="1" applyFill="1" applyAlignment="1">
      <alignment vertical="center" wrapText="1"/>
    </xf>
    <xf numFmtId="0" fontId="24" fillId="0" borderId="0" xfId="0" applyFont="1" applyAlignment="1">
      <alignment vertical="center"/>
    </xf>
    <xf numFmtId="0" fontId="24" fillId="5" borderId="0" xfId="18" applyFont="1" applyFill="1" applyAlignment="1">
      <alignment vertical="center" wrapText="1"/>
    </xf>
    <xf numFmtId="0" fontId="24" fillId="12" borderId="0" xfId="18" applyFont="1" applyFill="1" applyAlignment="1">
      <alignment vertical="center" wrapText="1"/>
    </xf>
    <xf numFmtId="0" fontId="24" fillId="15" borderId="0" xfId="18" applyFont="1" applyFill="1" applyAlignment="1">
      <alignment vertical="center" wrapText="1"/>
    </xf>
    <xf numFmtId="0" fontId="24" fillId="16" borderId="0" xfId="18" applyFont="1" applyFill="1" applyAlignment="1">
      <alignment vertical="center" wrapText="1"/>
    </xf>
    <xf numFmtId="0" fontId="24" fillId="3" borderId="0" xfId="18" applyFont="1" applyFill="1" applyAlignment="1">
      <alignment vertical="center" wrapText="1"/>
    </xf>
    <xf numFmtId="0" fontId="24" fillId="17" borderId="0" xfId="18" applyFont="1" applyFill="1" applyAlignment="1">
      <alignment vertical="center" wrapText="1"/>
    </xf>
    <xf numFmtId="0" fontId="24" fillId="18" borderId="0" xfId="18" applyFont="1" applyFill="1" applyAlignment="1">
      <alignment vertical="center" wrapText="1"/>
    </xf>
    <xf numFmtId="0" fontId="24" fillId="5" borderId="0" xfId="18" applyFont="1" applyFill="1" applyAlignment="1">
      <alignment horizontal="left" vertical="center" wrapText="1"/>
    </xf>
    <xf numFmtId="0" fontId="24" fillId="0" borderId="0" xfId="18" applyFont="1" applyAlignment="1">
      <alignment vertical="center" wrapText="1"/>
    </xf>
    <xf numFmtId="0" fontId="24" fillId="18" borderId="0" xfId="0" applyFont="1" applyFill="1" applyAlignment="1">
      <alignment horizontal="left" vertical="center" wrapText="1"/>
    </xf>
    <xf numFmtId="0" fontId="24" fillId="2" borderId="0" xfId="0" applyFont="1" applyFill="1" applyAlignment="1">
      <alignment horizontal="left" vertical="center" wrapText="1"/>
    </xf>
    <xf numFmtId="0" fontId="24" fillId="17" borderId="0" xfId="0" applyFont="1" applyFill="1" applyAlignment="1">
      <alignment horizontal="left" vertical="center" wrapText="1"/>
    </xf>
    <xf numFmtId="0" fontId="24" fillId="19" borderId="0" xfId="18" applyFont="1" applyFill="1" applyAlignment="1">
      <alignment vertical="center" wrapText="1"/>
    </xf>
    <xf numFmtId="0" fontId="38" fillId="0" borderId="0" xfId="0" applyFont="1" applyAlignment="1">
      <alignment horizontal="center" vertical="center"/>
    </xf>
    <xf numFmtId="0" fontId="38" fillId="19" borderId="0" xfId="18" applyFont="1" applyFill="1" applyAlignment="1">
      <alignment vertical="center" wrapText="1"/>
    </xf>
    <xf numFmtId="0" fontId="39" fillId="0" borderId="0" xfId="0" applyFont="1" applyAlignment="1">
      <alignment vertical="center"/>
    </xf>
    <xf numFmtId="0" fontId="24" fillId="20" borderId="0" xfId="18" applyFont="1" applyFill="1" applyAlignment="1">
      <alignment vertical="center" wrapText="1"/>
    </xf>
    <xf numFmtId="0" fontId="24" fillId="21" borderId="0" xfId="18" applyFont="1" applyFill="1" applyAlignment="1">
      <alignment vertical="center" wrapText="1"/>
    </xf>
    <xf numFmtId="0" fontId="24" fillId="22" borderId="0" xfId="18" applyFont="1" applyFill="1" applyAlignment="1">
      <alignment vertical="center" wrapText="1"/>
    </xf>
    <xf numFmtId="0" fontId="24" fillId="23" borderId="0" xfId="18" applyFont="1" applyFill="1" applyAlignment="1">
      <alignment vertical="center" wrapText="1"/>
    </xf>
    <xf numFmtId="0" fontId="40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4" fillId="25" borderId="0" xfId="18" applyFont="1" applyFill="1" applyAlignment="1">
      <alignment vertical="center" wrapText="1"/>
    </xf>
    <xf numFmtId="0" fontId="41" fillId="24" borderId="0" xfId="0" applyFont="1" applyFill="1" applyAlignment="1">
      <alignment horizontal="left" vertical="center" wrapText="1"/>
    </xf>
    <xf numFmtId="0" fontId="24" fillId="2" borderId="0" xfId="18" applyFont="1" applyFill="1" applyAlignment="1">
      <alignment vertical="center" wrapText="1"/>
    </xf>
    <xf numFmtId="43" fontId="22" fillId="0" borderId="0" xfId="6" applyFont="1" applyFill="1" applyBorder="1" applyAlignment="1">
      <alignment horizontal="center" vertical="center"/>
    </xf>
    <xf numFmtId="43" fontId="22" fillId="0" borderId="0" xfId="6" applyFont="1" applyBorder="1" applyAlignment="1">
      <alignment horizontal="center" vertical="center"/>
    </xf>
    <xf numFmtId="4" fontId="26" fillId="0" borderId="0" xfId="0" applyNumberFormat="1" applyFont="1" applyAlignment="1">
      <alignment vertical="center"/>
    </xf>
    <xf numFmtId="43" fontId="27" fillId="12" borderId="9" xfId="6" applyFont="1" applyFill="1" applyBorder="1"/>
    <xf numFmtId="43" fontId="27" fillId="12" borderId="14" xfId="6" applyFont="1" applyFill="1" applyBorder="1"/>
    <xf numFmtId="43" fontId="27" fillId="12" borderId="3" xfId="6" applyFont="1" applyFill="1" applyBorder="1"/>
    <xf numFmtId="43" fontId="27" fillId="12" borderId="3" xfId="6" applyFont="1" applyFill="1" applyBorder="1" applyAlignment="1">
      <alignment horizontal="center"/>
    </xf>
    <xf numFmtId="43" fontId="0" fillId="0" borderId="0" xfId="6" applyFont="1"/>
    <xf numFmtId="1" fontId="27" fillId="12" borderId="5" xfId="6" applyNumberFormat="1" applyFont="1" applyFill="1" applyBorder="1" applyAlignment="1">
      <alignment horizontal="center" vertical="center"/>
    </xf>
    <xf numFmtId="1" fontId="27" fillId="12" borderId="16" xfId="6" applyNumberFormat="1" applyFont="1" applyFill="1" applyBorder="1" applyAlignment="1">
      <alignment horizontal="center" vertical="center"/>
    </xf>
    <xf numFmtId="1" fontId="27" fillId="12" borderId="13" xfId="6" applyNumberFormat="1" applyFont="1" applyFill="1" applyBorder="1" applyAlignment="1">
      <alignment horizontal="center" vertical="center"/>
    </xf>
    <xf numFmtId="43" fontId="42" fillId="0" borderId="0" xfId="6" applyFont="1"/>
    <xf numFmtId="43" fontId="18" fillId="7" borderId="0" xfId="6" applyFont="1" applyFill="1"/>
    <xf numFmtId="43" fontId="36" fillId="12" borderId="5" xfId="6" applyFont="1" applyFill="1" applyBorder="1" applyAlignment="1">
      <alignment horizontal="center" vertical="center" wrapText="1"/>
    </xf>
    <xf numFmtId="43" fontId="36" fillId="12" borderId="2" xfId="6" applyFont="1" applyFill="1" applyBorder="1" applyAlignment="1">
      <alignment horizontal="center" vertical="center" wrapText="1"/>
    </xf>
    <xf numFmtId="43" fontId="36" fillId="12" borderId="6" xfId="6" applyFont="1" applyFill="1" applyBorder="1" applyAlignment="1">
      <alignment horizontal="center" vertical="center" wrapText="1"/>
    </xf>
    <xf numFmtId="43" fontId="36" fillId="0" borderId="0" xfId="6" applyFont="1" applyAlignment="1">
      <alignment horizontal="center" vertical="center" wrapText="1"/>
    </xf>
    <xf numFmtId="43" fontId="36" fillId="0" borderId="0" xfId="6" applyFont="1"/>
    <xf numFmtId="166" fontId="26" fillId="0" borderId="0" xfId="6" applyNumberFormat="1" applyFont="1"/>
    <xf numFmtId="1" fontId="6" fillId="0" borderId="0" xfId="0" applyNumberFormat="1" applyFont="1" applyAlignment="1">
      <alignment vertical="center"/>
    </xf>
    <xf numFmtId="1" fontId="9" fillId="0" borderId="0" xfId="0" applyNumberFormat="1" applyFont="1"/>
    <xf numFmtId="43" fontId="43" fillId="0" borderId="0" xfId="6" applyFont="1"/>
    <xf numFmtId="166" fontId="21" fillId="6" borderId="2" xfId="6" applyNumberFormat="1" applyFont="1" applyFill="1" applyBorder="1" applyAlignment="1">
      <alignment horizontal="center" vertical="center"/>
    </xf>
    <xf numFmtId="166" fontId="26" fillId="0" borderId="0" xfId="6" applyNumberFormat="1" applyFont="1" applyBorder="1"/>
    <xf numFmtId="43" fontId="18" fillId="0" borderId="0" xfId="6" applyFont="1"/>
    <xf numFmtId="166" fontId="20" fillId="11" borderId="0" xfId="6" applyNumberFormat="1" applyFont="1" applyFill="1" applyBorder="1" applyAlignment="1">
      <alignment horizontal="center"/>
    </xf>
    <xf numFmtId="166" fontId="20" fillId="0" borderId="0" xfId="6" applyNumberFormat="1" applyFont="1" applyBorder="1"/>
    <xf numFmtId="166" fontId="21" fillId="9" borderId="0" xfId="6" applyNumberFormat="1" applyFont="1" applyFill="1" applyBorder="1" applyAlignment="1">
      <alignment vertical="center" shrinkToFit="1"/>
    </xf>
    <xf numFmtId="166" fontId="21" fillId="10" borderId="0" xfId="6" applyNumberFormat="1" applyFont="1" applyFill="1" applyBorder="1" applyAlignment="1">
      <alignment vertical="center"/>
    </xf>
    <xf numFmtId="2" fontId="14" fillId="0" borderId="0" xfId="0" applyNumberFormat="1" applyFont="1"/>
    <xf numFmtId="0" fontId="44" fillId="0" borderId="0" xfId="0" applyFont="1" applyAlignment="1">
      <alignment vertical="center"/>
    </xf>
    <xf numFmtId="0" fontId="45" fillId="0" borderId="0" xfId="0" applyFont="1" applyAlignment="1">
      <alignment horizontal="center" vertical="center"/>
    </xf>
    <xf numFmtId="0" fontId="16" fillId="0" borderId="0" xfId="0" applyFont="1"/>
    <xf numFmtId="0" fontId="46" fillId="0" borderId="0" xfId="0" applyFont="1" applyAlignment="1">
      <alignment vertical="center"/>
    </xf>
    <xf numFmtId="0" fontId="47" fillId="0" borderId="0" xfId="4" applyFont="1" applyAlignment="1">
      <alignment vertical="center"/>
    </xf>
    <xf numFmtId="0" fontId="9" fillId="0" borderId="0" xfId="4" applyFont="1" applyAlignment="1">
      <alignment vertical="center"/>
    </xf>
    <xf numFmtId="3" fontId="15" fillId="5" borderId="5" xfId="10" applyNumberFormat="1" applyFont="1" applyFill="1" applyBorder="1" applyAlignment="1">
      <alignment horizontal="right"/>
    </xf>
    <xf numFmtId="3" fontId="9" fillId="0" borderId="0" xfId="4" applyNumberFormat="1" applyFont="1"/>
    <xf numFmtId="3" fontId="15" fillId="5" borderId="2" xfId="10" applyNumberFormat="1" applyFont="1" applyFill="1" applyBorder="1" applyAlignment="1">
      <alignment horizontal="right"/>
    </xf>
    <xf numFmtId="0" fontId="48" fillId="0" borderId="0" xfId="4" applyFont="1" applyAlignment="1">
      <alignment horizontal="left"/>
    </xf>
    <xf numFmtId="165" fontId="25" fillId="0" borderId="0" xfId="6" applyNumberFormat="1" applyFont="1" applyFill="1" applyBorder="1" applyAlignment="1">
      <alignment vertical="center"/>
    </xf>
    <xf numFmtId="165" fontId="50" fillId="0" borderId="0" xfId="6" applyNumberFormat="1" applyFont="1" applyFill="1" applyBorder="1" applyAlignment="1">
      <alignment vertical="center"/>
    </xf>
    <xf numFmtId="165" fontId="25" fillId="0" borderId="0" xfId="6" applyNumberFormat="1" applyFont="1" applyFill="1" applyBorder="1" applyAlignment="1">
      <alignment horizontal="right" vertical="center" wrapText="1"/>
    </xf>
    <xf numFmtId="43" fontId="27" fillId="12" borderId="2" xfId="6" applyFont="1" applyFill="1" applyBorder="1" applyAlignment="1">
      <alignment horizontal="right"/>
    </xf>
    <xf numFmtId="1" fontId="27" fillId="12" borderId="5" xfId="6" applyNumberFormat="1" applyFont="1" applyFill="1" applyBorder="1" applyAlignment="1">
      <alignment horizontal="right" vertical="center"/>
    </xf>
    <xf numFmtId="1" fontId="27" fillId="12" borderId="16" xfId="6" applyNumberFormat="1" applyFont="1" applyFill="1" applyBorder="1" applyAlignment="1">
      <alignment horizontal="right" vertical="center"/>
    </xf>
    <xf numFmtId="1" fontId="27" fillId="12" borderId="13" xfId="6" applyNumberFormat="1" applyFont="1" applyFill="1" applyBorder="1" applyAlignment="1">
      <alignment horizontal="right" vertical="center"/>
    </xf>
    <xf numFmtId="165" fontId="26" fillId="0" borderId="0" xfId="0" applyNumberFormat="1" applyFont="1" applyAlignment="1">
      <alignment vertical="center"/>
    </xf>
    <xf numFmtId="165" fontId="26" fillId="26" borderId="0" xfId="0" applyNumberFormat="1" applyFont="1" applyFill="1" applyAlignment="1">
      <alignment vertical="center"/>
    </xf>
    <xf numFmtId="43" fontId="36" fillId="12" borderId="5" xfId="6" applyFont="1" applyFill="1" applyBorder="1" applyAlignment="1">
      <alignment horizontal="right" vertical="center" wrapText="1"/>
    </xf>
    <xf numFmtId="43" fontId="36" fillId="12" borderId="2" xfId="6" applyFont="1" applyFill="1" applyBorder="1" applyAlignment="1">
      <alignment horizontal="right" vertical="center" wrapText="1"/>
    </xf>
    <xf numFmtId="43" fontId="36" fillId="12" borderId="6" xfId="6" applyFont="1" applyFill="1" applyBorder="1" applyAlignment="1">
      <alignment horizontal="right" vertical="center" wrapText="1"/>
    </xf>
    <xf numFmtId="165" fontId="26" fillId="27" borderId="0" xfId="0" applyNumberFormat="1" applyFont="1" applyFill="1" applyAlignment="1">
      <alignment vertical="center"/>
    </xf>
    <xf numFmtId="0" fontId="26" fillId="27" borderId="0" xfId="0" applyFont="1" applyFill="1" applyAlignment="1">
      <alignment vertical="center"/>
    </xf>
    <xf numFmtId="43" fontId="36" fillId="27" borderId="2" xfId="6" applyFont="1" applyFill="1" applyBorder="1" applyAlignment="1">
      <alignment horizontal="right" vertical="center" wrapText="1"/>
    </xf>
    <xf numFmtId="43" fontId="55" fillId="0" borderId="0" xfId="6" applyFont="1" applyFill="1"/>
    <xf numFmtId="0" fontId="0" fillId="0" borderId="0" xfId="0" applyAlignment="1">
      <alignment vertical="center"/>
    </xf>
    <xf numFmtId="0" fontId="26" fillId="0" borderId="2" xfId="6" applyNumberFormat="1" applyFont="1" applyBorder="1"/>
    <xf numFmtId="0" fontId="26" fillId="0" borderId="2" xfId="6" applyNumberFormat="1" applyFont="1" applyFill="1" applyBorder="1"/>
    <xf numFmtId="0" fontId="22" fillId="0" borderId="2" xfId="6" applyNumberFormat="1" applyFont="1" applyBorder="1"/>
    <xf numFmtId="0" fontId="22" fillId="7" borderId="2" xfId="6" applyNumberFormat="1" applyFont="1" applyFill="1" applyBorder="1"/>
    <xf numFmtId="0" fontId="26" fillId="0" borderId="0" xfId="0" applyFont="1"/>
    <xf numFmtId="0" fontId="26" fillId="7" borderId="2" xfId="0" applyFont="1" applyFill="1" applyBorder="1" applyAlignment="1" applyProtection="1">
      <alignment horizontal="center"/>
      <protection hidden="1"/>
    </xf>
    <xf numFmtId="167" fontId="26" fillId="7" borderId="2" xfId="0" applyNumberFormat="1" applyFont="1" applyFill="1" applyBorder="1" applyProtection="1">
      <protection hidden="1"/>
    </xf>
    <xf numFmtId="167" fontId="26" fillId="7" borderId="2" xfId="0" applyNumberFormat="1" applyFont="1" applyFill="1" applyBorder="1" applyProtection="1">
      <protection locked="0"/>
    </xf>
    <xf numFmtId="167" fontId="26" fillId="7" borderId="2" xfId="0" applyNumberFormat="1" applyFont="1" applyFill="1" applyBorder="1" applyAlignment="1" applyProtection="1">
      <alignment horizontal="center"/>
      <protection hidden="1"/>
    </xf>
    <xf numFmtId="166" fontId="26" fillId="7" borderId="2" xfId="6" applyNumberFormat="1" applyFont="1" applyFill="1" applyBorder="1" applyAlignment="1" applyProtection="1">
      <alignment horizontal="center"/>
      <protection hidden="1"/>
    </xf>
    <xf numFmtId="0" fontId="26" fillId="7" borderId="2" xfId="0" applyFont="1" applyFill="1" applyBorder="1" applyAlignment="1" applyProtection="1">
      <alignment horizontal="left"/>
      <protection hidden="1"/>
    </xf>
    <xf numFmtId="3" fontId="26" fillId="7" borderId="2" xfId="0" applyNumberFormat="1" applyFont="1" applyFill="1" applyBorder="1" applyAlignment="1" applyProtection="1">
      <alignment horizontal="right"/>
      <protection hidden="1"/>
    </xf>
    <xf numFmtId="166" fontId="26" fillId="7" borderId="2" xfId="6" applyNumberFormat="1" applyFont="1" applyFill="1" applyBorder="1" applyAlignment="1" applyProtection="1">
      <alignment horizontal="right"/>
      <protection hidden="1"/>
    </xf>
    <xf numFmtId="0" fontId="26" fillId="0" borderId="0" xfId="0" applyFont="1" applyAlignment="1">
      <alignment horizontal="center"/>
    </xf>
    <xf numFmtId="166" fontId="26" fillId="7" borderId="2" xfId="6" applyNumberFormat="1" applyFont="1" applyFill="1" applyBorder="1" applyAlignment="1">
      <alignment horizontal="center"/>
    </xf>
    <xf numFmtId="167" fontId="26" fillId="7" borderId="2" xfId="0" applyNumberFormat="1" applyFont="1" applyFill="1" applyBorder="1"/>
    <xf numFmtId="3" fontId="26" fillId="7" borderId="2" xfId="0" applyNumberFormat="1" applyFont="1" applyFill="1" applyBorder="1" applyAlignment="1">
      <alignment horizontal="right"/>
    </xf>
    <xf numFmtId="166" fontId="26" fillId="7" borderId="2" xfId="6" applyNumberFormat="1" applyFont="1" applyFill="1" applyBorder="1" applyAlignment="1">
      <alignment horizontal="right"/>
    </xf>
    <xf numFmtId="0" fontId="26" fillId="7" borderId="0" xfId="0" applyFont="1" applyFill="1" applyAlignment="1">
      <alignment horizontal="center"/>
    </xf>
    <xf numFmtId="0" fontId="26" fillId="7" borderId="0" xfId="0" applyFont="1" applyFill="1"/>
    <xf numFmtId="0" fontId="26" fillId="7" borderId="0" xfId="0" applyFont="1" applyFill="1" applyAlignment="1">
      <alignment horizontal="right"/>
    </xf>
    <xf numFmtId="166" fontId="26" fillId="7" borderId="0" xfId="6" applyNumberFormat="1" applyFont="1" applyFill="1" applyAlignment="1">
      <alignment horizontal="right"/>
    </xf>
    <xf numFmtId="0" fontId="26" fillId="0" borderId="2" xfId="0" applyFont="1" applyBorder="1"/>
    <xf numFmtId="43" fontId="51" fillId="2" borderId="17" xfId="6" applyFont="1" applyFill="1" applyBorder="1" applyAlignment="1">
      <alignment horizontal="center"/>
    </xf>
    <xf numFmtId="166" fontId="51" fillId="2" borderId="17" xfId="6" applyNumberFormat="1" applyFont="1" applyFill="1" applyBorder="1" applyAlignment="1">
      <alignment horizontal="center"/>
    </xf>
    <xf numFmtId="166" fontId="51" fillId="0" borderId="10" xfId="6" applyNumberFormat="1" applyFont="1" applyFill="1" applyBorder="1" applyAlignment="1">
      <alignment horizontal="center"/>
    </xf>
    <xf numFmtId="166" fontId="51" fillId="0" borderId="11" xfId="6" applyNumberFormat="1" applyFont="1" applyFill="1" applyBorder="1" applyAlignment="1">
      <alignment horizontal="center"/>
    </xf>
    <xf numFmtId="166" fontId="51" fillId="0" borderId="11" xfId="6" applyNumberFormat="1" applyFont="1" applyBorder="1" applyAlignment="1">
      <alignment horizontal="center" vertical="center" wrapText="1"/>
    </xf>
    <xf numFmtId="166" fontId="51" fillId="0" borderId="11" xfId="6" applyNumberFormat="1" applyFont="1" applyBorder="1" applyAlignment="1">
      <alignment horizontal="center" vertical="center"/>
    </xf>
    <xf numFmtId="166" fontId="51" fillId="0" borderId="4" xfId="6" applyNumberFormat="1" applyFont="1" applyFill="1" applyBorder="1" applyAlignment="1">
      <alignment horizontal="center"/>
    </xf>
    <xf numFmtId="0" fontId="26" fillId="0" borderId="5" xfId="6" applyNumberFormat="1" applyFont="1" applyBorder="1"/>
    <xf numFmtId="2" fontId="24" fillId="0" borderId="0" xfId="0" applyNumberFormat="1" applyFont="1" applyAlignment="1">
      <alignment horizontal="center" vertical="center"/>
    </xf>
    <xf numFmtId="2" fontId="38" fillId="0" borderId="0" xfId="0" applyNumberFormat="1" applyFont="1" applyAlignment="1">
      <alignment horizontal="center" vertical="center"/>
    </xf>
    <xf numFmtId="2" fontId="40" fillId="0" borderId="0" xfId="0" applyNumberFormat="1" applyFont="1" applyAlignment="1">
      <alignment horizontal="center" vertical="center"/>
    </xf>
    <xf numFmtId="2" fontId="22" fillId="24" borderId="0" xfId="0" applyNumberFormat="1" applyFont="1" applyFill="1" applyAlignment="1">
      <alignment horizontal="center" vertical="center" wrapText="1"/>
    </xf>
    <xf numFmtId="0" fontId="26" fillId="0" borderId="2" xfId="0" applyFont="1" applyBorder="1" applyAlignment="1">
      <alignment horizontal="center"/>
    </xf>
    <xf numFmtId="0" fontId="26" fillId="0" borderId="0" xfId="6" applyNumberFormat="1" applyFont="1" applyFill="1"/>
    <xf numFmtId="166" fontId="26" fillId="0" borderId="0" xfId="6" applyNumberFormat="1" applyFont="1" applyFill="1" applyBorder="1"/>
    <xf numFmtId="166" fontId="27" fillId="0" borderId="0" xfId="6" applyNumberFormat="1" applyFont="1" applyFill="1" applyBorder="1"/>
    <xf numFmtId="166" fontId="26" fillId="0" borderId="0" xfId="6" applyNumberFormat="1" applyFont="1" applyFill="1"/>
    <xf numFmtId="0" fontId="55" fillId="0" borderId="0" xfId="6" applyNumberFormat="1" applyFont="1" applyFill="1"/>
    <xf numFmtId="43" fontId="24" fillId="0" borderId="0" xfId="6" applyFont="1" applyFill="1"/>
    <xf numFmtId="43" fontId="26" fillId="33" borderId="0" xfId="6" applyFont="1" applyFill="1"/>
    <xf numFmtId="43" fontId="52" fillId="21" borderId="2" xfId="6" applyFont="1" applyFill="1" applyBorder="1" applyAlignment="1">
      <alignment horizontal="center" vertical="center"/>
    </xf>
    <xf numFmtId="166" fontId="52" fillId="29" borderId="2" xfId="6" applyNumberFormat="1" applyFont="1" applyFill="1" applyBorder="1" applyAlignment="1">
      <alignment horizontal="center" vertical="center"/>
    </xf>
    <xf numFmtId="166" fontId="52" fillId="28" borderId="7" xfId="6" applyNumberFormat="1" applyFont="1" applyFill="1" applyBorder="1" applyAlignment="1">
      <alignment horizontal="center" vertical="center"/>
    </xf>
    <xf numFmtId="166" fontId="52" fillId="0" borderId="2" xfId="6" applyNumberFormat="1" applyFont="1" applyFill="1" applyBorder="1" applyAlignment="1">
      <alignment horizontal="center"/>
    </xf>
    <xf numFmtId="166" fontId="52" fillId="34" borderId="2" xfId="6" applyNumberFormat="1" applyFont="1" applyFill="1" applyBorder="1" applyAlignment="1">
      <alignment horizontal="center"/>
    </xf>
    <xf numFmtId="0" fontId="26" fillId="34" borderId="2" xfId="0" applyFont="1" applyFill="1" applyBorder="1" applyAlignment="1">
      <alignment horizontal="center"/>
    </xf>
    <xf numFmtId="0" fontId="26" fillId="34" borderId="2" xfId="0" applyFont="1" applyFill="1" applyBorder="1" applyAlignment="1" applyProtection="1">
      <alignment horizontal="center"/>
      <protection hidden="1"/>
    </xf>
    <xf numFmtId="167" fontId="26" fillId="34" borderId="2" xfId="0" applyNumberFormat="1" applyFont="1" applyFill="1" applyBorder="1" applyProtection="1">
      <protection hidden="1"/>
    </xf>
    <xf numFmtId="167" fontId="26" fillId="34" borderId="2" xfId="0" applyNumberFormat="1" applyFont="1" applyFill="1" applyBorder="1" applyProtection="1">
      <protection locked="0"/>
    </xf>
    <xf numFmtId="167" fontId="26" fillId="34" borderId="2" xfId="0" applyNumberFormat="1" applyFont="1" applyFill="1" applyBorder="1" applyAlignment="1" applyProtection="1">
      <alignment horizontal="center"/>
      <protection hidden="1"/>
    </xf>
    <xf numFmtId="166" fontId="26" fillId="34" borderId="2" xfId="6" applyNumberFormat="1" applyFont="1" applyFill="1" applyBorder="1" applyAlignment="1" applyProtection="1">
      <alignment horizontal="center"/>
      <protection hidden="1"/>
    </xf>
    <xf numFmtId="0" fontId="26" fillId="34" borderId="2" xfId="0" applyFont="1" applyFill="1" applyBorder="1" applyAlignment="1" applyProtection="1">
      <alignment horizontal="left"/>
      <protection hidden="1"/>
    </xf>
    <xf numFmtId="3" fontId="26" fillId="34" borderId="2" xfId="0" applyNumberFormat="1" applyFont="1" applyFill="1" applyBorder="1" applyAlignment="1" applyProtection="1">
      <alignment horizontal="right"/>
      <protection hidden="1"/>
    </xf>
    <xf numFmtId="166" fontId="26" fillId="34" borderId="2" xfId="6" applyNumberFormat="1" applyFont="1" applyFill="1" applyBorder="1" applyAlignment="1" applyProtection="1">
      <alignment horizontal="right"/>
      <protection hidden="1"/>
    </xf>
    <xf numFmtId="0" fontId="26" fillId="34" borderId="2" xfId="0" applyFont="1" applyFill="1" applyBorder="1"/>
    <xf numFmtId="167" fontId="26" fillId="0" borderId="0" xfId="0" applyNumberFormat="1" applyFont="1" applyAlignment="1">
      <alignment vertical="center"/>
    </xf>
    <xf numFmtId="0" fontId="26" fillId="0" borderId="0" xfId="0" applyFont="1" applyAlignment="1">
      <alignment horizontal="right" vertical="center"/>
    </xf>
    <xf numFmtId="43" fontId="43" fillId="0" borderId="0" xfId="6" applyFont="1" applyFill="1" applyBorder="1"/>
    <xf numFmtId="43" fontId="27" fillId="0" borderId="0" xfId="6" applyFont="1" applyFill="1" applyBorder="1" applyAlignment="1">
      <alignment horizontal="left" wrapText="1"/>
    </xf>
    <xf numFmtId="43" fontId="27" fillId="0" borderId="0" xfId="6" applyFont="1" applyFill="1" applyBorder="1" applyAlignment="1">
      <alignment horizontal="left"/>
    </xf>
    <xf numFmtId="1" fontId="27" fillId="12" borderId="2" xfId="6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left"/>
    </xf>
    <xf numFmtId="43" fontId="26" fillId="0" borderId="0" xfId="6" applyFont="1" applyFill="1" applyBorder="1" applyAlignment="1">
      <alignment horizontal="center"/>
    </xf>
    <xf numFmtId="43" fontId="26" fillId="31" borderId="0" xfId="6" applyFont="1" applyFill="1" applyAlignment="1">
      <alignment horizontal="center"/>
    </xf>
    <xf numFmtId="0" fontId="26" fillId="0" borderId="0" xfId="0" applyFont="1" applyAlignment="1">
      <alignment horizontal="center" vertical="center" wrapText="1"/>
    </xf>
    <xf numFmtId="0" fontId="26" fillId="0" borderId="0" xfId="6" applyNumberFormat="1" applyFont="1" applyAlignment="1">
      <alignment horizontal="center"/>
    </xf>
    <xf numFmtId="0" fontId="26" fillId="0" borderId="5" xfId="6" applyNumberFormat="1" applyFont="1" applyBorder="1" applyAlignment="1">
      <alignment horizontal="center"/>
    </xf>
    <xf numFmtId="0" fontId="26" fillId="0" borderId="5" xfId="6" applyNumberFormat="1" applyFont="1" applyBorder="1" applyAlignment="1">
      <alignment horizontal="left"/>
    </xf>
    <xf numFmtId="0" fontId="26" fillId="0" borderId="2" xfId="6" applyNumberFormat="1" applyFont="1" applyBorder="1" applyAlignment="1">
      <alignment horizontal="center"/>
    </xf>
    <xf numFmtId="0" fontId="26" fillId="0" borderId="2" xfId="6" applyNumberFormat="1" applyFont="1" applyBorder="1" applyAlignment="1">
      <alignment horizontal="left"/>
    </xf>
    <xf numFmtId="0" fontId="22" fillId="0" borderId="2" xfId="6" applyNumberFormat="1" applyFont="1" applyBorder="1" applyAlignment="1">
      <alignment horizontal="left"/>
    </xf>
    <xf numFmtId="0" fontId="22" fillId="0" borderId="2" xfId="6" applyNumberFormat="1" applyFont="1" applyBorder="1" applyAlignment="1">
      <alignment horizontal="center"/>
    </xf>
    <xf numFmtId="49" fontId="22" fillId="0" borderId="2" xfId="6" applyNumberFormat="1" applyFont="1" applyBorder="1" applyAlignment="1">
      <alignment horizontal="left"/>
    </xf>
    <xf numFmtId="0" fontId="26" fillId="0" borderId="2" xfId="6" applyNumberFormat="1" applyFont="1" applyFill="1" applyBorder="1" applyAlignment="1">
      <alignment horizontal="center"/>
    </xf>
    <xf numFmtId="0" fontId="22" fillId="0" borderId="2" xfId="6" applyNumberFormat="1" applyFont="1" applyFill="1" applyBorder="1" applyAlignment="1">
      <alignment horizontal="left"/>
    </xf>
    <xf numFmtId="0" fontId="22" fillId="7" borderId="2" xfId="6" applyNumberFormat="1" applyFont="1" applyFill="1" applyBorder="1" applyAlignment="1">
      <alignment horizontal="center"/>
    </xf>
    <xf numFmtId="0" fontId="22" fillId="7" borderId="2" xfId="6" applyNumberFormat="1" applyFont="1" applyFill="1" applyBorder="1" applyAlignment="1">
      <alignment horizontal="left"/>
    </xf>
    <xf numFmtId="0" fontId="53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166" fontId="12" fillId="2" borderId="2" xfId="6" applyNumberFormat="1" applyFont="1" applyFill="1" applyBorder="1" applyAlignment="1">
      <alignment horizontal="center"/>
    </xf>
    <xf numFmtId="1" fontId="9" fillId="4" borderId="2" xfId="0" applyNumberFormat="1" applyFont="1" applyFill="1" applyBorder="1" applyAlignment="1">
      <alignment horizontal="center"/>
    </xf>
    <xf numFmtId="9" fontId="0" fillId="0" borderId="0" xfId="1" applyFont="1"/>
    <xf numFmtId="1" fontId="59" fillId="0" borderId="0" xfId="0" applyNumberFormat="1" applyFont="1"/>
    <xf numFmtId="43" fontId="9" fillId="4" borderId="2" xfId="6" applyFont="1" applyFill="1" applyBorder="1" applyAlignment="1">
      <alignment horizontal="center"/>
    </xf>
    <xf numFmtId="166" fontId="9" fillId="4" borderId="2" xfId="6" applyNumberFormat="1" applyFont="1" applyFill="1" applyBorder="1" applyAlignment="1">
      <alignment horizontal="center"/>
    </xf>
    <xf numFmtId="166" fontId="9" fillId="4" borderId="2" xfId="6" applyNumberFormat="1" applyFont="1" applyFill="1" applyBorder="1" applyAlignment="1">
      <alignment horizontal="right"/>
    </xf>
    <xf numFmtId="10" fontId="9" fillId="4" borderId="2" xfId="1" applyNumberFormat="1" applyFont="1" applyFill="1" applyBorder="1" applyAlignment="1"/>
    <xf numFmtId="166" fontId="26" fillId="0" borderId="1" xfId="6" applyNumberFormat="1" applyFont="1" applyBorder="1" applyAlignment="1"/>
    <xf numFmtId="168" fontId="51" fillId="0" borderId="11" xfId="6" applyNumberFormat="1" applyFont="1" applyFill="1" applyBorder="1" applyAlignment="1">
      <alignment horizontal="right"/>
    </xf>
    <xf numFmtId="168" fontId="51" fillId="0" borderId="10" xfId="6" applyNumberFormat="1" applyFont="1" applyFill="1" applyBorder="1" applyAlignment="1">
      <alignment horizontal="right"/>
    </xf>
    <xf numFmtId="168" fontId="51" fillId="0" borderId="11" xfId="6" applyNumberFormat="1" applyFont="1" applyFill="1" applyBorder="1" applyAlignment="1">
      <alignment horizontal="right" vertical="center"/>
    </xf>
    <xf numFmtId="168" fontId="51" fillId="0" borderId="4" xfId="6" applyNumberFormat="1" applyFont="1" applyFill="1" applyBorder="1" applyAlignment="1">
      <alignment horizontal="right"/>
    </xf>
    <xf numFmtId="43" fontId="52" fillId="28" borderId="2" xfId="6" applyFont="1" applyFill="1" applyBorder="1" applyAlignment="1">
      <alignment horizontal="center" vertical="center"/>
    </xf>
    <xf numFmtId="166" fontId="26" fillId="0" borderId="1" xfId="6" applyNumberFormat="1" applyFont="1" applyBorder="1" applyAlignment="1">
      <alignment wrapText="1"/>
    </xf>
    <xf numFmtId="43" fontId="26" fillId="0" borderId="0" xfId="6" applyNumberFormat="1" applyFont="1" applyFill="1" applyBorder="1"/>
    <xf numFmtId="10" fontId="59" fillId="4" borderId="5" xfId="1" applyNumberFormat="1" applyFont="1" applyFill="1" applyBorder="1" applyAlignment="1">
      <alignment horizontal="center"/>
    </xf>
    <xf numFmtId="10" fontId="59" fillId="8" borderId="2" xfId="1" applyNumberFormat="1" applyFont="1" applyFill="1" applyBorder="1" applyAlignment="1">
      <alignment horizontal="right"/>
    </xf>
    <xf numFmtId="10" fontId="59" fillId="4" borderId="2" xfId="1" applyNumberFormat="1" applyFont="1" applyFill="1" applyBorder="1" applyAlignment="1">
      <alignment horizontal="right"/>
    </xf>
    <xf numFmtId="0" fontId="12" fillId="2" borderId="2" xfId="0" applyFont="1" applyFill="1" applyBorder="1" applyAlignment="1">
      <alignment horizontal="center" vertical="center"/>
    </xf>
    <xf numFmtId="166" fontId="9" fillId="4" borderId="2" xfId="1" applyNumberFormat="1" applyFont="1" applyFill="1" applyBorder="1" applyAlignment="1"/>
    <xf numFmtId="166" fontId="9" fillId="4" borderId="2" xfId="1" applyNumberFormat="1" applyFont="1" applyFill="1" applyBorder="1" applyAlignment="1">
      <alignment horizontal="center"/>
    </xf>
    <xf numFmtId="3" fontId="14" fillId="0" borderId="0" xfId="0" applyNumberFormat="1" applyFont="1" applyAlignment="1">
      <alignment horizontal="right"/>
    </xf>
    <xf numFmtId="0" fontId="0" fillId="0" borderId="0" xfId="0" applyAlignment="1">
      <alignment horizontal="center" vertical="center"/>
    </xf>
    <xf numFmtId="43" fontId="27" fillId="12" borderId="2" xfId="6" applyFont="1" applyFill="1" applyBorder="1" applyAlignment="1">
      <alignment vertical="center"/>
    </xf>
    <xf numFmtId="43" fontId="27" fillId="12" borderId="5" xfId="6" applyFont="1" applyFill="1" applyBorder="1" applyAlignment="1">
      <alignment horizontal="center" vertical="center"/>
    </xf>
    <xf numFmtId="43" fontId="0" fillId="0" borderId="0" xfId="6" applyFont="1" applyAlignment="1">
      <alignment vertical="center"/>
    </xf>
    <xf numFmtId="43" fontId="27" fillId="12" borderId="4" xfId="6" applyFont="1" applyFill="1" applyBorder="1" applyAlignment="1">
      <alignment horizontal="center" vertical="center" wrapText="1"/>
    </xf>
    <xf numFmtId="43" fontId="0" fillId="0" borderId="0" xfId="6" applyFont="1" applyAlignment="1">
      <alignment horizontal="center" vertical="center"/>
    </xf>
    <xf numFmtId="43" fontId="26" fillId="0" borderId="0" xfId="6" applyFont="1" applyFill="1" applyBorder="1" applyAlignment="1">
      <alignment horizontal="center" vertical="center"/>
    </xf>
    <xf numFmtId="43" fontId="43" fillId="0" borderId="0" xfId="6" applyFont="1" applyFill="1" applyBorder="1" applyAlignment="1">
      <alignment horizontal="center" vertical="center"/>
    </xf>
    <xf numFmtId="43" fontId="27" fillId="0" borderId="0" xfId="6" applyFont="1" applyFill="1" applyBorder="1" applyAlignment="1">
      <alignment horizontal="center" vertical="center" wrapText="1"/>
    </xf>
    <xf numFmtId="43" fontId="27" fillId="12" borderId="2" xfId="6" applyFont="1" applyFill="1" applyBorder="1" applyAlignment="1">
      <alignment horizontal="center" vertical="center" wrapText="1"/>
    </xf>
    <xf numFmtId="43" fontId="27" fillId="12" borderId="15" xfId="6" applyFont="1" applyFill="1" applyBorder="1" applyAlignment="1">
      <alignment horizontal="center" vertical="center" wrapText="1"/>
    </xf>
    <xf numFmtId="43" fontId="27" fillId="12" borderId="12" xfId="6" applyFont="1" applyFill="1" applyBorder="1" applyAlignment="1">
      <alignment horizontal="center" vertical="center" wrapText="1"/>
    </xf>
    <xf numFmtId="166" fontId="26" fillId="27" borderId="1" xfId="6" applyNumberFormat="1" applyFont="1" applyFill="1" applyBorder="1" applyAlignment="1"/>
    <xf numFmtId="166" fontId="60" fillId="66" borderId="11" xfId="6" applyNumberFormat="1" applyFont="1" applyFill="1" applyBorder="1" applyAlignment="1">
      <alignment horizontal="center"/>
    </xf>
    <xf numFmtId="166" fontId="77" fillId="0" borderId="0" xfId="64" applyNumberFormat="1" applyFont="1"/>
    <xf numFmtId="3" fontId="26" fillId="0" borderId="0" xfId="0" applyNumberFormat="1" applyFont="1" applyAlignment="1">
      <alignment wrapText="1"/>
    </xf>
    <xf numFmtId="166" fontId="22" fillId="0" borderId="1" xfId="6" applyNumberFormat="1" applyFont="1" applyBorder="1" applyAlignment="1"/>
    <xf numFmtId="3" fontId="22" fillId="2" borderId="17" xfId="6" applyNumberFormat="1" applyFont="1" applyFill="1" applyBorder="1" applyAlignment="1">
      <alignment horizontal="right"/>
    </xf>
    <xf numFmtId="166" fontId="25" fillId="2" borderId="2" xfId="6" applyNumberFormat="1" applyFont="1" applyFill="1" applyBorder="1"/>
    <xf numFmtId="166" fontId="22" fillId="0" borderId="0" xfId="6" applyNumberFormat="1" applyFont="1"/>
    <xf numFmtId="166" fontId="59" fillId="26" borderId="2" xfId="1" applyNumberFormat="1" applyFont="1" applyFill="1" applyBorder="1" applyAlignment="1">
      <alignment horizontal="right"/>
    </xf>
    <xf numFmtId="166" fontId="59" fillId="26" borderId="2" xfId="1" applyNumberFormat="1" applyFont="1" applyFill="1" applyBorder="1" applyAlignment="1"/>
    <xf numFmtId="166" fontId="59" fillId="26" borderId="2" xfId="1" applyNumberFormat="1" applyFont="1" applyFill="1" applyBorder="1" applyAlignment="1">
      <alignment horizontal="center"/>
    </xf>
    <xf numFmtId="1" fontId="9" fillId="4" borderId="2" xfId="1" applyNumberFormat="1" applyFont="1" applyFill="1" applyBorder="1" applyAlignment="1">
      <alignment horizontal="right"/>
    </xf>
    <xf numFmtId="1" fontId="7" fillId="27" borderId="2" xfId="2" applyNumberFormat="1" applyFont="1" applyFill="1" applyBorder="1" applyAlignment="1">
      <alignment horizontal="center" vertical="center" wrapText="1"/>
    </xf>
    <xf numFmtId="167" fontId="53" fillId="7" borderId="2" xfId="0" applyNumberFormat="1" applyFont="1" applyFill="1" applyBorder="1" applyAlignment="1">
      <alignment horizontal="center" vertical="center" wrapText="1"/>
    </xf>
    <xf numFmtId="1" fontId="7" fillId="0" borderId="2" xfId="2" applyNumberFormat="1" applyFont="1" applyFill="1" applyBorder="1" applyAlignment="1">
      <alignment horizontal="center" vertical="center"/>
    </xf>
    <xf numFmtId="0" fontId="57" fillId="7" borderId="0" xfId="0" applyFont="1" applyFill="1" applyAlignment="1">
      <alignment horizontal="center"/>
    </xf>
    <xf numFmtId="3" fontId="53" fillId="7" borderId="2" xfId="0" applyNumberFormat="1" applyFont="1" applyFill="1" applyBorder="1" applyAlignment="1">
      <alignment horizontal="center" vertical="center" wrapText="1"/>
    </xf>
    <xf numFmtId="166" fontId="53" fillId="7" borderId="2" xfId="6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6" fontId="52" fillId="16" borderId="3" xfId="6" applyNumberFormat="1" applyFont="1" applyFill="1" applyBorder="1" applyAlignment="1">
      <alignment horizontal="center" vertical="center"/>
    </xf>
    <xf numFmtId="166" fontId="52" fillId="16" borderId="5" xfId="6" applyNumberFormat="1" applyFont="1" applyFill="1" applyBorder="1" applyAlignment="1">
      <alignment horizontal="center" vertical="center"/>
    </xf>
    <xf numFmtId="166" fontId="52" fillId="12" borderId="3" xfId="6" applyNumberFormat="1" applyFont="1" applyFill="1" applyBorder="1" applyAlignment="1">
      <alignment horizontal="center" vertical="center"/>
    </xf>
    <xf numFmtId="166" fontId="52" fillId="12" borderId="5" xfId="6" applyNumberFormat="1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/>
    </xf>
    <xf numFmtId="0" fontId="53" fillId="0" borderId="2" xfId="6" applyNumberFormat="1" applyFont="1" applyBorder="1" applyAlignment="1">
      <alignment horizontal="center"/>
    </xf>
    <xf numFmtId="166" fontId="54" fillId="30" borderId="2" xfId="6" applyNumberFormat="1" applyFont="1" applyFill="1" applyBorder="1" applyAlignment="1">
      <alignment horizontal="center" vertical="center"/>
    </xf>
    <xf numFmtId="0" fontId="52" fillId="16" borderId="3" xfId="0" applyFont="1" applyFill="1" applyBorder="1" applyAlignment="1">
      <alignment horizontal="center" vertical="center"/>
    </xf>
    <xf numFmtId="0" fontId="52" fillId="16" borderId="4" xfId="0" applyFont="1" applyFill="1" applyBorder="1" applyAlignment="1">
      <alignment horizontal="center" vertical="center"/>
    </xf>
    <xf numFmtId="0" fontId="52" fillId="16" borderId="5" xfId="0" applyFont="1" applyFill="1" applyBorder="1" applyAlignment="1">
      <alignment horizontal="center" vertical="center"/>
    </xf>
    <xf numFmtId="166" fontId="25" fillId="12" borderId="3" xfId="6" applyNumberFormat="1" applyFont="1" applyFill="1" applyBorder="1" applyAlignment="1">
      <alignment horizontal="center" vertical="center" wrapText="1" shrinkToFit="1"/>
    </xf>
    <xf numFmtId="166" fontId="25" fillId="12" borderId="5" xfId="6" applyNumberFormat="1" applyFont="1" applyFill="1" applyBorder="1" applyAlignment="1">
      <alignment horizontal="center" vertical="center" wrapText="1" shrinkToFit="1"/>
    </xf>
    <xf numFmtId="166" fontId="52" fillId="16" borderId="3" xfId="6" applyNumberFormat="1" applyFont="1" applyFill="1" applyBorder="1" applyAlignment="1">
      <alignment horizontal="center" vertical="center" wrapText="1"/>
    </xf>
    <xf numFmtId="166" fontId="52" fillId="16" borderId="5" xfId="6" applyNumberFormat="1" applyFont="1" applyFill="1" applyBorder="1" applyAlignment="1">
      <alignment horizontal="center" vertical="center" wrapText="1"/>
    </xf>
    <xf numFmtId="0" fontId="52" fillId="16" borderId="3" xfId="0" applyFont="1" applyFill="1" applyBorder="1" applyAlignment="1">
      <alignment horizontal="center" vertical="center" wrapText="1"/>
    </xf>
    <xf numFmtId="0" fontId="52" fillId="16" borderId="4" xfId="0" applyFont="1" applyFill="1" applyBorder="1" applyAlignment="1">
      <alignment horizontal="center" vertical="center" wrapText="1"/>
    </xf>
    <xf numFmtId="0" fontId="52" fillId="16" borderId="5" xfId="0" applyFont="1" applyFill="1" applyBorder="1" applyAlignment="1">
      <alignment horizontal="center" vertical="center" wrapText="1"/>
    </xf>
    <xf numFmtId="0" fontId="58" fillId="32" borderId="0" xfId="0" applyFont="1" applyFill="1" applyAlignment="1">
      <alignment horizontal="center" vertical="center" wrapText="1"/>
    </xf>
    <xf numFmtId="43" fontId="27" fillId="12" borderId="2" xfId="6" applyFont="1" applyFill="1" applyBorder="1" applyAlignment="1">
      <alignment horizontal="center"/>
    </xf>
    <xf numFmtId="43" fontId="27" fillId="12" borderId="2" xfId="6" applyFont="1" applyFill="1" applyBorder="1" applyAlignment="1">
      <alignment horizontal="center" vertical="center" wrapText="1"/>
    </xf>
    <xf numFmtId="166" fontId="12" fillId="2" borderId="7" xfId="6" applyNumberFormat="1" applyFont="1" applyFill="1" applyBorder="1" applyAlignment="1">
      <alignment horizontal="center"/>
    </xf>
    <xf numFmtId="166" fontId="12" fillId="2" borderId="8" xfId="6" applyNumberFormat="1" applyFont="1" applyFill="1" applyBorder="1" applyAlignment="1">
      <alignment horizontal="center"/>
    </xf>
    <xf numFmtId="166" fontId="12" fillId="2" borderId="6" xfId="6" applyNumberFormat="1" applyFont="1" applyFill="1" applyBorder="1" applyAlignment="1">
      <alignment horizontal="center"/>
    </xf>
    <xf numFmtId="43" fontId="21" fillId="6" borderId="7" xfId="6" applyFont="1" applyFill="1" applyBorder="1" applyAlignment="1">
      <alignment horizontal="center"/>
    </xf>
    <xf numFmtId="43" fontId="21" fillId="6" borderId="8" xfId="6" applyFont="1" applyFill="1" applyBorder="1" applyAlignment="1">
      <alignment horizontal="center"/>
    </xf>
    <xf numFmtId="43" fontId="21" fillId="6" borderId="6" xfId="6" applyFont="1" applyFill="1" applyBorder="1" applyAlignment="1">
      <alignment horizontal="center"/>
    </xf>
    <xf numFmtId="2" fontId="12" fillId="2" borderId="7" xfId="0" applyNumberFormat="1" applyFont="1" applyFill="1" applyBorder="1" applyAlignment="1">
      <alignment horizontal="center"/>
    </xf>
    <xf numFmtId="2" fontId="12" fillId="2" borderId="8" xfId="0" applyNumberFormat="1" applyFont="1" applyFill="1" applyBorder="1" applyAlignment="1">
      <alignment horizontal="center"/>
    </xf>
    <xf numFmtId="2" fontId="12" fillId="2" borderId="6" xfId="0" applyNumberFormat="1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10" fontId="12" fillId="2" borderId="7" xfId="1" applyNumberFormat="1" applyFont="1" applyFill="1" applyBorder="1" applyAlignment="1">
      <alignment horizontal="center"/>
    </xf>
    <xf numFmtId="10" fontId="12" fillId="2" borderId="8" xfId="1" applyNumberFormat="1" applyFont="1" applyFill="1" applyBorder="1" applyAlignment="1">
      <alignment horizontal="center"/>
    </xf>
    <xf numFmtId="10" fontId="12" fillId="2" borderId="6" xfId="1" applyNumberFormat="1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/>
    </xf>
    <xf numFmtId="0" fontId="17" fillId="6" borderId="8" xfId="0" applyFont="1" applyFill="1" applyBorder="1" applyAlignment="1">
      <alignment horizontal="center"/>
    </xf>
    <xf numFmtId="0" fontId="17" fillId="6" borderId="6" xfId="0" applyFont="1" applyFill="1" applyBorder="1" applyAlignment="1">
      <alignment horizontal="center"/>
    </xf>
    <xf numFmtId="0" fontId="4" fillId="2" borderId="2" xfId="4" applyFont="1" applyFill="1" applyBorder="1" applyAlignment="1">
      <alignment horizontal="center" vertical="center"/>
    </xf>
    <xf numFmtId="0" fontId="4" fillId="2" borderId="2" xfId="4" applyFont="1" applyFill="1" applyBorder="1" applyAlignment="1">
      <alignment horizontal="center"/>
    </xf>
    <xf numFmtId="0" fontId="4" fillId="2" borderId="7" xfId="4" applyFont="1" applyFill="1" applyBorder="1" applyAlignment="1">
      <alignment horizontal="center"/>
    </xf>
    <xf numFmtId="0" fontId="4" fillId="2" borderId="8" xfId="4" applyFont="1" applyFill="1" applyBorder="1" applyAlignment="1">
      <alignment horizontal="center"/>
    </xf>
    <xf numFmtId="0" fontId="4" fillId="2" borderId="6" xfId="4" applyFont="1" applyFill="1" applyBorder="1" applyAlignment="1">
      <alignment horizontal="center"/>
    </xf>
  </cellXfs>
  <cellStyles count="65">
    <cellStyle name="20% - Accent1" xfId="41" builtinId="30" customBuiltin="1"/>
    <cellStyle name="20% - Accent2" xfId="45" builtinId="34" customBuiltin="1"/>
    <cellStyle name="20% - Accent3" xfId="49" builtinId="38" customBuiltin="1"/>
    <cellStyle name="20% - Accent4" xfId="53" builtinId="42" customBuiltin="1"/>
    <cellStyle name="20% - Accent5" xfId="57" builtinId="46" customBuiltin="1"/>
    <cellStyle name="20% - Accent6" xfId="61" builtinId="50" customBuiltin="1"/>
    <cellStyle name="40% - Accent1" xfId="42" builtinId="31" customBuiltin="1"/>
    <cellStyle name="40% - Accent2" xfId="46" builtinId="35" customBuiltin="1"/>
    <cellStyle name="40% - Accent3" xfId="50" builtinId="39" customBuiltin="1"/>
    <cellStyle name="40% - Accent4" xfId="54" builtinId="43" customBuiltin="1"/>
    <cellStyle name="40% - Accent5" xfId="58" builtinId="47" customBuiltin="1"/>
    <cellStyle name="40% - Accent6" xfId="62" builtinId="51" customBuiltin="1"/>
    <cellStyle name="60% - Accent1" xfId="43" builtinId="32" customBuiltin="1"/>
    <cellStyle name="60% - Accent2" xfId="47" builtinId="36" customBuiltin="1"/>
    <cellStyle name="60% - Accent3" xfId="51" builtinId="40" customBuiltin="1"/>
    <cellStyle name="60% - Accent4" xfId="55" builtinId="44" customBuiltin="1"/>
    <cellStyle name="60% - Accent5" xfId="59" builtinId="48" customBuiltin="1"/>
    <cellStyle name="60% - Accent6" xfId="63" builtinId="52" customBuiltin="1"/>
    <cellStyle name="Accent1" xfId="40" builtinId="29" customBuiltin="1"/>
    <cellStyle name="Accent2" xfId="44" builtinId="33" customBuiltin="1"/>
    <cellStyle name="Accent3" xfId="48" builtinId="37" customBuiltin="1"/>
    <cellStyle name="Accent4" xfId="52" builtinId="41" customBuiltin="1"/>
    <cellStyle name="Accent5" xfId="56" builtinId="45" customBuiltin="1"/>
    <cellStyle name="Accent6" xfId="60" builtinId="49" customBuiltin="1"/>
    <cellStyle name="Bad" xfId="29" builtinId="27" customBuiltin="1"/>
    <cellStyle name="Calculation" xfId="33" builtinId="22" customBuiltin="1"/>
    <cellStyle name="Check Cell" xfId="35" builtinId="23" customBuiltin="1"/>
    <cellStyle name="Comma" xfId="6" builtinId="3"/>
    <cellStyle name="Comma 2" xfId="8"/>
    <cellStyle name="Comma 2 2" xfId="9"/>
    <cellStyle name="Comma 2 2 2" xfId="12"/>
    <cellStyle name="Comma 2 2 3" xfId="20"/>
    <cellStyle name="Comma 2 3" xfId="19"/>
    <cellStyle name="Comma 2 7" xfId="15"/>
    <cellStyle name="Comma 2 9" xfId="14"/>
    <cellStyle name="Explanatory Text" xfId="38" builtinId="53" customBuiltin="1"/>
    <cellStyle name="Good" xfId="28" builtinId="26" customBuiltin="1"/>
    <cellStyle name="Heading 1" xfId="24" builtinId="16" customBuiltin="1"/>
    <cellStyle name="Heading 2" xfId="25" builtinId="17" customBuiltin="1"/>
    <cellStyle name="Heading 3" xfId="26" builtinId="18" customBuiltin="1"/>
    <cellStyle name="Heading 4" xfId="27" builtinId="19" customBuiltin="1"/>
    <cellStyle name="Hyperlink" xfId="64" builtinId="8"/>
    <cellStyle name="Input" xfId="31" builtinId="20" customBuiltin="1"/>
    <cellStyle name="Linked Cell" xfId="34" builtinId="24" customBuiltin="1"/>
    <cellStyle name="Neutral" xfId="30" builtinId="28" customBuiltin="1"/>
    <cellStyle name="Normal" xfId="0" builtinId="0"/>
    <cellStyle name="Normal 2" xfId="16"/>
    <cellStyle name="Normal 2 2" xfId="5"/>
    <cellStyle name="Normal_ค่าบัญชี_1" xfId="17"/>
    <cellStyle name="Normal_งบมีค56" xfId="18"/>
    <cellStyle name="Note" xfId="37" builtinId="10" customBuiltin="1"/>
    <cellStyle name="Output" xfId="32" builtinId="21" customBuiltin="1"/>
    <cellStyle name="Percent" xfId="1" builtinId="5"/>
    <cellStyle name="Title" xfId="23" builtinId="15" customBuiltin="1"/>
    <cellStyle name="Total" xfId="39" builtinId="25" customBuiltin="1"/>
    <cellStyle name="Warning Text" xfId="36" builtinId="11" customBuiltin="1"/>
    <cellStyle name="เครื่องหมายจุลภาค_ร่าง จัดกลุ่มBenchmarking_ปรับใหม่" xfId="2"/>
    <cellStyle name="จุลภาค 2" xfId="10"/>
    <cellStyle name="จุลภาค 2 2" xfId="13"/>
    <cellStyle name="จุลภาค 2 3" xfId="22"/>
    <cellStyle name="จุลภาค 3" xfId="21"/>
    <cellStyle name="ปกติ 2" xfId="3"/>
    <cellStyle name="ปกติ 2 2" xfId="11"/>
    <cellStyle name="ปกติ 4" xfId="4"/>
    <cellStyle name="เปอร์เซ็นต์ 2" xfId="7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9CC"/>
      <color rgb="FFFFFF99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h-TH" sz="2150" b="1" i="0" u="none" strike="noStrike" baseline="0">
                <a:solidFill>
                  <a:srgbClr val="000000"/>
                </a:solidFill>
                <a:latin typeface="Arial"/>
              </a:rPr>
              <a:t>สัดส่วนรายได้(บาท)/ปชก.แยกรายกองทุน Q3Y2567</a:t>
            </a:r>
          </a:p>
        </c:rich>
      </c:tx>
      <c:layout>
        <c:manualLayout>
          <c:xMode val="edge"/>
          <c:yMode val="edge"/>
          <c:x val="0.19266663652277263"/>
          <c:y val="2.7778740518508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376509261316124"/>
          <c:y val="0.17188054285881713"/>
          <c:w val="0.8064477129594253"/>
          <c:h val="0.5330032995722915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สรุปรายได้!$B$3</c:f>
              <c:strCache>
                <c:ptCount val="1"/>
                <c:pt idx="0">
                  <c:v>เหมาจ่ายรายหัว UC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numRef>
              <c:f>สรุปรายได้!$A$4:$A$16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สรุปรายได้!$B$4:$B$16</c:f>
              <c:numCache>
                <c:formatCode>#,##0</c:formatCode>
                <c:ptCount val="13"/>
                <c:pt idx="0">
                  <c:v>1365.0597968069517</c:v>
                </c:pt>
                <c:pt idx="1">
                  <c:v>1306.914319831729</c:v>
                </c:pt>
                <c:pt idx="2">
                  <c:v>1292.9525425062834</c:v>
                </c:pt>
                <c:pt idx="3">
                  <c:v>1338.8484397302061</c:v>
                </c:pt>
                <c:pt idx="4">
                  <c:v>1294.5593548200065</c:v>
                </c:pt>
                <c:pt idx="5">
                  <c:v>1148.7022090349442</c:v>
                </c:pt>
                <c:pt idx="6">
                  <c:v>1186.5633150241938</c:v>
                </c:pt>
                <c:pt idx="7">
                  <c:v>1446.5190950090816</c:v>
                </c:pt>
                <c:pt idx="8">
                  <c:v>1423.8255517453044</c:v>
                </c:pt>
                <c:pt idx="9">
                  <c:v>1487.4276222804435</c:v>
                </c:pt>
                <c:pt idx="10">
                  <c:v>2420.194783713649</c:v>
                </c:pt>
                <c:pt idx="11">
                  <c:v>2591.2144699255759</c:v>
                </c:pt>
                <c:pt idx="12">
                  <c:v>4798.7950348843406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38D-4761-95B7-1AEEFE7D5F69}"/>
            </c:ext>
          </c:extLst>
        </c:ser>
        <c:ser>
          <c:idx val="1"/>
          <c:order val="1"/>
          <c:tx>
            <c:strRef>
              <c:f>สรุปรายได้!$C$3</c:f>
              <c:strCache>
                <c:ptCount val="1"/>
                <c:pt idx="0">
                  <c:v>เรียกเก็บUC/กองทุนUC/EMS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numRef>
              <c:f>สรุปรายได้!$A$4:$A$16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สรุปรายได้!$C$4:$C$16</c:f>
              <c:numCache>
                <c:formatCode>#,##0</c:formatCode>
                <c:ptCount val="13"/>
                <c:pt idx="0">
                  <c:v>581.84885232858915</c:v>
                </c:pt>
                <c:pt idx="1">
                  <c:v>310.05766712604026</c:v>
                </c:pt>
                <c:pt idx="2">
                  <c:v>283.04653579677921</c:v>
                </c:pt>
                <c:pt idx="3">
                  <c:v>275.37561033588196</c:v>
                </c:pt>
                <c:pt idx="4">
                  <c:v>366.9881426238789</c:v>
                </c:pt>
                <c:pt idx="5">
                  <c:v>267.4544534849212</c:v>
                </c:pt>
                <c:pt idx="6">
                  <c:v>365.60446759426225</c:v>
                </c:pt>
                <c:pt idx="7">
                  <c:v>407.10549657524575</c:v>
                </c:pt>
                <c:pt idx="8">
                  <c:v>378.62679161460329</c:v>
                </c:pt>
                <c:pt idx="9">
                  <c:v>366.95946896027766</c:v>
                </c:pt>
                <c:pt idx="10">
                  <c:v>1226.428803118512</c:v>
                </c:pt>
                <c:pt idx="11">
                  <c:v>1632.8572711842694</c:v>
                </c:pt>
                <c:pt idx="12">
                  <c:v>2634.1684296583858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38D-4761-95B7-1AEEFE7D5F69}"/>
            </c:ext>
          </c:extLst>
        </c:ser>
        <c:ser>
          <c:idx val="2"/>
          <c:order val="2"/>
          <c:tx>
            <c:strRef>
              <c:f>สรุปรายได้!$D$3</c:f>
              <c:strCache>
                <c:ptCount val="1"/>
                <c:pt idx="0">
                  <c:v>ประกันสังคม</c:v>
                </c:pt>
              </c:strCache>
            </c:strRef>
          </c:tx>
          <c:spPr>
            <a:solidFill>
              <a:srgbClr val="FFFF00"/>
            </a:solidFill>
            <a:ln w="25400">
              <a:noFill/>
            </a:ln>
          </c:spPr>
          <c:invertIfNegative val="0"/>
          <c:cat>
            <c:numRef>
              <c:f>สรุปรายได้!$A$4:$A$16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สรุปรายได้!$D$4:$D$16</c:f>
              <c:numCache>
                <c:formatCode>#,##0</c:formatCode>
                <c:ptCount val="13"/>
                <c:pt idx="0">
                  <c:v>1635.3499016883434</c:v>
                </c:pt>
                <c:pt idx="1">
                  <c:v>946.69150841857788</c:v>
                </c:pt>
                <c:pt idx="2">
                  <c:v>841.33182293639948</c:v>
                </c:pt>
                <c:pt idx="3">
                  <c:v>847.25707633894592</c:v>
                </c:pt>
                <c:pt idx="4">
                  <c:v>1370.3907388582729</c:v>
                </c:pt>
                <c:pt idx="5">
                  <c:v>763.30252824342779</c:v>
                </c:pt>
                <c:pt idx="6">
                  <c:v>730.39784875472537</c:v>
                </c:pt>
                <c:pt idx="7">
                  <c:v>1328.4645059817105</c:v>
                </c:pt>
                <c:pt idx="8">
                  <c:v>2018.2736598825572</c:v>
                </c:pt>
                <c:pt idx="9">
                  <c:v>1061.310423466628</c:v>
                </c:pt>
                <c:pt idx="10">
                  <c:v>3472.335980075416</c:v>
                </c:pt>
                <c:pt idx="11">
                  <c:v>5647.2300338196774</c:v>
                </c:pt>
                <c:pt idx="12">
                  <c:v>8049.7279709821996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38D-4761-95B7-1AEEFE7D5F69}"/>
            </c:ext>
          </c:extLst>
        </c:ser>
        <c:ser>
          <c:idx val="3"/>
          <c:order val="3"/>
          <c:tx>
            <c:strRef>
              <c:f>สรุปรายได้!$E$3</c:f>
              <c:strCache>
                <c:ptCount val="1"/>
                <c:pt idx="0">
                  <c:v>ข้าราชการ</c:v>
                </c:pt>
              </c:strCache>
            </c:strRef>
          </c:tx>
          <c:spPr>
            <a:solidFill>
              <a:srgbClr val="00FFFF"/>
            </a:solidFill>
            <a:ln w="25400">
              <a:noFill/>
            </a:ln>
          </c:spPr>
          <c:invertIfNegative val="0"/>
          <c:cat>
            <c:numRef>
              <c:f>สรุปรายได้!$A$4:$A$16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สรุปรายได้!$E$4:$E$16</c:f>
              <c:numCache>
                <c:formatCode>#,##0</c:formatCode>
                <c:ptCount val="13"/>
                <c:pt idx="0">
                  <c:v>12389.63987611972</c:v>
                </c:pt>
                <c:pt idx="1">
                  <c:v>3392.3963957565124</c:v>
                </c:pt>
                <c:pt idx="2">
                  <c:v>4060.9543619141023</c:v>
                </c:pt>
                <c:pt idx="3">
                  <c:v>4142.4301415543878</c:v>
                </c:pt>
                <c:pt idx="4">
                  <c:v>8384.8290944441196</c:v>
                </c:pt>
                <c:pt idx="5">
                  <c:v>2584.6610922239897</c:v>
                </c:pt>
                <c:pt idx="6">
                  <c:v>4443.1248431529357</c:v>
                </c:pt>
                <c:pt idx="7">
                  <c:v>4785.5282410389955</c:v>
                </c:pt>
                <c:pt idx="8">
                  <c:v>6603.1155448139862</c:v>
                </c:pt>
                <c:pt idx="9">
                  <c:v>7044.8179319864985</c:v>
                </c:pt>
                <c:pt idx="10">
                  <c:v>14407.064267542301</c:v>
                </c:pt>
                <c:pt idx="11">
                  <c:v>16213.195044570393</c:v>
                </c:pt>
                <c:pt idx="12">
                  <c:v>29557.756091054791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38D-4761-95B7-1AEEFE7D5F69}"/>
            </c:ext>
          </c:extLst>
        </c:ser>
        <c:ser>
          <c:idx val="4"/>
          <c:order val="4"/>
          <c:tx>
            <c:strRef>
              <c:f>สรุปรายได้!$F$3</c:f>
              <c:strCache>
                <c:ptCount val="1"/>
                <c:pt idx="0">
                  <c:v>พรบ.</c:v>
                </c:pt>
              </c:strCache>
            </c:strRef>
          </c:tx>
          <c:spPr>
            <a:solidFill>
              <a:srgbClr val="660066"/>
            </a:solidFill>
            <a:ln w="25400">
              <a:noFill/>
            </a:ln>
          </c:spPr>
          <c:invertIfNegative val="0"/>
          <c:cat>
            <c:numRef>
              <c:f>สรุปรายได้!$A$4:$A$16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สรุปรายได้!$F$4:$F$16</c:f>
              <c:numCache>
                <c:formatCode>#,##0</c:formatCode>
                <c:ptCount val="13"/>
                <c:pt idx="0">
                  <c:v>13.869576546729844</c:v>
                </c:pt>
                <c:pt idx="1">
                  <c:v>13.581164828416718</c:v>
                </c:pt>
                <c:pt idx="2">
                  <c:v>7.9136929506726075</c:v>
                </c:pt>
                <c:pt idx="3">
                  <c:v>8.2487633344480855</c:v>
                </c:pt>
                <c:pt idx="4">
                  <c:v>11.952315877018384</c:v>
                </c:pt>
                <c:pt idx="5">
                  <c:v>7.592335914728678</c:v>
                </c:pt>
                <c:pt idx="6">
                  <c:v>8.5666608565058375</c:v>
                </c:pt>
                <c:pt idx="7">
                  <c:v>10.055719470169729</c:v>
                </c:pt>
                <c:pt idx="8">
                  <c:v>11.395197831339059</c:v>
                </c:pt>
                <c:pt idx="9">
                  <c:v>19.748027377483229</c:v>
                </c:pt>
                <c:pt idx="10">
                  <c:v>56.510329031792978</c:v>
                </c:pt>
                <c:pt idx="11">
                  <c:v>107.05970787615129</c:v>
                </c:pt>
                <c:pt idx="12">
                  <c:v>137.43522681806235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838D-4761-95B7-1AEEFE7D5F69}"/>
            </c:ext>
          </c:extLst>
        </c:ser>
        <c:ser>
          <c:idx val="5"/>
          <c:order val="5"/>
          <c:tx>
            <c:strRef>
              <c:f>สรุปรายได้!$G$3</c:f>
              <c:strCache>
                <c:ptCount val="1"/>
                <c:pt idx="0">
                  <c:v>ชำระเงินเอง</c:v>
                </c:pt>
              </c:strCache>
            </c:strRef>
          </c:tx>
          <c:spPr>
            <a:solidFill>
              <a:srgbClr val="FF8080"/>
            </a:solidFill>
            <a:ln w="25400">
              <a:noFill/>
            </a:ln>
          </c:spPr>
          <c:invertIfNegative val="0"/>
          <c:cat>
            <c:numRef>
              <c:f>สรุปรายได้!$A$4:$A$16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สรุปรายได้!$G$4:$G$16</c:f>
              <c:numCache>
                <c:formatCode>#,##0</c:formatCode>
                <c:ptCount val="13"/>
                <c:pt idx="0">
                  <c:v>63.248730111093309</c:v>
                </c:pt>
                <c:pt idx="1">
                  <c:v>44.114407071836894</c:v>
                </c:pt>
                <c:pt idx="2">
                  <c:v>39.780167037594069</c:v>
                </c:pt>
                <c:pt idx="3">
                  <c:v>73.002542336478783</c:v>
                </c:pt>
                <c:pt idx="4">
                  <c:v>59.779375685886613</c:v>
                </c:pt>
                <c:pt idx="5">
                  <c:v>46.157096425935151</c:v>
                </c:pt>
                <c:pt idx="6">
                  <c:v>40.579632117192581</c:v>
                </c:pt>
                <c:pt idx="7">
                  <c:v>94.066882955922949</c:v>
                </c:pt>
                <c:pt idx="8">
                  <c:v>81.273139785457701</c:v>
                </c:pt>
                <c:pt idx="9">
                  <c:v>100.83988029942945</c:v>
                </c:pt>
                <c:pt idx="10">
                  <c:v>316.83752928377965</c:v>
                </c:pt>
                <c:pt idx="11">
                  <c:v>477.01572570750335</c:v>
                </c:pt>
                <c:pt idx="12">
                  <c:v>519.63613056781355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838D-4761-95B7-1AEEFE7D5F69}"/>
            </c:ext>
          </c:extLst>
        </c:ser>
        <c:ser>
          <c:idx val="6"/>
          <c:order val="6"/>
          <c:tx>
            <c:strRef>
              <c:f>สรุปรายได้!$H$3</c:f>
              <c:strCache>
                <c:ptCount val="1"/>
                <c:pt idx="0">
                  <c:v>งบบุคลากร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numRef>
              <c:f>สรุปรายได้!$A$4:$A$16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สรุปรายได้!$H$4:$H$16</c:f>
              <c:numCache>
                <c:formatCode>#,##0</c:formatCode>
                <c:ptCount val="13"/>
                <c:pt idx="0">
                  <c:v>1391.7559340268292</c:v>
                </c:pt>
                <c:pt idx="1">
                  <c:v>848.745961346743</c:v>
                </c:pt>
                <c:pt idx="2">
                  <c:v>865.95327293387425</c:v>
                </c:pt>
                <c:pt idx="3">
                  <c:v>908.5301720356548</c:v>
                </c:pt>
                <c:pt idx="4">
                  <c:v>939.18286925745167</c:v>
                </c:pt>
                <c:pt idx="5">
                  <c:v>717.20421545568172</c:v>
                </c:pt>
                <c:pt idx="6">
                  <c:v>776.5208943719955</c:v>
                </c:pt>
                <c:pt idx="7">
                  <c:v>763.40142693610278</c:v>
                </c:pt>
                <c:pt idx="8">
                  <c:v>897.9305637715695</c:v>
                </c:pt>
                <c:pt idx="9">
                  <c:v>798.90801739444419</c:v>
                </c:pt>
                <c:pt idx="10">
                  <c:v>1322.7737764750614</c:v>
                </c:pt>
                <c:pt idx="11">
                  <c:v>2204.9455678819268</c:v>
                </c:pt>
                <c:pt idx="12">
                  <c:v>2631.4439371997323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838D-4761-95B7-1AEEFE7D5F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75693232"/>
        <c:axId val="169452768"/>
      </c:barChart>
      <c:catAx>
        <c:axId val="1975693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452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452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5693232"/>
        <c:crosses val="autoZero"/>
        <c:crossBetween val="between"/>
        <c:majorUnit val="0.2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6845226176096323"/>
          <c:y val="0.80896865195839518"/>
          <c:w val="0.68859979459089371"/>
          <c:h val="0.1707370743031261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h-TH" sz="2150" b="1" i="0" u="none" strike="noStrike" baseline="0">
                <a:solidFill>
                  <a:srgbClr val="000000"/>
                </a:solidFill>
                <a:latin typeface="Arial"/>
              </a:rPr>
              <a:t>รายได้(บาท)/ปชก.แยกรายกองทุน Q3Y2567</a:t>
            </a:r>
          </a:p>
        </c:rich>
      </c:tx>
      <c:layout>
        <c:manualLayout>
          <c:xMode val="edge"/>
          <c:yMode val="edge"/>
          <c:x val="0.23578731437640063"/>
          <c:y val="2.77785767646624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8076200732769991E-2"/>
          <c:y val="0.18229754545632121"/>
          <c:w val="0.89819375538939406"/>
          <c:h val="0.5191139627756193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สรุปรายได้!$B$3</c:f>
              <c:strCache>
                <c:ptCount val="1"/>
                <c:pt idx="0">
                  <c:v>เหมาจ่ายรายหัว UC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numRef>
              <c:f>สรุปรายได้!$A$4:$A$16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สรุปรายได้!$B$4:$B$16</c:f>
              <c:numCache>
                <c:formatCode>#,##0</c:formatCode>
                <c:ptCount val="13"/>
                <c:pt idx="0">
                  <c:v>1365.0597968069517</c:v>
                </c:pt>
                <c:pt idx="1">
                  <c:v>1306.914319831729</c:v>
                </c:pt>
                <c:pt idx="2">
                  <c:v>1292.9525425062834</c:v>
                </c:pt>
                <c:pt idx="3">
                  <c:v>1338.8484397302061</c:v>
                </c:pt>
                <c:pt idx="4">
                  <c:v>1294.5593548200065</c:v>
                </c:pt>
                <c:pt idx="5">
                  <c:v>1148.7022090349442</c:v>
                </c:pt>
                <c:pt idx="6">
                  <c:v>1186.5633150241938</c:v>
                </c:pt>
                <c:pt idx="7">
                  <c:v>1446.5190950090816</c:v>
                </c:pt>
                <c:pt idx="8">
                  <c:v>1423.8255517453044</c:v>
                </c:pt>
                <c:pt idx="9">
                  <c:v>1487.4276222804435</c:v>
                </c:pt>
                <c:pt idx="10">
                  <c:v>2420.194783713649</c:v>
                </c:pt>
                <c:pt idx="11">
                  <c:v>2591.2144699255759</c:v>
                </c:pt>
                <c:pt idx="12">
                  <c:v>4798.7950348843406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8D5-456F-ACB0-16580546FEE8}"/>
            </c:ext>
          </c:extLst>
        </c:ser>
        <c:ser>
          <c:idx val="1"/>
          <c:order val="1"/>
          <c:tx>
            <c:strRef>
              <c:f>สรุปรายได้!$C$3</c:f>
              <c:strCache>
                <c:ptCount val="1"/>
                <c:pt idx="0">
                  <c:v>เรียกเก็บUC/กองทุนUC/EMS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numRef>
              <c:f>สรุปรายได้!$A$4:$A$16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สรุปรายได้!$C$4:$C$16</c:f>
              <c:numCache>
                <c:formatCode>#,##0</c:formatCode>
                <c:ptCount val="13"/>
                <c:pt idx="0">
                  <c:v>581.84885232858915</c:v>
                </c:pt>
                <c:pt idx="1">
                  <c:v>310.05766712604026</c:v>
                </c:pt>
                <c:pt idx="2">
                  <c:v>283.04653579677921</c:v>
                </c:pt>
                <c:pt idx="3">
                  <c:v>275.37561033588196</c:v>
                </c:pt>
                <c:pt idx="4">
                  <c:v>366.9881426238789</c:v>
                </c:pt>
                <c:pt idx="5">
                  <c:v>267.4544534849212</c:v>
                </c:pt>
                <c:pt idx="6">
                  <c:v>365.60446759426225</c:v>
                </c:pt>
                <c:pt idx="7">
                  <c:v>407.10549657524575</c:v>
                </c:pt>
                <c:pt idx="8">
                  <c:v>378.62679161460329</c:v>
                </c:pt>
                <c:pt idx="9">
                  <c:v>366.95946896027766</c:v>
                </c:pt>
                <c:pt idx="10">
                  <c:v>1226.428803118512</c:v>
                </c:pt>
                <c:pt idx="11">
                  <c:v>1632.8572711842694</c:v>
                </c:pt>
                <c:pt idx="12">
                  <c:v>2634.1684296583858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8D5-456F-ACB0-16580546FEE8}"/>
            </c:ext>
          </c:extLst>
        </c:ser>
        <c:ser>
          <c:idx val="2"/>
          <c:order val="2"/>
          <c:tx>
            <c:strRef>
              <c:f>สรุปรายได้!$D$3</c:f>
              <c:strCache>
                <c:ptCount val="1"/>
                <c:pt idx="0">
                  <c:v>ประกันสังคม</c:v>
                </c:pt>
              </c:strCache>
            </c:strRef>
          </c:tx>
          <c:spPr>
            <a:solidFill>
              <a:srgbClr val="FFFF00"/>
            </a:solidFill>
            <a:ln w="25400">
              <a:noFill/>
            </a:ln>
          </c:spPr>
          <c:invertIfNegative val="0"/>
          <c:cat>
            <c:numRef>
              <c:f>สรุปรายได้!$A$4:$A$16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สรุปรายได้!$D$4:$D$16</c:f>
              <c:numCache>
                <c:formatCode>#,##0</c:formatCode>
                <c:ptCount val="13"/>
                <c:pt idx="0">
                  <c:v>1635.3499016883434</c:v>
                </c:pt>
                <c:pt idx="1">
                  <c:v>946.69150841857788</c:v>
                </c:pt>
                <c:pt idx="2">
                  <c:v>841.33182293639948</c:v>
                </c:pt>
                <c:pt idx="3">
                  <c:v>847.25707633894592</c:v>
                </c:pt>
                <c:pt idx="4">
                  <c:v>1370.3907388582729</c:v>
                </c:pt>
                <c:pt idx="5">
                  <c:v>763.30252824342779</c:v>
                </c:pt>
                <c:pt idx="6">
                  <c:v>730.39784875472537</c:v>
                </c:pt>
                <c:pt idx="7">
                  <c:v>1328.4645059817105</c:v>
                </c:pt>
                <c:pt idx="8">
                  <c:v>2018.2736598825572</c:v>
                </c:pt>
                <c:pt idx="9">
                  <c:v>1061.310423466628</c:v>
                </c:pt>
                <c:pt idx="10">
                  <c:v>3472.335980075416</c:v>
                </c:pt>
                <c:pt idx="11">
                  <c:v>5647.2300338196774</c:v>
                </c:pt>
                <c:pt idx="12">
                  <c:v>8049.7279709821996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68D5-456F-ACB0-16580546FEE8}"/>
            </c:ext>
          </c:extLst>
        </c:ser>
        <c:ser>
          <c:idx val="3"/>
          <c:order val="3"/>
          <c:tx>
            <c:strRef>
              <c:f>สรุปรายได้!$E$3</c:f>
              <c:strCache>
                <c:ptCount val="1"/>
                <c:pt idx="0">
                  <c:v>ข้าราชการ</c:v>
                </c:pt>
              </c:strCache>
            </c:strRef>
          </c:tx>
          <c:spPr>
            <a:solidFill>
              <a:srgbClr val="00FFFF"/>
            </a:solidFill>
            <a:ln w="25400">
              <a:noFill/>
            </a:ln>
          </c:spPr>
          <c:invertIfNegative val="0"/>
          <c:cat>
            <c:numRef>
              <c:f>สรุปรายได้!$A$4:$A$16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สรุปรายได้!$E$4:$E$16</c:f>
              <c:numCache>
                <c:formatCode>#,##0</c:formatCode>
                <c:ptCount val="13"/>
                <c:pt idx="0">
                  <c:v>12389.63987611972</c:v>
                </c:pt>
                <c:pt idx="1">
                  <c:v>3392.3963957565124</c:v>
                </c:pt>
                <c:pt idx="2">
                  <c:v>4060.9543619141023</c:v>
                </c:pt>
                <c:pt idx="3">
                  <c:v>4142.4301415543878</c:v>
                </c:pt>
                <c:pt idx="4">
                  <c:v>8384.8290944441196</c:v>
                </c:pt>
                <c:pt idx="5">
                  <c:v>2584.6610922239897</c:v>
                </c:pt>
                <c:pt idx="6">
                  <c:v>4443.1248431529357</c:v>
                </c:pt>
                <c:pt idx="7">
                  <c:v>4785.5282410389955</c:v>
                </c:pt>
                <c:pt idx="8">
                  <c:v>6603.1155448139862</c:v>
                </c:pt>
                <c:pt idx="9">
                  <c:v>7044.8179319864985</c:v>
                </c:pt>
                <c:pt idx="10">
                  <c:v>14407.064267542301</c:v>
                </c:pt>
                <c:pt idx="11">
                  <c:v>16213.195044570393</c:v>
                </c:pt>
                <c:pt idx="12">
                  <c:v>29557.756091054791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68D5-456F-ACB0-16580546FEE8}"/>
            </c:ext>
          </c:extLst>
        </c:ser>
        <c:ser>
          <c:idx val="4"/>
          <c:order val="4"/>
          <c:tx>
            <c:strRef>
              <c:f>สรุปรายได้!$F$3</c:f>
              <c:strCache>
                <c:ptCount val="1"/>
                <c:pt idx="0">
                  <c:v>พรบ.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สรุปรายได้!$A$4:$A$16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สรุปรายได้!$F$4:$F$16</c:f>
              <c:numCache>
                <c:formatCode>#,##0</c:formatCode>
                <c:ptCount val="13"/>
                <c:pt idx="0">
                  <c:v>13.869576546729844</c:v>
                </c:pt>
                <c:pt idx="1">
                  <c:v>13.581164828416718</c:v>
                </c:pt>
                <c:pt idx="2">
                  <c:v>7.9136929506726075</c:v>
                </c:pt>
                <c:pt idx="3">
                  <c:v>8.2487633344480855</c:v>
                </c:pt>
                <c:pt idx="4">
                  <c:v>11.952315877018384</c:v>
                </c:pt>
                <c:pt idx="5">
                  <c:v>7.592335914728678</c:v>
                </c:pt>
                <c:pt idx="6">
                  <c:v>8.5666608565058375</c:v>
                </c:pt>
                <c:pt idx="7">
                  <c:v>10.055719470169729</c:v>
                </c:pt>
                <c:pt idx="8">
                  <c:v>11.395197831339059</c:v>
                </c:pt>
                <c:pt idx="9">
                  <c:v>19.748027377483229</c:v>
                </c:pt>
                <c:pt idx="10">
                  <c:v>56.510329031792978</c:v>
                </c:pt>
                <c:pt idx="11">
                  <c:v>107.05970787615129</c:v>
                </c:pt>
                <c:pt idx="12">
                  <c:v>137.43522681806235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68D5-456F-ACB0-16580546FEE8}"/>
            </c:ext>
          </c:extLst>
        </c:ser>
        <c:ser>
          <c:idx val="5"/>
          <c:order val="5"/>
          <c:tx>
            <c:strRef>
              <c:f>สรุปรายได้!$G$3</c:f>
              <c:strCache>
                <c:ptCount val="1"/>
                <c:pt idx="0">
                  <c:v>ชำระเงินเอง</c:v>
                </c:pt>
              </c:strCache>
            </c:strRef>
          </c:tx>
          <c:spPr>
            <a:solidFill>
              <a:srgbClr val="FF8080"/>
            </a:solidFill>
            <a:ln w="25400">
              <a:noFill/>
            </a:ln>
          </c:spPr>
          <c:invertIfNegative val="0"/>
          <c:cat>
            <c:numRef>
              <c:f>สรุปรายได้!$A$4:$A$16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สรุปรายได้!$G$4:$G$16</c:f>
              <c:numCache>
                <c:formatCode>#,##0</c:formatCode>
                <c:ptCount val="13"/>
                <c:pt idx="0">
                  <c:v>63.248730111093309</c:v>
                </c:pt>
                <c:pt idx="1">
                  <c:v>44.114407071836894</c:v>
                </c:pt>
                <c:pt idx="2">
                  <c:v>39.780167037594069</c:v>
                </c:pt>
                <c:pt idx="3">
                  <c:v>73.002542336478783</c:v>
                </c:pt>
                <c:pt idx="4">
                  <c:v>59.779375685886613</c:v>
                </c:pt>
                <c:pt idx="5">
                  <c:v>46.157096425935151</c:v>
                </c:pt>
                <c:pt idx="6">
                  <c:v>40.579632117192581</c:v>
                </c:pt>
                <c:pt idx="7">
                  <c:v>94.066882955922949</c:v>
                </c:pt>
                <c:pt idx="8">
                  <c:v>81.273139785457701</c:v>
                </c:pt>
                <c:pt idx="9">
                  <c:v>100.83988029942945</c:v>
                </c:pt>
                <c:pt idx="10">
                  <c:v>316.83752928377965</c:v>
                </c:pt>
                <c:pt idx="11">
                  <c:v>477.01572570750335</c:v>
                </c:pt>
                <c:pt idx="12">
                  <c:v>519.63613056781355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68D5-456F-ACB0-16580546FEE8}"/>
            </c:ext>
          </c:extLst>
        </c:ser>
        <c:ser>
          <c:idx val="6"/>
          <c:order val="6"/>
          <c:tx>
            <c:strRef>
              <c:f>สรุปรายได้!$H$3</c:f>
              <c:strCache>
                <c:ptCount val="1"/>
                <c:pt idx="0">
                  <c:v>งบบุคลากร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numRef>
              <c:f>สรุปรายได้!$A$4:$A$16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สรุปรายได้!$H$4:$H$16</c:f>
              <c:numCache>
                <c:formatCode>#,##0</c:formatCode>
                <c:ptCount val="13"/>
                <c:pt idx="0">
                  <c:v>1391.7559340268292</c:v>
                </c:pt>
                <c:pt idx="1">
                  <c:v>848.745961346743</c:v>
                </c:pt>
                <c:pt idx="2">
                  <c:v>865.95327293387425</c:v>
                </c:pt>
                <c:pt idx="3">
                  <c:v>908.5301720356548</c:v>
                </c:pt>
                <c:pt idx="4">
                  <c:v>939.18286925745167</c:v>
                </c:pt>
                <c:pt idx="5">
                  <c:v>717.20421545568172</c:v>
                </c:pt>
                <c:pt idx="6">
                  <c:v>776.5208943719955</c:v>
                </c:pt>
                <c:pt idx="7">
                  <c:v>763.40142693610278</c:v>
                </c:pt>
                <c:pt idx="8">
                  <c:v>897.9305637715695</c:v>
                </c:pt>
                <c:pt idx="9">
                  <c:v>798.90801739444419</c:v>
                </c:pt>
                <c:pt idx="10">
                  <c:v>1322.7737764750614</c:v>
                </c:pt>
                <c:pt idx="11">
                  <c:v>2204.9455678819268</c:v>
                </c:pt>
                <c:pt idx="12">
                  <c:v>2631.4439371997323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68D5-456F-ACB0-16580546FE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9453312"/>
        <c:axId val="169450048"/>
      </c:barChart>
      <c:catAx>
        <c:axId val="169453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450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450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4533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8469787933485057"/>
          <c:y val="0.79427705669211435"/>
          <c:w val="0.68887337483977296"/>
          <c:h val="0.1860878406180962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h-TH" sz="2150" b="1" i="0" u="none" strike="noStrike" baseline="0">
                <a:solidFill>
                  <a:srgbClr val="000000"/>
                </a:solidFill>
                <a:latin typeface="Arial"/>
              </a:rPr>
              <a:t>สัดส่วนค่าใช้จ่าย(บาท)/RW แยกหมวดค่าใช้จ่าย Q3Y2567</a:t>
            </a:r>
          </a:p>
        </c:rich>
      </c:tx>
      <c:layout>
        <c:manualLayout>
          <c:xMode val="edge"/>
          <c:yMode val="edge"/>
          <c:x val="0.15688569219507259"/>
          <c:y val="2.77785452257064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75556752156499"/>
          <c:y val="0.16493587446048108"/>
          <c:w val="0.81745723805102155"/>
          <c:h val="0.54342030216979564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สรุปค่าใช้จ่าย!$B$3</c:f>
              <c:strCache>
                <c:ptCount val="1"/>
                <c:pt idx="0">
                  <c:v>บุคลากรรวม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สรุปค่าใช้จ่าย!$B$4:$B$16</c:f>
              <c:numCache>
                <c:formatCode>#,##0</c:formatCode>
                <c:ptCount val="13"/>
                <c:pt idx="0">
                  <c:v>13123.846671613748</c:v>
                </c:pt>
                <c:pt idx="1">
                  <c:v>10124.815941198611</c:v>
                </c:pt>
                <c:pt idx="2">
                  <c:v>9948.6082016156106</c:v>
                </c:pt>
                <c:pt idx="3">
                  <c:v>10057.253777149594</c:v>
                </c:pt>
                <c:pt idx="4">
                  <c:v>9828.9460160850722</c:v>
                </c:pt>
                <c:pt idx="5">
                  <c:v>10587.286506456468</c:v>
                </c:pt>
                <c:pt idx="6">
                  <c:v>9255.9304776932368</c:v>
                </c:pt>
                <c:pt idx="7">
                  <c:v>7779.3595230695801</c:v>
                </c:pt>
                <c:pt idx="8">
                  <c:v>8081.5984140530754</c:v>
                </c:pt>
                <c:pt idx="9">
                  <c:v>7130.9294172861109</c:v>
                </c:pt>
                <c:pt idx="10">
                  <c:v>7025.0857421041583</c:v>
                </c:pt>
                <c:pt idx="11">
                  <c:v>6892.4177454156434</c:v>
                </c:pt>
                <c:pt idx="12">
                  <c:v>6963.245377433137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B14-4220-805C-48A65C3721BB}"/>
            </c:ext>
          </c:extLst>
        </c:ser>
        <c:ser>
          <c:idx val="1"/>
          <c:order val="1"/>
          <c:tx>
            <c:strRef>
              <c:f>สรุปค่าใช้จ่าย!$C$3</c:f>
              <c:strCache>
                <c:ptCount val="1"/>
                <c:pt idx="0">
                  <c:v>ค่าฝึกอบรม</c:v>
                </c:pt>
              </c:strCache>
            </c:strRef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สรุปค่าใช้จ่าย!$C$4:$C$16</c:f>
              <c:numCache>
                <c:formatCode>#,##0</c:formatCode>
                <c:ptCount val="13"/>
                <c:pt idx="0">
                  <c:v>74.294025014969264</c:v>
                </c:pt>
                <c:pt idx="1">
                  <c:v>70.10770105536912</c:v>
                </c:pt>
                <c:pt idx="2">
                  <c:v>77.850581961147995</c:v>
                </c:pt>
                <c:pt idx="3">
                  <c:v>70.451293051800434</c:v>
                </c:pt>
                <c:pt idx="4">
                  <c:v>76.912591438885485</c:v>
                </c:pt>
                <c:pt idx="5">
                  <c:v>67.487598413383125</c:v>
                </c:pt>
                <c:pt idx="6">
                  <c:v>46.900314296803835</c:v>
                </c:pt>
                <c:pt idx="7">
                  <c:v>38.444524687785126</c:v>
                </c:pt>
                <c:pt idx="8">
                  <c:v>69.604375216472761</c:v>
                </c:pt>
                <c:pt idx="9">
                  <c:v>62.733291124155365</c:v>
                </c:pt>
                <c:pt idx="10">
                  <c:v>61.664326978131463</c:v>
                </c:pt>
                <c:pt idx="11">
                  <c:v>70.655850023301525</c:v>
                </c:pt>
                <c:pt idx="12">
                  <c:v>50.397589871658958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B14-4220-805C-48A65C3721BB}"/>
            </c:ext>
          </c:extLst>
        </c:ser>
        <c:ser>
          <c:idx val="2"/>
          <c:order val="2"/>
          <c:tx>
            <c:strRef>
              <c:f>สรุปค่าใช้จ่าย!$D$3</c:f>
              <c:strCache>
                <c:ptCount val="1"/>
                <c:pt idx="0">
                  <c:v>ยาใช้ไป</c:v>
                </c:pt>
              </c:strCache>
            </c:strRef>
          </c:tx>
          <c:spPr>
            <a:solidFill>
              <a:srgbClr val="00FF00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สรุปค่าใช้จ่าย!$D$4:$D$16</c:f>
              <c:numCache>
                <c:formatCode>#,##0</c:formatCode>
                <c:ptCount val="13"/>
                <c:pt idx="0">
                  <c:v>1559.4977956929026</c:v>
                </c:pt>
                <c:pt idx="1">
                  <c:v>1356.5034006614555</c:v>
                </c:pt>
                <c:pt idx="2">
                  <c:v>1277.8342591725375</c:v>
                </c:pt>
                <c:pt idx="3">
                  <c:v>1471.3328145833991</c:v>
                </c:pt>
                <c:pt idx="4">
                  <c:v>1678.0188541911193</c:v>
                </c:pt>
                <c:pt idx="5">
                  <c:v>1926.0624705265564</c:v>
                </c:pt>
                <c:pt idx="6">
                  <c:v>1496.9318736801954</c:v>
                </c:pt>
                <c:pt idx="7">
                  <c:v>1568.1081235910988</c:v>
                </c:pt>
                <c:pt idx="8">
                  <c:v>1780.5680577543931</c:v>
                </c:pt>
                <c:pt idx="9">
                  <c:v>1636.3259551935673</c:v>
                </c:pt>
                <c:pt idx="10">
                  <c:v>2396.3027732247047</c:v>
                </c:pt>
                <c:pt idx="11">
                  <c:v>2128.7589221692301</c:v>
                </c:pt>
                <c:pt idx="12">
                  <c:v>3823.0520146715171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B14-4220-805C-48A65C3721BB}"/>
            </c:ext>
          </c:extLst>
        </c:ser>
        <c:ser>
          <c:idx val="4"/>
          <c:order val="3"/>
          <c:tx>
            <c:strRef>
              <c:f>สรุปค่าใช้จ่าย!$E$3</c:f>
              <c:strCache>
                <c:ptCount val="1"/>
                <c:pt idx="0">
                  <c:v>วัสดุการแพทย์</c:v>
                </c:pt>
              </c:strCache>
            </c:strRef>
          </c:tx>
          <c:spPr>
            <a:solidFill>
              <a:srgbClr val="660066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สรุปค่าใช้จ่าย!$E$4:$E$16</c:f>
              <c:numCache>
                <c:formatCode>#,##0</c:formatCode>
                <c:ptCount val="13"/>
                <c:pt idx="0">
                  <c:v>487.93937878844787</c:v>
                </c:pt>
                <c:pt idx="1">
                  <c:v>620.80397954395266</c:v>
                </c:pt>
                <c:pt idx="2">
                  <c:v>650.6363577959936</c:v>
                </c:pt>
                <c:pt idx="3">
                  <c:v>640.82591625982673</c:v>
                </c:pt>
                <c:pt idx="4">
                  <c:v>688.65075519231971</c:v>
                </c:pt>
                <c:pt idx="5">
                  <c:v>765.66696854715212</c:v>
                </c:pt>
                <c:pt idx="6">
                  <c:v>575.33399387799034</c:v>
                </c:pt>
                <c:pt idx="7">
                  <c:v>699.3721657688393</c:v>
                </c:pt>
                <c:pt idx="8">
                  <c:v>843.07505996013333</c:v>
                </c:pt>
                <c:pt idx="9">
                  <c:v>731.89762585646918</c:v>
                </c:pt>
                <c:pt idx="10">
                  <c:v>1374.0968461852942</c:v>
                </c:pt>
                <c:pt idx="11">
                  <c:v>1205.5518273678183</c:v>
                </c:pt>
                <c:pt idx="12">
                  <c:v>2141.0584325676778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B14-4220-805C-48A65C3721BB}"/>
            </c:ext>
          </c:extLst>
        </c:ser>
        <c:ser>
          <c:idx val="5"/>
          <c:order val="4"/>
          <c:tx>
            <c:strRef>
              <c:f>สรุปค่าใช้จ่าย!$F$3</c:f>
              <c:strCache>
                <c:ptCount val="1"/>
                <c:pt idx="0">
                  <c:v>วัสดุวิทยาศาสตร์ 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สรุปค่าใช้จ่าย!$F$4:$F$16</c:f>
              <c:numCache>
                <c:formatCode>#,##0</c:formatCode>
                <c:ptCount val="13"/>
                <c:pt idx="0">
                  <c:v>698.1584350078441</c:v>
                </c:pt>
                <c:pt idx="1">
                  <c:v>676.96562042810683</c:v>
                </c:pt>
                <c:pt idx="2">
                  <c:v>647.26991029252792</c:v>
                </c:pt>
                <c:pt idx="3">
                  <c:v>783.88251590275934</c:v>
                </c:pt>
                <c:pt idx="4">
                  <c:v>721.20297349873817</c:v>
                </c:pt>
                <c:pt idx="5">
                  <c:v>771.89145387735573</c:v>
                </c:pt>
                <c:pt idx="6">
                  <c:v>722.77431703499349</c:v>
                </c:pt>
                <c:pt idx="7">
                  <c:v>475.85899505356127</c:v>
                </c:pt>
                <c:pt idx="8">
                  <c:v>543.85705963209421</c:v>
                </c:pt>
                <c:pt idx="9">
                  <c:v>639.70787998996548</c:v>
                </c:pt>
                <c:pt idx="10">
                  <c:v>551.68724402920725</c:v>
                </c:pt>
                <c:pt idx="11">
                  <c:v>212.57594987035031</c:v>
                </c:pt>
                <c:pt idx="12">
                  <c:v>192.72951369109936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BB14-4220-805C-48A65C3721BB}"/>
            </c:ext>
          </c:extLst>
        </c:ser>
        <c:ser>
          <c:idx val="6"/>
          <c:order val="5"/>
          <c:tx>
            <c:strRef>
              <c:f>สรุปค่าใช้จ่าย!$G$3</c:f>
              <c:strCache>
                <c:ptCount val="1"/>
                <c:pt idx="0">
                  <c:v>วัสดุอื่น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สรุปค่าใช้จ่าย!$G$4:$G$16</c:f>
              <c:numCache>
                <c:formatCode>#,##0</c:formatCode>
                <c:ptCount val="13"/>
                <c:pt idx="0">
                  <c:v>711.13417900807349</c:v>
                </c:pt>
                <c:pt idx="1">
                  <c:v>614.02500892417697</c:v>
                </c:pt>
                <c:pt idx="2">
                  <c:v>707.87205366690603</c:v>
                </c:pt>
                <c:pt idx="3">
                  <c:v>913.82444874033183</c:v>
                </c:pt>
                <c:pt idx="4">
                  <c:v>845.23187615357949</c:v>
                </c:pt>
                <c:pt idx="5">
                  <c:v>860.87758825358048</c:v>
                </c:pt>
                <c:pt idx="6">
                  <c:v>908.70626093942087</c:v>
                </c:pt>
                <c:pt idx="7">
                  <c:v>562.29769374175783</c:v>
                </c:pt>
                <c:pt idx="8">
                  <c:v>635.42857849713164</c:v>
                </c:pt>
                <c:pt idx="9">
                  <c:v>561.14480901190029</c:v>
                </c:pt>
                <c:pt idx="10">
                  <c:v>461.84753228908556</c:v>
                </c:pt>
                <c:pt idx="11">
                  <c:v>410.12633092859244</c:v>
                </c:pt>
                <c:pt idx="12">
                  <c:v>437.84567800891938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BB14-4220-805C-48A65C3721BB}"/>
            </c:ext>
          </c:extLst>
        </c:ser>
        <c:ser>
          <c:idx val="7"/>
          <c:order val="6"/>
          <c:tx>
            <c:strRef>
              <c:f>สรุปค่าใช้จ่าย!$H$3</c:f>
              <c:strCache>
                <c:ptCount val="1"/>
                <c:pt idx="0">
                  <c:v>ซ่อมแซม/จ้างเหมา</c:v>
                </c:pt>
              </c:strCache>
            </c:strRef>
          </c:tx>
          <c:spPr>
            <a:solidFill>
              <a:srgbClr val="CCFFFF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สรุปค่าใช้จ่าย!$H$4:$H$16</c:f>
              <c:numCache>
                <c:formatCode>#,##0</c:formatCode>
                <c:ptCount val="13"/>
                <c:pt idx="0">
                  <c:v>1371.9670920531569</c:v>
                </c:pt>
                <c:pt idx="1">
                  <c:v>497.16936189208474</c:v>
                </c:pt>
                <c:pt idx="2">
                  <c:v>904.8905691839002</c:v>
                </c:pt>
                <c:pt idx="3">
                  <c:v>994.63659473914015</c:v>
                </c:pt>
                <c:pt idx="4">
                  <c:v>911.56644644934056</c:v>
                </c:pt>
                <c:pt idx="5">
                  <c:v>730.53934916940818</c:v>
                </c:pt>
                <c:pt idx="6">
                  <c:v>797.50718019098281</c:v>
                </c:pt>
                <c:pt idx="7">
                  <c:v>785.85171496918065</c:v>
                </c:pt>
                <c:pt idx="8">
                  <c:v>931.25774765488165</c:v>
                </c:pt>
                <c:pt idx="9">
                  <c:v>697.84877906005147</c:v>
                </c:pt>
                <c:pt idx="10">
                  <c:v>1028.4865116303561</c:v>
                </c:pt>
                <c:pt idx="11">
                  <c:v>365.58507608484013</c:v>
                </c:pt>
                <c:pt idx="12">
                  <c:v>837.39395439975613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BB14-4220-805C-48A65C3721BB}"/>
            </c:ext>
          </c:extLst>
        </c:ser>
        <c:ser>
          <c:idx val="8"/>
          <c:order val="7"/>
          <c:tx>
            <c:strRef>
              <c:f>สรุปค่าใช้จ่าย!$I$3</c:f>
              <c:strCache>
                <c:ptCount val="1"/>
                <c:pt idx="0">
                  <c:v>จ้างตรวจLAB</c:v>
                </c:pt>
              </c:strCache>
            </c:strRef>
          </c:tx>
          <c:spPr>
            <a:solidFill>
              <a:srgbClr val="FFFF00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สรุปค่าใช้จ่าย!$I$4:$I$16</c:f>
              <c:numCache>
                <c:formatCode>#,##0</c:formatCode>
                <c:ptCount val="13"/>
                <c:pt idx="0">
                  <c:v>253.77972483943572</c:v>
                </c:pt>
                <c:pt idx="1">
                  <c:v>176.8774889659025</c:v>
                </c:pt>
                <c:pt idx="2">
                  <c:v>167.43701764702854</c:v>
                </c:pt>
                <c:pt idx="3">
                  <c:v>176.65701438329367</c:v>
                </c:pt>
                <c:pt idx="4">
                  <c:v>278.83606725579278</c:v>
                </c:pt>
                <c:pt idx="5">
                  <c:v>361.47295298538546</c:v>
                </c:pt>
                <c:pt idx="6">
                  <c:v>168.43631947783356</c:v>
                </c:pt>
                <c:pt idx="7">
                  <c:v>358.07450812791154</c:v>
                </c:pt>
                <c:pt idx="8">
                  <c:v>435.18013871469611</c:v>
                </c:pt>
                <c:pt idx="9">
                  <c:v>548.65563148438764</c:v>
                </c:pt>
                <c:pt idx="10">
                  <c:v>539.40441663023523</c:v>
                </c:pt>
                <c:pt idx="11">
                  <c:v>574.08468441273112</c:v>
                </c:pt>
                <c:pt idx="12">
                  <c:v>590.48467547910298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BB14-4220-805C-48A65C3721BB}"/>
            </c:ext>
          </c:extLst>
        </c:ser>
        <c:ser>
          <c:idx val="9"/>
          <c:order val="8"/>
          <c:tx>
            <c:strRef>
              <c:f>สรุปค่าใช้จ่าย!$J$3</c:f>
              <c:strCache>
                <c:ptCount val="1"/>
                <c:pt idx="0">
                  <c:v>ค่าสาธารณูปโภค</c:v>
                </c:pt>
              </c:strCache>
            </c:strRef>
          </c:tx>
          <c:spPr>
            <a:solidFill>
              <a:srgbClr val="FF00FF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สรุปค่าใช้จ่าย!$J$4:$J$16</c:f>
              <c:numCache>
                <c:formatCode>#,##0</c:formatCode>
                <c:ptCount val="13"/>
                <c:pt idx="0">
                  <c:v>463.45274732534239</c:v>
                </c:pt>
                <c:pt idx="1">
                  <c:v>361.09415579137186</c:v>
                </c:pt>
                <c:pt idx="2">
                  <c:v>387.77307146665703</c:v>
                </c:pt>
                <c:pt idx="3">
                  <c:v>399.33913147084832</c:v>
                </c:pt>
                <c:pt idx="4">
                  <c:v>388.13593324486334</c:v>
                </c:pt>
                <c:pt idx="5">
                  <c:v>454.22708637911722</c:v>
                </c:pt>
                <c:pt idx="6">
                  <c:v>411.35807169769606</c:v>
                </c:pt>
                <c:pt idx="7">
                  <c:v>344.24471494985528</c:v>
                </c:pt>
                <c:pt idx="8">
                  <c:v>362.49970330025315</c:v>
                </c:pt>
                <c:pt idx="9">
                  <c:v>349.44484955151842</c:v>
                </c:pt>
                <c:pt idx="10">
                  <c:v>384.67386572808437</c:v>
                </c:pt>
                <c:pt idx="11">
                  <c:v>334.98670576186726</c:v>
                </c:pt>
                <c:pt idx="12">
                  <c:v>339.48437126281908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B14-4220-805C-48A65C3721BB}"/>
            </c:ext>
          </c:extLst>
        </c:ser>
        <c:ser>
          <c:idx val="10"/>
          <c:order val="9"/>
          <c:tx>
            <c:strRef>
              <c:f>สรุปค่าใช้จ่าย!$K$3</c:f>
              <c:strCache>
                <c:ptCount val="1"/>
                <c:pt idx="0">
                  <c:v>ค่าใช้สอยอื่นๆ</c:v>
                </c:pt>
              </c:strCache>
            </c:strRef>
          </c:tx>
          <c:spPr>
            <a:solidFill>
              <a:srgbClr val="FFFF00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สรุปค่าใช้จ่าย!$K$4:$K$16</c:f>
              <c:numCache>
                <c:formatCode>#,##0</c:formatCode>
                <c:ptCount val="13"/>
                <c:pt idx="0">
                  <c:v>54.206342257145018</c:v>
                </c:pt>
                <c:pt idx="1">
                  <c:v>69.056110411552552</c:v>
                </c:pt>
                <c:pt idx="2">
                  <c:v>39.974075851458913</c:v>
                </c:pt>
                <c:pt idx="3">
                  <c:v>59.091083833424939</c:v>
                </c:pt>
                <c:pt idx="4">
                  <c:v>31.92926655301294</c:v>
                </c:pt>
                <c:pt idx="5">
                  <c:v>81.380604484164451</c:v>
                </c:pt>
                <c:pt idx="6">
                  <c:v>31.001810820977926</c:v>
                </c:pt>
                <c:pt idx="7">
                  <c:v>71.69742778554199</c:v>
                </c:pt>
                <c:pt idx="8">
                  <c:v>28.40684199856587</c:v>
                </c:pt>
                <c:pt idx="9">
                  <c:v>41.698284383012606</c:v>
                </c:pt>
                <c:pt idx="10">
                  <c:v>25.314053745053815</c:v>
                </c:pt>
                <c:pt idx="11">
                  <c:v>153.35039759736813</c:v>
                </c:pt>
                <c:pt idx="12">
                  <c:v>6.1210853962532621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BB14-4220-805C-48A65C3721BB}"/>
            </c:ext>
          </c:extLst>
        </c:ser>
        <c:ser>
          <c:idx val="11"/>
          <c:order val="10"/>
          <c:tx>
            <c:strRef>
              <c:f>สรุปค่าใช้จ่าย!$L$3</c:f>
              <c:strCache>
                <c:ptCount val="1"/>
                <c:pt idx="0">
                  <c:v>ค่าใช้จ่ายอื่นๆ</c:v>
                </c:pt>
              </c:strCache>
            </c:strRef>
          </c:tx>
          <c:spPr>
            <a:solidFill>
              <a:srgbClr val="00FFFF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สรุปค่าใช้จ่าย!$L$4:$L$16</c:f>
              <c:numCache>
                <c:formatCode>#,##0</c:formatCode>
                <c:ptCount val="13"/>
                <c:pt idx="0">
                  <c:v>533.0673553240556</c:v>
                </c:pt>
                <c:pt idx="1">
                  <c:v>169.35417540828354</c:v>
                </c:pt>
                <c:pt idx="2">
                  <c:v>486.3548823561016</c:v>
                </c:pt>
                <c:pt idx="3">
                  <c:v>393.78367321495853</c:v>
                </c:pt>
                <c:pt idx="4">
                  <c:v>532.3601423698293</c:v>
                </c:pt>
                <c:pt idx="5">
                  <c:v>613.5718631621038</c:v>
                </c:pt>
                <c:pt idx="6">
                  <c:v>370.41851957560567</c:v>
                </c:pt>
                <c:pt idx="7">
                  <c:v>453.39232061066235</c:v>
                </c:pt>
                <c:pt idx="8">
                  <c:v>334.65376750739154</c:v>
                </c:pt>
                <c:pt idx="9">
                  <c:v>142.66603175680541</c:v>
                </c:pt>
                <c:pt idx="10">
                  <c:v>157.47591986280835</c:v>
                </c:pt>
                <c:pt idx="11">
                  <c:v>177.03254923652031</c:v>
                </c:pt>
                <c:pt idx="12">
                  <c:v>91.694121696668404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BB14-4220-805C-48A65C3721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9456576"/>
        <c:axId val="169457120"/>
      </c:barChart>
      <c:catAx>
        <c:axId val="169456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457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457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4565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4407777326331922"/>
          <c:y val="0.8124515356633053"/>
          <c:w val="0.70270644647537939"/>
          <c:h val="0.1601006891682399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h-TH" sz="2150" b="1" i="0" u="none" strike="noStrike" baseline="0">
                <a:solidFill>
                  <a:srgbClr val="000000"/>
                </a:solidFill>
                <a:latin typeface="Arial"/>
              </a:rPr>
              <a:t>ค่าใช้จ่าย(บาท)/RW แยกหมวดค่าใช้จ่าย Q</a:t>
            </a:r>
            <a:r>
              <a:rPr lang="en-US" sz="2150" b="1" i="0" u="none" strike="noStrike" baseline="0">
                <a:solidFill>
                  <a:srgbClr val="000000"/>
                </a:solidFill>
                <a:latin typeface="Arial"/>
              </a:rPr>
              <a:t>2</a:t>
            </a:r>
            <a:r>
              <a:rPr lang="th-TH" sz="2150" b="1" i="0" u="none" strike="noStrike" baseline="0">
                <a:solidFill>
                  <a:srgbClr val="000000"/>
                </a:solidFill>
                <a:latin typeface="Arial"/>
              </a:rPr>
              <a:t>Y2567</a:t>
            </a:r>
          </a:p>
        </c:rich>
      </c:tx>
      <c:layout>
        <c:manualLayout>
          <c:xMode val="edge"/>
          <c:yMode val="edge"/>
          <c:x val="0.19742311057271686"/>
          <c:y val="2.78270165392005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4098819691865135E-2"/>
          <c:y val="0.18609264549527668"/>
          <c:w val="0.89209371217679989"/>
          <c:h val="0.5304509988416765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สรุปค่าใช้จ่าย!$B$3</c:f>
              <c:strCache>
                <c:ptCount val="1"/>
                <c:pt idx="0">
                  <c:v>บุคลากรรวม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สรุปค่าใช้จ่าย!$B$4:$B$16</c:f>
              <c:numCache>
                <c:formatCode>#,##0</c:formatCode>
                <c:ptCount val="13"/>
                <c:pt idx="0">
                  <c:v>13123.846671613748</c:v>
                </c:pt>
                <c:pt idx="1">
                  <c:v>10124.815941198611</c:v>
                </c:pt>
                <c:pt idx="2">
                  <c:v>9948.6082016156106</c:v>
                </c:pt>
                <c:pt idx="3">
                  <c:v>10057.253777149594</c:v>
                </c:pt>
                <c:pt idx="4">
                  <c:v>9828.9460160850722</c:v>
                </c:pt>
                <c:pt idx="5">
                  <c:v>10587.286506456468</c:v>
                </c:pt>
                <c:pt idx="6">
                  <c:v>9255.9304776932368</c:v>
                </c:pt>
                <c:pt idx="7">
                  <c:v>7779.3595230695801</c:v>
                </c:pt>
                <c:pt idx="8">
                  <c:v>8081.5984140530754</c:v>
                </c:pt>
                <c:pt idx="9">
                  <c:v>7130.9294172861109</c:v>
                </c:pt>
                <c:pt idx="10">
                  <c:v>7025.0857421041583</c:v>
                </c:pt>
                <c:pt idx="11">
                  <c:v>6892.4177454156434</c:v>
                </c:pt>
                <c:pt idx="12">
                  <c:v>6963.245377433137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57-40D4-BF3B-6ABE848318C9}"/>
            </c:ext>
          </c:extLst>
        </c:ser>
        <c:ser>
          <c:idx val="1"/>
          <c:order val="1"/>
          <c:tx>
            <c:strRef>
              <c:f>สรุปค่าใช้จ่าย!$C$3</c:f>
              <c:strCache>
                <c:ptCount val="1"/>
                <c:pt idx="0">
                  <c:v>ค่าฝึกอบรม</c:v>
                </c:pt>
              </c:strCache>
            </c:strRef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สรุปค่าใช้จ่าย!$C$4:$C$16</c:f>
              <c:numCache>
                <c:formatCode>#,##0</c:formatCode>
                <c:ptCount val="13"/>
                <c:pt idx="0">
                  <c:v>74.294025014969264</c:v>
                </c:pt>
                <c:pt idx="1">
                  <c:v>70.10770105536912</c:v>
                </c:pt>
                <c:pt idx="2">
                  <c:v>77.850581961147995</c:v>
                </c:pt>
                <c:pt idx="3">
                  <c:v>70.451293051800434</c:v>
                </c:pt>
                <c:pt idx="4">
                  <c:v>76.912591438885485</c:v>
                </c:pt>
                <c:pt idx="5">
                  <c:v>67.487598413383125</c:v>
                </c:pt>
                <c:pt idx="6">
                  <c:v>46.900314296803835</c:v>
                </c:pt>
                <c:pt idx="7">
                  <c:v>38.444524687785126</c:v>
                </c:pt>
                <c:pt idx="8">
                  <c:v>69.604375216472761</c:v>
                </c:pt>
                <c:pt idx="9">
                  <c:v>62.733291124155365</c:v>
                </c:pt>
                <c:pt idx="10">
                  <c:v>61.664326978131463</c:v>
                </c:pt>
                <c:pt idx="11">
                  <c:v>70.655850023301525</c:v>
                </c:pt>
                <c:pt idx="12">
                  <c:v>50.397589871658958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57-40D4-BF3B-6ABE848318C9}"/>
            </c:ext>
          </c:extLst>
        </c:ser>
        <c:ser>
          <c:idx val="2"/>
          <c:order val="2"/>
          <c:tx>
            <c:strRef>
              <c:f>สรุปค่าใช้จ่าย!$D$3</c:f>
              <c:strCache>
                <c:ptCount val="1"/>
                <c:pt idx="0">
                  <c:v>ยาใช้ไป</c:v>
                </c:pt>
              </c:strCache>
            </c:strRef>
          </c:tx>
          <c:spPr>
            <a:solidFill>
              <a:srgbClr val="00FF00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สรุปค่าใช้จ่าย!$D$4:$D$16</c:f>
              <c:numCache>
                <c:formatCode>#,##0</c:formatCode>
                <c:ptCount val="13"/>
                <c:pt idx="0">
                  <c:v>1559.4977956929026</c:v>
                </c:pt>
                <c:pt idx="1">
                  <c:v>1356.5034006614555</c:v>
                </c:pt>
                <c:pt idx="2">
                  <c:v>1277.8342591725375</c:v>
                </c:pt>
                <c:pt idx="3">
                  <c:v>1471.3328145833991</c:v>
                </c:pt>
                <c:pt idx="4">
                  <c:v>1678.0188541911193</c:v>
                </c:pt>
                <c:pt idx="5">
                  <c:v>1926.0624705265564</c:v>
                </c:pt>
                <c:pt idx="6">
                  <c:v>1496.9318736801954</c:v>
                </c:pt>
                <c:pt idx="7">
                  <c:v>1568.1081235910988</c:v>
                </c:pt>
                <c:pt idx="8">
                  <c:v>1780.5680577543931</c:v>
                </c:pt>
                <c:pt idx="9">
                  <c:v>1636.3259551935673</c:v>
                </c:pt>
                <c:pt idx="10">
                  <c:v>2396.3027732247047</c:v>
                </c:pt>
                <c:pt idx="11">
                  <c:v>2128.7589221692301</c:v>
                </c:pt>
                <c:pt idx="12">
                  <c:v>3823.0520146715171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C57-40D4-BF3B-6ABE848318C9}"/>
            </c:ext>
          </c:extLst>
        </c:ser>
        <c:ser>
          <c:idx val="4"/>
          <c:order val="3"/>
          <c:tx>
            <c:strRef>
              <c:f>สรุปค่าใช้จ่าย!$E$3</c:f>
              <c:strCache>
                <c:ptCount val="1"/>
                <c:pt idx="0">
                  <c:v>วัสดุการแพทย์</c:v>
                </c:pt>
              </c:strCache>
            </c:strRef>
          </c:tx>
          <c:spPr>
            <a:solidFill>
              <a:srgbClr val="660066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สรุปค่าใช้จ่าย!$E$4:$E$16</c:f>
              <c:numCache>
                <c:formatCode>#,##0</c:formatCode>
                <c:ptCount val="13"/>
                <c:pt idx="0">
                  <c:v>487.93937878844787</c:v>
                </c:pt>
                <c:pt idx="1">
                  <c:v>620.80397954395266</c:v>
                </c:pt>
                <c:pt idx="2">
                  <c:v>650.6363577959936</c:v>
                </c:pt>
                <c:pt idx="3">
                  <c:v>640.82591625982673</c:v>
                </c:pt>
                <c:pt idx="4">
                  <c:v>688.65075519231971</c:v>
                </c:pt>
                <c:pt idx="5">
                  <c:v>765.66696854715212</c:v>
                </c:pt>
                <c:pt idx="6">
                  <c:v>575.33399387799034</c:v>
                </c:pt>
                <c:pt idx="7">
                  <c:v>699.3721657688393</c:v>
                </c:pt>
                <c:pt idx="8">
                  <c:v>843.07505996013333</c:v>
                </c:pt>
                <c:pt idx="9">
                  <c:v>731.89762585646918</c:v>
                </c:pt>
                <c:pt idx="10">
                  <c:v>1374.0968461852942</c:v>
                </c:pt>
                <c:pt idx="11">
                  <c:v>1205.5518273678183</c:v>
                </c:pt>
                <c:pt idx="12">
                  <c:v>2141.0584325676778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57-40D4-BF3B-6ABE848318C9}"/>
            </c:ext>
          </c:extLst>
        </c:ser>
        <c:ser>
          <c:idx val="5"/>
          <c:order val="4"/>
          <c:tx>
            <c:strRef>
              <c:f>สรุปค่าใช้จ่าย!$F$3</c:f>
              <c:strCache>
                <c:ptCount val="1"/>
                <c:pt idx="0">
                  <c:v>วัสดุวิทยาศาสตร์ 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สรุปค่าใช้จ่าย!$F$4:$F$16</c:f>
              <c:numCache>
                <c:formatCode>#,##0</c:formatCode>
                <c:ptCount val="13"/>
                <c:pt idx="0">
                  <c:v>698.1584350078441</c:v>
                </c:pt>
                <c:pt idx="1">
                  <c:v>676.96562042810683</c:v>
                </c:pt>
                <c:pt idx="2">
                  <c:v>647.26991029252792</c:v>
                </c:pt>
                <c:pt idx="3">
                  <c:v>783.88251590275934</c:v>
                </c:pt>
                <c:pt idx="4">
                  <c:v>721.20297349873817</c:v>
                </c:pt>
                <c:pt idx="5">
                  <c:v>771.89145387735573</c:v>
                </c:pt>
                <c:pt idx="6">
                  <c:v>722.77431703499349</c:v>
                </c:pt>
                <c:pt idx="7">
                  <c:v>475.85899505356127</c:v>
                </c:pt>
                <c:pt idx="8">
                  <c:v>543.85705963209421</c:v>
                </c:pt>
                <c:pt idx="9">
                  <c:v>639.70787998996548</c:v>
                </c:pt>
                <c:pt idx="10">
                  <c:v>551.68724402920725</c:v>
                </c:pt>
                <c:pt idx="11">
                  <c:v>212.57594987035031</c:v>
                </c:pt>
                <c:pt idx="12">
                  <c:v>192.72951369109936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FC57-40D4-BF3B-6ABE848318C9}"/>
            </c:ext>
          </c:extLst>
        </c:ser>
        <c:ser>
          <c:idx val="6"/>
          <c:order val="5"/>
          <c:tx>
            <c:strRef>
              <c:f>สรุปค่าใช้จ่าย!$G$3</c:f>
              <c:strCache>
                <c:ptCount val="1"/>
                <c:pt idx="0">
                  <c:v>วัสดุอื่น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สรุปค่าใช้จ่าย!$G$4:$G$16</c:f>
              <c:numCache>
                <c:formatCode>#,##0</c:formatCode>
                <c:ptCount val="13"/>
                <c:pt idx="0">
                  <c:v>711.13417900807349</c:v>
                </c:pt>
                <c:pt idx="1">
                  <c:v>614.02500892417697</c:v>
                </c:pt>
                <c:pt idx="2">
                  <c:v>707.87205366690603</c:v>
                </c:pt>
                <c:pt idx="3">
                  <c:v>913.82444874033183</c:v>
                </c:pt>
                <c:pt idx="4">
                  <c:v>845.23187615357949</c:v>
                </c:pt>
                <c:pt idx="5">
                  <c:v>860.87758825358048</c:v>
                </c:pt>
                <c:pt idx="6">
                  <c:v>908.70626093942087</c:v>
                </c:pt>
                <c:pt idx="7">
                  <c:v>562.29769374175783</c:v>
                </c:pt>
                <c:pt idx="8">
                  <c:v>635.42857849713164</c:v>
                </c:pt>
                <c:pt idx="9">
                  <c:v>561.14480901190029</c:v>
                </c:pt>
                <c:pt idx="10">
                  <c:v>461.84753228908556</c:v>
                </c:pt>
                <c:pt idx="11">
                  <c:v>410.12633092859244</c:v>
                </c:pt>
                <c:pt idx="12">
                  <c:v>437.84567800891938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57-40D4-BF3B-6ABE848318C9}"/>
            </c:ext>
          </c:extLst>
        </c:ser>
        <c:ser>
          <c:idx val="7"/>
          <c:order val="6"/>
          <c:tx>
            <c:strRef>
              <c:f>สรุปค่าใช้จ่าย!$H$3</c:f>
              <c:strCache>
                <c:ptCount val="1"/>
                <c:pt idx="0">
                  <c:v>ซ่อมแซม/จ้างเหมา</c:v>
                </c:pt>
              </c:strCache>
            </c:strRef>
          </c:tx>
          <c:spPr>
            <a:solidFill>
              <a:srgbClr val="CCFFFF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สรุปค่าใช้จ่าย!$H$4:$H$16</c:f>
              <c:numCache>
                <c:formatCode>#,##0</c:formatCode>
                <c:ptCount val="13"/>
                <c:pt idx="0">
                  <c:v>1371.9670920531569</c:v>
                </c:pt>
                <c:pt idx="1">
                  <c:v>497.16936189208474</c:v>
                </c:pt>
                <c:pt idx="2">
                  <c:v>904.8905691839002</c:v>
                </c:pt>
                <c:pt idx="3">
                  <c:v>994.63659473914015</c:v>
                </c:pt>
                <c:pt idx="4">
                  <c:v>911.56644644934056</c:v>
                </c:pt>
                <c:pt idx="5">
                  <c:v>730.53934916940818</c:v>
                </c:pt>
                <c:pt idx="6">
                  <c:v>797.50718019098281</c:v>
                </c:pt>
                <c:pt idx="7">
                  <c:v>785.85171496918065</c:v>
                </c:pt>
                <c:pt idx="8">
                  <c:v>931.25774765488165</c:v>
                </c:pt>
                <c:pt idx="9">
                  <c:v>697.84877906005147</c:v>
                </c:pt>
                <c:pt idx="10">
                  <c:v>1028.4865116303561</c:v>
                </c:pt>
                <c:pt idx="11">
                  <c:v>365.58507608484013</c:v>
                </c:pt>
                <c:pt idx="12">
                  <c:v>837.39395439975613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C57-40D4-BF3B-6ABE848318C9}"/>
            </c:ext>
          </c:extLst>
        </c:ser>
        <c:ser>
          <c:idx val="8"/>
          <c:order val="7"/>
          <c:tx>
            <c:strRef>
              <c:f>สรุปค่าใช้จ่าย!$I$3</c:f>
              <c:strCache>
                <c:ptCount val="1"/>
                <c:pt idx="0">
                  <c:v>จ้างตรวจLAB</c:v>
                </c:pt>
              </c:strCache>
            </c:strRef>
          </c:tx>
          <c:spPr>
            <a:solidFill>
              <a:srgbClr val="FFFF00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สรุปค่าใช้จ่าย!$I$4:$I$16</c:f>
              <c:numCache>
                <c:formatCode>#,##0</c:formatCode>
                <c:ptCount val="13"/>
                <c:pt idx="0">
                  <c:v>253.77972483943572</c:v>
                </c:pt>
                <c:pt idx="1">
                  <c:v>176.8774889659025</c:v>
                </c:pt>
                <c:pt idx="2">
                  <c:v>167.43701764702854</c:v>
                </c:pt>
                <c:pt idx="3">
                  <c:v>176.65701438329367</c:v>
                </c:pt>
                <c:pt idx="4">
                  <c:v>278.83606725579278</c:v>
                </c:pt>
                <c:pt idx="5">
                  <c:v>361.47295298538546</c:v>
                </c:pt>
                <c:pt idx="6">
                  <c:v>168.43631947783356</c:v>
                </c:pt>
                <c:pt idx="7">
                  <c:v>358.07450812791154</c:v>
                </c:pt>
                <c:pt idx="8">
                  <c:v>435.18013871469611</c:v>
                </c:pt>
                <c:pt idx="9">
                  <c:v>548.65563148438764</c:v>
                </c:pt>
                <c:pt idx="10">
                  <c:v>539.40441663023523</c:v>
                </c:pt>
                <c:pt idx="11">
                  <c:v>574.08468441273112</c:v>
                </c:pt>
                <c:pt idx="12">
                  <c:v>590.48467547910298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57-40D4-BF3B-6ABE848318C9}"/>
            </c:ext>
          </c:extLst>
        </c:ser>
        <c:ser>
          <c:idx val="9"/>
          <c:order val="8"/>
          <c:tx>
            <c:strRef>
              <c:f>สรุปค่าใช้จ่าย!$J$3</c:f>
              <c:strCache>
                <c:ptCount val="1"/>
                <c:pt idx="0">
                  <c:v>ค่าสาธารณูปโภค</c:v>
                </c:pt>
              </c:strCache>
            </c:strRef>
          </c:tx>
          <c:spPr>
            <a:solidFill>
              <a:srgbClr val="FF00FF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สรุปค่าใช้จ่าย!$J$4:$J$16</c:f>
              <c:numCache>
                <c:formatCode>#,##0</c:formatCode>
                <c:ptCount val="13"/>
                <c:pt idx="0">
                  <c:v>463.45274732534239</c:v>
                </c:pt>
                <c:pt idx="1">
                  <c:v>361.09415579137186</c:v>
                </c:pt>
                <c:pt idx="2">
                  <c:v>387.77307146665703</c:v>
                </c:pt>
                <c:pt idx="3">
                  <c:v>399.33913147084832</c:v>
                </c:pt>
                <c:pt idx="4">
                  <c:v>388.13593324486334</c:v>
                </c:pt>
                <c:pt idx="5">
                  <c:v>454.22708637911722</c:v>
                </c:pt>
                <c:pt idx="6">
                  <c:v>411.35807169769606</c:v>
                </c:pt>
                <c:pt idx="7">
                  <c:v>344.24471494985528</c:v>
                </c:pt>
                <c:pt idx="8">
                  <c:v>362.49970330025315</c:v>
                </c:pt>
                <c:pt idx="9">
                  <c:v>349.44484955151842</c:v>
                </c:pt>
                <c:pt idx="10">
                  <c:v>384.67386572808437</c:v>
                </c:pt>
                <c:pt idx="11">
                  <c:v>334.98670576186726</c:v>
                </c:pt>
                <c:pt idx="12">
                  <c:v>339.48437126281908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C57-40D4-BF3B-6ABE848318C9}"/>
            </c:ext>
          </c:extLst>
        </c:ser>
        <c:ser>
          <c:idx val="10"/>
          <c:order val="9"/>
          <c:tx>
            <c:strRef>
              <c:f>สรุปค่าใช้จ่าย!$K$3</c:f>
              <c:strCache>
                <c:ptCount val="1"/>
                <c:pt idx="0">
                  <c:v>ค่าใช้สอยอื่นๆ</c:v>
                </c:pt>
              </c:strCache>
            </c:strRef>
          </c:tx>
          <c:spPr>
            <a:solidFill>
              <a:srgbClr val="FFFF00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สรุปค่าใช้จ่าย!$K$4:$K$16</c:f>
              <c:numCache>
                <c:formatCode>#,##0</c:formatCode>
                <c:ptCount val="13"/>
                <c:pt idx="0">
                  <c:v>54.206342257145018</c:v>
                </c:pt>
                <c:pt idx="1">
                  <c:v>69.056110411552552</c:v>
                </c:pt>
                <c:pt idx="2">
                  <c:v>39.974075851458913</c:v>
                </c:pt>
                <c:pt idx="3">
                  <c:v>59.091083833424939</c:v>
                </c:pt>
                <c:pt idx="4">
                  <c:v>31.92926655301294</c:v>
                </c:pt>
                <c:pt idx="5">
                  <c:v>81.380604484164451</c:v>
                </c:pt>
                <c:pt idx="6">
                  <c:v>31.001810820977926</c:v>
                </c:pt>
                <c:pt idx="7">
                  <c:v>71.69742778554199</c:v>
                </c:pt>
                <c:pt idx="8">
                  <c:v>28.40684199856587</c:v>
                </c:pt>
                <c:pt idx="9">
                  <c:v>41.698284383012606</c:v>
                </c:pt>
                <c:pt idx="10">
                  <c:v>25.314053745053815</c:v>
                </c:pt>
                <c:pt idx="11">
                  <c:v>153.35039759736813</c:v>
                </c:pt>
                <c:pt idx="12">
                  <c:v>6.1210853962532621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57-40D4-BF3B-6ABE848318C9}"/>
            </c:ext>
          </c:extLst>
        </c:ser>
        <c:ser>
          <c:idx val="11"/>
          <c:order val="10"/>
          <c:tx>
            <c:strRef>
              <c:f>สรุปค่าใช้จ่าย!$L$3</c:f>
              <c:strCache>
                <c:ptCount val="1"/>
                <c:pt idx="0">
                  <c:v>ค่าใช้จ่ายอื่นๆ</c:v>
                </c:pt>
              </c:strCache>
            </c:strRef>
          </c:tx>
          <c:spPr>
            <a:solidFill>
              <a:srgbClr val="00FFFF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สรุปค่าใช้จ่าย!$L$4:$L$16</c:f>
              <c:numCache>
                <c:formatCode>#,##0</c:formatCode>
                <c:ptCount val="13"/>
                <c:pt idx="0">
                  <c:v>533.0673553240556</c:v>
                </c:pt>
                <c:pt idx="1">
                  <c:v>169.35417540828354</c:v>
                </c:pt>
                <c:pt idx="2">
                  <c:v>486.3548823561016</c:v>
                </c:pt>
                <c:pt idx="3">
                  <c:v>393.78367321495853</c:v>
                </c:pt>
                <c:pt idx="4">
                  <c:v>532.3601423698293</c:v>
                </c:pt>
                <c:pt idx="5">
                  <c:v>613.5718631621038</c:v>
                </c:pt>
                <c:pt idx="6">
                  <c:v>370.41851957560567</c:v>
                </c:pt>
                <c:pt idx="7">
                  <c:v>453.39232061066235</c:v>
                </c:pt>
                <c:pt idx="8">
                  <c:v>334.65376750739154</c:v>
                </c:pt>
                <c:pt idx="9">
                  <c:v>142.66603175680541</c:v>
                </c:pt>
                <c:pt idx="10">
                  <c:v>157.47591986280835</c:v>
                </c:pt>
                <c:pt idx="11">
                  <c:v>177.03254923652031</c:v>
                </c:pt>
                <c:pt idx="12">
                  <c:v>91.694121696668404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57-40D4-BF3B-6ABE848318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9453856"/>
        <c:axId val="169450592"/>
      </c:barChart>
      <c:catAx>
        <c:axId val="169453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450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450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4538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4432768019382192"/>
          <c:y val="0.81013669642969266"/>
          <c:w val="0.70431909953563487"/>
          <c:h val="0.159067990305039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76200</xdr:rowOff>
    </xdr:from>
    <xdr:to>
      <xdr:col>7</xdr:col>
      <xdr:colOff>937260</xdr:colOff>
      <xdr:row>70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AF9C52FF-10DB-4905-9ABD-B9DF41B4D3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53340</xdr:colOff>
      <xdr:row>1</xdr:row>
      <xdr:rowOff>167640</xdr:rowOff>
    </xdr:from>
    <xdr:to>
      <xdr:col>18</xdr:col>
      <xdr:colOff>617220</xdr:colOff>
      <xdr:row>29</xdr:row>
      <xdr:rowOff>144780</xdr:rowOff>
    </xdr:to>
    <xdr:graphicFrame macro="">
      <xdr:nvGraphicFramePr>
        <xdr:cNvPr id="3" name="Chart 3">
          <a:extLst>
            <a:ext uri="{FF2B5EF4-FFF2-40B4-BE49-F238E27FC236}">
              <a16:creationId xmlns="" xmlns:a16="http://schemas.microsoft.com/office/drawing/2014/main" id="{79B23D73-341E-4A45-91EE-396B62C42C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68580</xdr:colOff>
      <xdr:row>2</xdr:row>
      <xdr:rowOff>22860</xdr:rowOff>
    </xdr:from>
    <xdr:to>
      <xdr:col>27</xdr:col>
      <xdr:colOff>640080</xdr:colOff>
      <xdr:row>37</xdr:row>
      <xdr:rowOff>167640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AB38FBDD-4898-4BFB-829E-B776FBC4C9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41</xdr:row>
      <xdr:rowOff>22860</xdr:rowOff>
    </xdr:from>
    <xdr:to>
      <xdr:col>11</xdr:col>
      <xdr:colOff>998220</xdr:colOff>
      <xdr:row>78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44C62D05-262E-4AEE-9C26-FD61541D5C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notebook%20anniz/Anniz/&#3611;&#3637;&#3591;&#3610;%2061/Risk%20score%2061/1.%20&#3605;.&#3588;.60/1.%20&#3605;.&#3588;.60/WorkSheetPlanfinPlus2561%20&#3648;&#3604;&#3639;&#3629;&#3609;%20&#3605;.&#3588;.60%20&#3603;%20&#3623;&#3633;&#3609;&#3607;&#3637;&#3656;%20.....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lanfin2561"/>
      <sheetName val="Revenue"/>
      <sheetName val="Expense"/>
      <sheetName val="HGR2559"/>
      <sheetName val="การวิเคราะห์แผน 8 แบบ"/>
      <sheetName val="Mapping60"/>
      <sheetName val="1.WS-Re-Exp"/>
      <sheetName val="งบทดลอง รพ."/>
      <sheetName val="2.WS-ยา วชภฯ"/>
      <sheetName val="3.WS-วัสดุอื่น"/>
      <sheetName val="4.WS-แผน จน."/>
      <sheetName val="5.WS-แผน ลน."/>
      <sheetName val="6.WS-แผนลงทุน"/>
      <sheetName val="7.WS-แผน รพ.สต."/>
      <sheetName val="PlanFin Analysis"/>
      <sheetName val="WS2-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4201020106.101</v>
          </cell>
          <cell r="B2" t="str">
            <v>รายได้แผ่นดิน-เงินชดใช้จากการผิดสัญญาการศึกษาและดูงาน</v>
          </cell>
          <cell r="C2">
            <v>1213</v>
          </cell>
          <cell r="D2">
            <v>32512544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210814.42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  <cell r="AP2">
            <v>0</v>
          </cell>
          <cell r="AQ2">
            <v>0</v>
          </cell>
          <cell r="AR2">
            <v>0</v>
          </cell>
          <cell r="AS2">
            <v>0</v>
          </cell>
          <cell r="AT2">
            <v>0</v>
          </cell>
          <cell r="AU2">
            <v>0</v>
          </cell>
          <cell r="AV2">
            <v>0</v>
          </cell>
          <cell r="AW2">
            <v>0</v>
          </cell>
          <cell r="AX2">
            <v>0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580598</v>
          </cell>
          <cell r="BD2">
            <v>0</v>
          </cell>
          <cell r="BE2">
            <v>0</v>
          </cell>
          <cell r="BF2">
            <v>0</v>
          </cell>
          <cell r="BG2">
            <v>0</v>
          </cell>
          <cell r="BH2">
            <v>0</v>
          </cell>
          <cell r="BI2">
            <v>0</v>
          </cell>
          <cell r="BJ2">
            <v>0</v>
          </cell>
          <cell r="BK2">
            <v>0</v>
          </cell>
          <cell r="BL2">
            <v>437762.32</v>
          </cell>
          <cell r="BM2">
            <v>0</v>
          </cell>
          <cell r="BN2">
            <v>0</v>
          </cell>
          <cell r="BO2">
            <v>0</v>
          </cell>
          <cell r="BP2">
            <v>0</v>
          </cell>
          <cell r="BQ2">
            <v>0</v>
          </cell>
          <cell r="BR2">
            <v>3848701.95</v>
          </cell>
          <cell r="BS2">
            <v>0</v>
          </cell>
          <cell r="BT2">
            <v>0</v>
          </cell>
          <cell r="BU2">
            <v>0</v>
          </cell>
          <cell r="BV2">
            <v>0</v>
          </cell>
          <cell r="BW2">
            <v>0</v>
          </cell>
          <cell r="BX2">
            <v>0</v>
          </cell>
          <cell r="BY2">
            <v>0</v>
          </cell>
          <cell r="BZ2">
            <v>0</v>
          </cell>
          <cell r="CA2">
            <v>0</v>
          </cell>
          <cell r="CB2">
            <v>0</v>
          </cell>
          <cell r="CC2">
            <v>0</v>
          </cell>
          <cell r="CD2">
            <v>0</v>
          </cell>
          <cell r="CE2">
            <v>0</v>
          </cell>
          <cell r="CF2">
            <v>0</v>
          </cell>
          <cell r="CG2">
            <v>0</v>
          </cell>
          <cell r="CH2">
            <v>0</v>
          </cell>
          <cell r="CI2">
            <v>0</v>
          </cell>
          <cell r="CJ2">
            <v>0</v>
          </cell>
          <cell r="CK2">
            <v>0</v>
          </cell>
          <cell r="CL2">
            <v>0</v>
          </cell>
        </row>
        <row r="3">
          <cell r="A3" t="str">
            <v>4201020199.101</v>
          </cell>
          <cell r="B3" t="str">
            <v>รายได้แผ่นดิน-ค่าปรับอื่น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61760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1928640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0</v>
          </cell>
          <cell r="BD3">
            <v>4340</v>
          </cell>
          <cell r="BE3">
            <v>0</v>
          </cell>
          <cell r="BF3">
            <v>0</v>
          </cell>
          <cell r="BG3">
            <v>0</v>
          </cell>
          <cell r="BH3">
            <v>0</v>
          </cell>
          <cell r="BI3">
            <v>0</v>
          </cell>
          <cell r="BJ3">
            <v>0</v>
          </cell>
          <cell r="BK3">
            <v>0</v>
          </cell>
          <cell r="BL3">
            <v>0</v>
          </cell>
          <cell r="BM3">
            <v>0</v>
          </cell>
          <cell r="BN3">
            <v>0</v>
          </cell>
          <cell r="BO3">
            <v>0</v>
          </cell>
          <cell r="BP3">
            <v>0</v>
          </cell>
          <cell r="BQ3">
            <v>0</v>
          </cell>
          <cell r="BR3">
            <v>145278</v>
          </cell>
          <cell r="BS3">
            <v>0</v>
          </cell>
          <cell r="BT3">
            <v>0</v>
          </cell>
          <cell r="BU3">
            <v>0</v>
          </cell>
          <cell r="BV3">
            <v>0</v>
          </cell>
          <cell r="BW3">
            <v>0</v>
          </cell>
          <cell r="BX3">
            <v>0</v>
          </cell>
          <cell r="BY3">
            <v>0</v>
          </cell>
          <cell r="BZ3">
            <v>0</v>
          </cell>
          <cell r="CA3">
            <v>0</v>
          </cell>
          <cell r="CB3">
            <v>0</v>
          </cell>
          <cell r="CC3">
            <v>0</v>
          </cell>
          <cell r="CD3">
            <v>0</v>
          </cell>
          <cell r="CE3">
            <v>0</v>
          </cell>
          <cell r="CF3">
            <v>0</v>
          </cell>
          <cell r="CG3">
            <v>0</v>
          </cell>
          <cell r="CH3">
            <v>0</v>
          </cell>
          <cell r="CI3">
            <v>0</v>
          </cell>
          <cell r="CJ3">
            <v>0</v>
          </cell>
          <cell r="CK3">
            <v>0</v>
          </cell>
          <cell r="CL3">
            <v>0</v>
          </cell>
        </row>
        <row r="4">
          <cell r="A4" t="str">
            <v>4202010199.101</v>
          </cell>
          <cell r="B4" t="str">
            <v>รายได้ค่าธรรมเนียมการบริการอื่น</v>
          </cell>
          <cell r="C4">
            <v>386800</v>
          </cell>
          <cell r="D4">
            <v>900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700</v>
          </cell>
          <cell r="N4">
            <v>0</v>
          </cell>
          <cell r="O4">
            <v>30280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6100</v>
          </cell>
          <cell r="X4">
            <v>0</v>
          </cell>
          <cell r="Y4">
            <v>0</v>
          </cell>
          <cell r="Z4">
            <v>14200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900</v>
          </cell>
          <cell r="AK4">
            <v>1000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200</v>
          </cell>
          <cell r="AZ4">
            <v>0</v>
          </cell>
          <cell r="BA4">
            <v>0</v>
          </cell>
          <cell r="BB4">
            <v>0</v>
          </cell>
          <cell r="BC4">
            <v>12200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0</v>
          </cell>
          <cell r="BQ4">
            <v>0</v>
          </cell>
          <cell r="BR4">
            <v>263800</v>
          </cell>
          <cell r="BS4">
            <v>0</v>
          </cell>
          <cell r="BT4">
            <v>0</v>
          </cell>
          <cell r="BU4">
            <v>0</v>
          </cell>
          <cell r="BV4">
            <v>0</v>
          </cell>
          <cell r="BW4">
            <v>0</v>
          </cell>
          <cell r="BX4">
            <v>0</v>
          </cell>
          <cell r="BY4">
            <v>0</v>
          </cell>
          <cell r="BZ4">
            <v>0</v>
          </cell>
          <cell r="CA4">
            <v>0</v>
          </cell>
          <cell r="CB4">
            <v>51660</v>
          </cell>
          <cell r="CC4">
            <v>0</v>
          </cell>
          <cell r="CD4">
            <v>0</v>
          </cell>
          <cell r="CE4">
            <v>0</v>
          </cell>
          <cell r="CF4">
            <v>0</v>
          </cell>
          <cell r="CG4">
            <v>300</v>
          </cell>
          <cell r="CH4">
            <v>0</v>
          </cell>
          <cell r="CI4">
            <v>0</v>
          </cell>
          <cell r="CJ4">
            <v>0</v>
          </cell>
          <cell r="CK4">
            <v>0</v>
          </cell>
          <cell r="CL4">
            <v>0</v>
          </cell>
        </row>
        <row r="5">
          <cell r="A5" t="str">
            <v>4202020102.101</v>
          </cell>
          <cell r="B5" t="str">
            <v>รายได้ค่าเช่าอสังหา ริมทรัพย์จากบุคคลภายนอก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14000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1500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  <cell r="BQ5">
            <v>0</v>
          </cell>
          <cell r="BR5">
            <v>0</v>
          </cell>
          <cell r="BS5">
            <v>0</v>
          </cell>
          <cell r="BT5">
            <v>0</v>
          </cell>
          <cell r="BU5">
            <v>0</v>
          </cell>
          <cell r="BV5">
            <v>0</v>
          </cell>
          <cell r="BW5">
            <v>0</v>
          </cell>
          <cell r="BX5">
            <v>0</v>
          </cell>
          <cell r="BY5">
            <v>0</v>
          </cell>
          <cell r="BZ5">
            <v>0</v>
          </cell>
          <cell r="CA5">
            <v>0</v>
          </cell>
          <cell r="CB5">
            <v>0</v>
          </cell>
          <cell r="CC5">
            <v>0</v>
          </cell>
          <cell r="CD5">
            <v>0</v>
          </cell>
          <cell r="CE5">
            <v>0</v>
          </cell>
          <cell r="CF5">
            <v>0</v>
          </cell>
          <cell r="CG5">
            <v>0</v>
          </cell>
          <cell r="CH5">
            <v>0</v>
          </cell>
          <cell r="CI5">
            <v>0</v>
          </cell>
          <cell r="CJ5">
            <v>0</v>
          </cell>
          <cell r="CK5">
            <v>0</v>
          </cell>
          <cell r="CL5">
            <v>0</v>
          </cell>
        </row>
        <row r="6">
          <cell r="A6" t="str">
            <v>4202030105.101</v>
          </cell>
          <cell r="B6" t="str">
            <v>รายได้แผ่นดิน-ค่าขายของเบ็ดเตล็ด</v>
          </cell>
          <cell r="C6">
            <v>128925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35200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71700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42946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0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</row>
        <row r="7">
          <cell r="A7" t="str">
            <v>4203010101.101</v>
          </cell>
          <cell r="B7" t="str">
            <v>รายได้ดอกเบี้ยเงินฝากที่สถาบันการเงิน</v>
          </cell>
          <cell r="C7">
            <v>0</v>
          </cell>
          <cell r="D7">
            <v>96691.4</v>
          </cell>
          <cell r="E7">
            <v>0</v>
          </cell>
          <cell r="F7">
            <v>86504.35</v>
          </cell>
          <cell r="G7">
            <v>0</v>
          </cell>
          <cell r="H7">
            <v>4207.5600000000004</v>
          </cell>
          <cell r="I7">
            <v>0</v>
          </cell>
          <cell r="J7">
            <v>0</v>
          </cell>
          <cell r="K7">
            <v>30156.34</v>
          </cell>
          <cell r="L7">
            <v>54722.18</v>
          </cell>
          <cell r="M7">
            <v>96.72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10338.18</v>
          </cell>
          <cell r="T7">
            <v>0</v>
          </cell>
          <cell r="U7">
            <v>0</v>
          </cell>
          <cell r="V7">
            <v>0</v>
          </cell>
          <cell r="W7">
            <v>624881.34</v>
          </cell>
          <cell r="X7">
            <v>0</v>
          </cell>
          <cell r="Y7">
            <v>0</v>
          </cell>
          <cell r="Z7">
            <v>76404.259999999995</v>
          </cell>
          <cell r="AA7">
            <v>0</v>
          </cell>
          <cell r="AB7">
            <v>6335.33</v>
          </cell>
          <cell r="AC7">
            <v>59287.83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61828.51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1719.98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20933.650000000001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25143.759999999998</v>
          </cell>
          <cell r="BP7">
            <v>0</v>
          </cell>
          <cell r="BQ7">
            <v>0</v>
          </cell>
          <cell r="BR7">
            <v>1572808.29</v>
          </cell>
          <cell r="BS7">
            <v>0</v>
          </cell>
          <cell r="BT7">
            <v>57381.85</v>
          </cell>
          <cell r="BU7">
            <v>0</v>
          </cell>
          <cell r="BV7">
            <v>0</v>
          </cell>
          <cell r="BW7">
            <v>83510.880000000005</v>
          </cell>
          <cell r="BX7">
            <v>179038.9</v>
          </cell>
          <cell r="BY7">
            <v>0</v>
          </cell>
          <cell r="BZ7">
            <v>0</v>
          </cell>
          <cell r="CA7">
            <v>0</v>
          </cell>
          <cell r="CB7">
            <v>4379.21</v>
          </cell>
          <cell r="CC7">
            <v>0</v>
          </cell>
          <cell r="CD7">
            <v>0</v>
          </cell>
          <cell r="CE7">
            <v>0</v>
          </cell>
          <cell r="CF7">
            <v>8553.01</v>
          </cell>
          <cell r="CG7">
            <v>833</v>
          </cell>
          <cell r="CH7">
            <v>77423.34</v>
          </cell>
          <cell r="CI7">
            <v>9459.5400000000009</v>
          </cell>
          <cell r="CJ7">
            <v>0</v>
          </cell>
          <cell r="CK7">
            <v>0</v>
          </cell>
          <cell r="CL7">
            <v>0</v>
          </cell>
        </row>
        <row r="8">
          <cell r="A8" t="str">
            <v>4205010104.101</v>
          </cell>
          <cell r="B8" t="str">
            <v>รายรับจากการขายอาคารและสิ่งปลูกสร้าง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141000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</row>
        <row r="9">
          <cell r="A9" t="str">
            <v>4205010110.101</v>
          </cell>
          <cell r="B9" t="str">
            <v>รายรับจากการขายครุภัณฑ์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35500</v>
          </cell>
          <cell r="P9">
            <v>0</v>
          </cell>
          <cell r="Q9">
            <v>0</v>
          </cell>
          <cell r="R9">
            <v>0</v>
          </cell>
          <cell r="S9">
            <v>15874.68</v>
          </cell>
          <cell r="T9">
            <v>0</v>
          </cell>
          <cell r="U9">
            <v>0</v>
          </cell>
          <cell r="V9">
            <v>0</v>
          </cell>
          <cell r="W9">
            <v>11600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</row>
        <row r="10">
          <cell r="A10" t="str">
            <v>4206010102.101</v>
          </cell>
          <cell r="B10" t="str">
            <v>รายได้เงินเหลือจ่ายปีเก่า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38337.42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105240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500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674954.36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</row>
        <row r="11">
          <cell r="A11" t="str">
            <v>4207010102.102</v>
          </cell>
          <cell r="B11" t="str">
            <v>รายได้แผ่นดิน-ค่าปรับอื่นจ่ายคืน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-3653.3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</row>
        <row r="12">
          <cell r="A12" t="str">
            <v>4301010102.101</v>
          </cell>
          <cell r="B12" t="str">
            <v>รายได้จากการจำหน่ายยาสมุนไพร -บุคคลภายนอก</v>
          </cell>
          <cell r="C12">
            <v>1354.77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381244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282416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500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2120</v>
          </cell>
          <cell r="BD12">
            <v>28917</v>
          </cell>
          <cell r="BE12">
            <v>0</v>
          </cell>
          <cell r="BF12">
            <v>0</v>
          </cell>
          <cell r="BG12">
            <v>120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33506.300000000003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5081</v>
          </cell>
          <cell r="BV12">
            <v>21905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600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</row>
        <row r="13">
          <cell r="A13" t="str">
            <v>4301010102.102</v>
          </cell>
          <cell r="B13" t="str">
            <v>รายได้จากการจำหน่ายสินค้าอื่น ๆ -บุคคลภายนอก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280559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1820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</row>
        <row r="14">
          <cell r="A14" t="str">
            <v>4301010102.103</v>
          </cell>
          <cell r="B14" t="str">
            <v>รายได้จากการจำหน่ายยาสมุนไพร -หน่วยงานภาครัฐ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603940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7425148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162167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</row>
        <row r="15">
          <cell r="A15" t="str">
            <v>4301010102.104</v>
          </cell>
          <cell r="B15" t="str">
            <v>รายได้จากการจำหน่ายสินค้าอื่น ๆ -หน่วยงานภาครัฐ</v>
          </cell>
          <cell r="C15">
            <v>282557.40999999997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4500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</row>
        <row r="16">
          <cell r="A16" t="str">
            <v>4301010102.105</v>
          </cell>
          <cell r="B16" t="str">
            <v>ส่วนเพิ่มมูลค่าจากการผลิตสินค้า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29075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1423160.38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</row>
        <row r="17">
          <cell r="A17" t="str">
            <v>4301020102.101</v>
          </cell>
          <cell r="B17" t="str">
            <v>รายได้ค่าสิ่งส่งตรวจ - บุคคลภายนอก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2210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15600</v>
          </cell>
          <cell r="V17">
            <v>0</v>
          </cell>
          <cell r="W17">
            <v>87600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58630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27150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2500150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3013937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424125</v>
          </cell>
          <cell r="BS17">
            <v>0</v>
          </cell>
          <cell r="BT17">
            <v>0</v>
          </cell>
          <cell r="BU17">
            <v>97385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165173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</row>
        <row r="18">
          <cell r="A18" t="str">
            <v>4301020102.102</v>
          </cell>
          <cell r="B18" t="str">
            <v>รายได้ค่าตรวจสุขภาพ - บุคคลภายนอก</v>
          </cell>
          <cell r="C18">
            <v>1117818</v>
          </cell>
          <cell r="D18">
            <v>0</v>
          </cell>
          <cell r="E18">
            <v>7000</v>
          </cell>
          <cell r="F18">
            <v>16540</v>
          </cell>
          <cell r="G18">
            <v>0</v>
          </cell>
          <cell r="H18">
            <v>0</v>
          </cell>
          <cell r="I18">
            <v>13680</v>
          </cell>
          <cell r="J18">
            <v>72135</v>
          </cell>
          <cell r="K18">
            <v>0</v>
          </cell>
          <cell r="L18">
            <v>0</v>
          </cell>
          <cell r="M18">
            <v>142070</v>
          </cell>
          <cell r="N18">
            <v>0</v>
          </cell>
          <cell r="O18">
            <v>239539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15200</v>
          </cell>
          <cell r="V18">
            <v>0</v>
          </cell>
          <cell r="W18">
            <v>25800</v>
          </cell>
          <cell r="X18">
            <v>2400</v>
          </cell>
          <cell r="Y18">
            <v>54530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1500</v>
          </cell>
          <cell r="AF18">
            <v>0</v>
          </cell>
          <cell r="AG18">
            <v>0</v>
          </cell>
          <cell r="AH18">
            <v>150</v>
          </cell>
          <cell r="AI18">
            <v>31820</v>
          </cell>
          <cell r="AJ18">
            <v>1000</v>
          </cell>
          <cell r="AK18">
            <v>705580</v>
          </cell>
          <cell r="AL18">
            <v>1000</v>
          </cell>
          <cell r="AM18">
            <v>0</v>
          </cell>
          <cell r="AN18">
            <v>12350</v>
          </cell>
          <cell r="AO18">
            <v>0</v>
          </cell>
          <cell r="AP18">
            <v>4160</v>
          </cell>
          <cell r="AQ18">
            <v>0</v>
          </cell>
          <cell r="AR18">
            <v>310398</v>
          </cell>
          <cell r="AS18">
            <v>1500</v>
          </cell>
          <cell r="AT18">
            <v>8000</v>
          </cell>
          <cell r="AU18">
            <v>0</v>
          </cell>
          <cell r="AV18">
            <v>44410</v>
          </cell>
          <cell r="AW18">
            <v>0</v>
          </cell>
          <cell r="AX18">
            <v>2000</v>
          </cell>
          <cell r="AY18">
            <v>0</v>
          </cell>
          <cell r="AZ18">
            <v>500</v>
          </cell>
          <cell r="BA18">
            <v>0</v>
          </cell>
          <cell r="BB18">
            <v>0</v>
          </cell>
          <cell r="BC18">
            <v>717430</v>
          </cell>
          <cell r="BD18">
            <v>180147</v>
          </cell>
          <cell r="BE18">
            <v>12230</v>
          </cell>
          <cell r="BF18">
            <v>0</v>
          </cell>
          <cell r="BG18">
            <v>453033.5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1000</v>
          </cell>
          <cell r="BN18">
            <v>1200</v>
          </cell>
          <cell r="BO18">
            <v>7000</v>
          </cell>
          <cell r="BP18">
            <v>28366</v>
          </cell>
          <cell r="BQ18">
            <v>1045</v>
          </cell>
          <cell r="BR18">
            <v>92360</v>
          </cell>
          <cell r="BS18">
            <v>23400</v>
          </cell>
          <cell r="BT18">
            <v>0</v>
          </cell>
          <cell r="BU18">
            <v>2800</v>
          </cell>
          <cell r="BV18">
            <v>0</v>
          </cell>
          <cell r="BW18">
            <v>0</v>
          </cell>
          <cell r="BX18">
            <v>79970</v>
          </cell>
          <cell r="BY18">
            <v>4400</v>
          </cell>
          <cell r="BZ18">
            <v>0</v>
          </cell>
          <cell r="CA18">
            <v>81439</v>
          </cell>
          <cell r="CB18">
            <v>0</v>
          </cell>
          <cell r="CC18">
            <v>104975</v>
          </cell>
          <cell r="CD18">
            <v>0</v>
          </cell>
          <cell r="CE18">
            <v>0</v>
          </cell>
          <cell r="CF18">
            <v>3480</v>
          </cell>
          <cell r="CG18">
            <v>37530</v>
          </cell>
          <cell r="CH18">
            <v>1500</v>
          </cell>
          <cell r="CI18">
            <v>0</v>
          </cell>
          <cell r="CJ18">
            <v>14240</v>
          </cell>
          <cell r="CK18">
            <v>0</v>
          </cell>
          <cell r="CL18">
            <v>0</v>
          </cell>
        </row>
        <row r="19">
          <cell r="A19" t="str">
            <v>4301020102.103</v>
          </cell>
          <cell r="B19" t="str">
            <v>รายได้ค่าสิ่งส่งตรวจ - หน่วยงานภาครัฐ</v>
          </cell>
          <cell r="C19">
            <v>3620030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1018505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200</v>
          </cell>
          <cell r="V19">
            <v>0</v>
          </cell>
          <cell r="W19">
            <v>6593274.6299999999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213660</v>
          </cell>
          <cell r="AI19">
            <v>0</v>
          </cell>
          <cell r="AJ19">
            <v>0</v>
          </cell>
          <cell r="AK19">
            <v>2052003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540</v>
          </cell>
          <cell r="AQ19">
            <v>1260</v>
          </cell>
          <cell r="AR19">
            <v>0</v>
          </cell>
          <cell r="AS19">
            <v>1400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955885</v>
          </cell>
          <cell r="BB19">
            <v>0</v>
          </cell>
          <cell r="BC19">
            <v>712410</v>
          </cell>
          <cell r="BD19">
            <v>1211161</v>
          </cell>
          <cell r="BE19">
            <v>0</v>
          </cell>
          <cell r="BF19">
            <v>0</v>
          </cell>
          <cell r="BG19">
            <v>424545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5908400</v>
          </cell>
          <cell r="BM19">
            <v>0</v>
          </cell>
          <cell r="BN19">
            <v>0</v>
          </cell>
          <cell r="BO19">
            <v>7590</v>
          </cell>
          <cell r="BP19">
            <v>0</v>
          </cell>
          <cell r="BQ19">
            <v>0</v>
          </cell>
          <cell r="BR19">
            <v>4715960</v>
          </cell>
          <cell r="BS19">
            <v>0</v>
          </cell>
          <cell r="BT19">
            <v>0</v>
          </cell>
          <cell r="BU19">
            <v>127960</v>
          </cell>
          <cell r="BV19">
            <v>0</v>
          </cell>
          <cell r="BW19">
            <v>0</v>
          </cell>
          <cell r="BX19">
            <v>295060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16500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</row>
        <row r="20">
          <cell r="A20" t="str">
            <v>4301020102.104</v>
          </cell>
          <cell r="B20" t="str">
            <v>รายได้ค่าตรวจสุขภาพ-หน่วยงานภาครัฐ</v>
          </cell>
          <cell r="C20">
            <v>967610</v>
          </cell>
          <cell r="D20">
            <v>0</v>
          </cell>
          <cell r="E20">
            <v>16200</v>
          </cell>
          <cell r="F20">
            <v>0</v>
          </cell>
          <cell r="G20">
            <v>0</v>
          </cell>
          <cell r="H20">
            <v>106710</v>
          </cell>
          <cell r="I20">
            <v>0</v>
          </cell>
          <cell r="J20">
            <v>120585</v>
          </cell>
          <cell r="K20">
            <v>0</v>
          </cell>
          <cell r="L20">
            <v>40710</v>
          </cell>
          <cell r="M20">
            <v>131030</v>
          </cell>
          <cell r="N20">
            <v>0</v>
          </cell>
          <cell r="O20">
            <v>370210</v>
          </cell>
          <cell r="P20">
            <v>3460</v>
          </cell>
          <cell r="Q20">
            <v>4560</v>
          </cell>
          <cell r="R20">
            <v>0</v>
          </cell>
          <cell r="S20">
            <v>117234</v>
          </cell>
          <cell r="T20">
            <v>0</v>
          </cell>
          <cell r="U20">
            <v>53035</v>
          </cell>
          <cell r="V20">
            <v>0</v>
          </cell>
          <cell r="W20">
            <v>2886417</v>
          </cell>
          <cell r="X20">
            <v>134384</v>
          </cell>
          <cell r="Y20">
            <v>98170</v>
          </cell>
          <cell r="Z20">
            <v>282489</v>
          </cell>
          <cell r="AA20">
            <v>0</v>
          </cell>
          <cell r="AB20">
            <v>110593</v>
          </cell>
          <cell r="AC20">
            <v>140603</v>
          </cell>
          <cell r="AD20">
            <v>99000</v>
          </cell>
          <cell r="AE20">
            <v>0</v>
          </cell>
          <cell r="AF20">
            <v>102489</v>
          </cell>
          <cell r="AG20">
            <v>1920</v>
          </cell>
          <cell r="AH20">
            <v>38419</v>
          </cell>
          <cell r="AI20">
            <v>0</v>
          </cell>
          <cell r="AJ20">
            <v>0</v>
          </cell>
          <cell r="AK20">
            <v>556510</v>
          </cell>
          <cell r="AL20">
            <v>0</v>
          </cell>
          <cell r="AM20">
            <v>92158</v>
          </cell>
          <cell r="AN20">
            <v>386217</v>
          </cell>
          <cell r="AO20">
            <v>40170</v>
          </cell>
          <cell r="AP20">
            <v>176450</v>
          </cell>
          <cell r="AQ20">
            <v>0</v>
          </cell>
          <cell r="AR20">
            <v>92190</v>
          </cell>
          <cell r="AS20">
            <v>0</v>
          </cell>
          <cell r="AT20">
            <v>250</v>
          </cell>
          <cell r="AU20">
            <v>55645</v>
          </cell>
          <cell r="AV20">
            <v>68943</v>
          </cell>
          <cell r="AW20">
            <v>0</v>
          </cell>
          <cell r="AX20">
            <v>94120</v>
          </cell>
          <cell r="AY20">
            <v>0</v>
          </cell>
          <cell r="AZ20">
            <v>0</v>
          </cell>
          <cell r="BA20">
            <v>397467</v>
          </cell>
          <cell r="BB20">
            <v>0</v>
          </cell>
          <cell r="BC20">
            <v>1936638</v>
          </cell>
          <cell r="BD20">
            <v>212740</v>
          </cell>
          <cell r="BE20">
            <v>37420</v>
          </cell>
          <cell r="BF20">
            <v>0</v>
          </cell>
          <cell r="BG20">
            <v>1030312.49</v>
          </cell>
          <cell r="BH20">
            <v>49250</v>
          </cell>
          <cell r="BI20">
            <v>0</v>
          </cell>
          <cell r="BJ20">
            <v>0</v>
          </cell>
          <cell r="BK20">
            <v>0</v>
          </cell>
          <cell r="BL20">
            <v>698066</v>
          </cell>
          <cell r="BM20">
            <v>0</v>
          </cell>
          <cell r="BN20">
            <v>0</v>
          </cell>
          <cell r="BO20">
            <v>123900</v>
          </cell>
          <cell r="BP20">
            <v>38566</v>
          </cell>
          <cell r="BQ20">
            <v>0</v>
          </cell>
          <cell r="BR20">
            <v>898770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12040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58110</v>
          </cell>
          <cell r="CD20">
            <v>14600</v>
          </cell>
          <cell r="CE20">
            <v>112630</v>
          </cell>
          <cell r="CF20">
            <v>0</v>
          </cell>
          <cell r="CG20">
            <v>64190</v>
          </cell>
          <cell r="CH20">
            <v>0</v>
          </cell>
          <cell r="CI20">
            <v>0</v>
          </cell>
          <cell r="CJ20">
            <v>94238</v>
          </cell>
          <cell r="CK20">
            <v>0</v>
          </cell>
          <cell r="CL20">
            <v>0</v>
          </cell>
        </row>
        <row r="21">
          <cell r="A21" t="str">
            <v>4301020102.105</v>
          </cell>
          <cell r="B21" t="str">
            <v>รายได้จากระบบปฏิบัติการฉุกเฉิน (EMS)</v>
          </cell>
          <cell r="C21">
            <v>1477432</v>
          </cell>
          <cell r="D21">
            <v>44350</v>
          </cell>
          <cell r="E21">
            <v>107400</v>
          </cell>
          <cell r="F21">
            <v>52350</v>
          </cell>
          <cell r="G21">
            <v>9950</v>
          </cell>
          <cell r="H21">
            <v>114600</v>
          </cell>
          <cell r="I21">
            <v>52200</v>
          </cell>
          <cell r="J21">
            <v>93150</v>
          </cell>
          <cell r="K21">
            <v>59050</v>
          </cell>
          <cell r="L21">
            <v>154950</v>
          </cell>
          <cell r="M21">
            <v>297790</v>
          </cell>
          <cell r="N21">
            <v>0</v>
          </cell>
          <cell r="O21">
            <v>233450</v>
          </cell>
          <cell r="P21">
            <v>217400</v>
          </cell>
          <cell r="Q21">
            <v>47000</v>
          </cell>
          <cell r="R21">
            <v>233910.53</v>
          </cell>
          <cell r="S21">
            <v>84200</v>
          </cell>
          <cell r="T21">
            <v>92700</v>
          </cell>
          <cell r="U21">
            <v>84950</v>
          </cell>
          <cell r="V21">
            <v>95400</v>
          </cell>
          <cell r="W21">
            <v>1182450</v>
          </cell>
          <cell r="X21">
            <v>85350</v>
          </cell>
          <cell r="Y21">
            <v>284700</v>
          </cell>
          <cell r="Z21">
            <v>171100</v>
          </cell>
          <cell r="AA21">
            <v>73650</v>
          </cell>
          <cell r="AB21">
            <v>81800</v>
          </cell>
          <cell r="AC21">
            <v>345650</v>
          </cell>
          <cell r="AD21">
            <v>456800</v>
          </cell>
          <cell r="AE21">
            <v>178050</v>
          </cell>
          <cell r="AF21">
            <v>150450</v>
          </cell>
          <cell r="AG21">
            <v>197450</v>
          </cell>
          <cell r="AH21">
            <v>253000</v>
          </cell>
          <cell r="AI21">
            <v>115883</v>
          </cell>
          <cell r="AJ21">
            <v>213150</v>
          </cell>
          <cell r="AK21">
            <v>695850</v>
          </cell>
          <cell r="AL21">
            <v>91950</v>
          </cell>
          <cell r="AM21">
            <v>78900</v>
          </cell>
          <cell r="AN21">
            <v>309550</v>
          </cell>
          <cell r="AO21">
            <v>301900</v>
          </cell>
          <cell r="AP21">
            <v>323400</v>
          </cell>
          <cell r="AQ21">
            <v>64300</v>
          </cell>
          <cell r="AR21">
            <v>554272</v>
          </cell>
          <cell r="AS21">
            <v>227650</v>
          </cell>
          <cell r="AT21">
            <v>492850</v>
          </cell>
          <cell r="AU21">
            <v>389100</v>
          </cell>
          <cell r="AV21">
            <v>379750</v>
          </cell>
          <cell r="AW21">
            <v>58350</v>
          </cell>
          <cell r="AX21">
            <v>107450</v>
          </cell>
          <cell r="AY21">
            <v>84950</v>
          </cell>
          <cell r="AZ21">
            <v>75700</v>
          </cell>
          <cell r="BA21">
            <v>551200</v>
          </cell>
          <cell r="BB21">
            <v>153300</v>
          </cell>
          <cell r="BC21">
            <v>1031050</v>
          </cell>
          <cell r="BD21">
            <v>263150</v>
          </cell>
          <cell r="BE21">
            <v>69900</v>
          </cell>
          <cell r="BF21">
            <v>24450</v>
          </cell>
          <cell r="BG21">
            <v>70200</v>
          </cell>
          <cell r="BH21">
            <v>59950</v>
          </cell>
          <cell r="BI21">
            <v>3350</v>
          </cell>
          <cell r="BJ21">
            <v>92000</v>
          </cell>
          <cell r="BK21">
            <v>56550</v>
          </cell>
          <cell r="BL21">
            <v>801705</v>
          </cell>
          <cell r="BM21">
            <v>310850</v>
          </cell>
          <cell r="BN21">
            <v>152250</v>
          </cell>
          <cell r="BO21">
            <v>198450</v>
          </cell>
          <cell r="BP21">
            <v>160450</v>
          </cell>
          <cell r="BQ21">
            <v>93450</v>
          </cell>
          <cell r="BR21">
            <v>1284800</v>
          </cell>
          <cell r="BS21">
            <v>131400</v>
          </cell>
          <cell r="BT21">
            <v>66500</v>
          </cell>
          <cell r="BU21">
            <v>264850</v>
          </cell>
          <cell r="BV21">
            <v>52750</v>
          </cell>
          <cell r="BW21">
            <v>157450</v>
          </cell>
          <cell r="BX21">
            <v>300850</v>
          </cell>
          <cell r="BY21">
            <v>169600</v>
          </cell>
          <cell r="BZ21">
            <v>122400</v>
          </cell>
          <cell r="CA21">
            <v>106950</v>
          </cell>
          <cell r="CB21">
            <v>78950</v>
          </cell>
          <cell r="CC21">
            <v>243050</v>
          </cell>
          <cell r="CD21">
            <v>131900</v>
          </cell>
          <cell r="CE21">
            <v>144450</v>
          </cell>
          <cell r="CF21">
            <v>109100</v>
          </cell>
          <cell r="CG21">
            <v>45550</v>
          </cell>
          <cell r="CH21">
            <v>118150</v>
          </cell>
          <cell r="CI21">
            <v>115200</v>
          </cell>
          <cell r="CJ21">
            <v>251750</v>
          </cell>
          <cell r="CK21">
            <v>24500</v>
          </cell>
          <cell r="CL21">
            <v>34950</v>
          </cell>
        </row>
        <row r="22">
          <cell r="A22" t="str">
            <v>4301020102.106</v>
          </cell>
          <cell r="B22" t="str">
            <v xml:space="preserve">รายได้สนับสนุนยาและอื่น ๆ </v>
          </cell>
          <cell r="C22">
            <v>16357720.66</v>
          </cell>
          <cell r="D22">
            <v>0</v>
          </cell>
          <cell r="E22">
            <v>0</v>
          </cell>
          <cell r="F22">
            <v>1335768.21</v>
          </cell>
          <cell r="G22">
            <v>1244767.69</v>
          </cell>
          <cell r="H22">
            <v>2180792.48</v>
          </cell>
          <cell r="I22">
            <v>0</v>
          </cell>
          <cell r="J22">
            <v>4346448.22</v>
          </cell>
          <cell r="K22">
            <v>0</v>
          </cell>
          <cell r="L22">
            <v>1945015.24</v>
          </cell>
          <cell r="M22">
            <v>3892826.08</v>
          </cell>
          <cell r="N22">
            <v>302039.3</v>
          </cell>
          <cell r="O22">
            <v>10568309.17</v>
          </cell>
          <cell r="P22">
            <v>524719.14</v>
          </cell>
          <cell r="Q22">
            <v>1107733.03</v>
          </cell>
          <cell r="R22">
            <v>3165279.8</v>
          </cell>
          <cell r="S22">
            <v>0</v>
          </cell>
          <cell r="T22">
            <v>840329.59</v>
          </cell>
          <cell r="U22">
            <v>1408471.48</v>
          </cell>
          <cell r="V22">
            <v>0</v>
          </cell>
          <cell r="W22">
            <v>45962825</v>
          </cell>
          <cell r="X22">
            <v>0</v>
          </cell>
          <cell r="Y22">
            <v>1307786.83</v>
          </cell>
          <cell r="Z22">
            <v>0</v>
          </cell>
          <cell r="AA22">
            <v>104798.64</v>
          </cell>
          <cell r="AB22">
            <v>461457.62</v>
          </cell>
          <cell r="AC22">
            <v>0</v>
          </cell>
          <cell r="AD22">
            <v>0</v>
          </cell>
          <cell r="AE22">
            <v>0</v>
          </cell>
          <cell r="AF22">
            <v>1050</v>
          </cell>
          <cell r="AG22">
            <v>85942.399999999994</v>
          </cell>
          <cell r="AH22">
            <v>1201477.3600000001</v>
          </cell>
          <cell r="AI22">
            <v>0</v>
          </cell>
          <cell r="AJ22">
            <v>496763.28</v>
          </cell>
          <cell r="AK22">
            <v>54770714.729999997</v>
          </cell>
          <cell r="AL22">
            <v>0</v>
          </cell>
          <cell r="AM22">
            <v>0</v>
          </cell>
          <cell r="AN22">
            <v>315077.34999999998</v>
          </cell>
          <cell r="AO22">
            <v>0</v>
          </cell>
          <cell r="AP22">
            <v>3599995.45</v>
          </cell>
          <cell r="AQ22">
            <v>613891.78</v>
          </cell>
          <cell r="AR22">
            <v>131440</v>
          </cell>
          <cell r="AS22">
            <v>465057.93</v>
          </cell>
          <cell r="AT22">
            <v>2027558.87</v>
          </cell>
          <cell r="AU22">
            <v>2262880.73</v>
          </cell>
          <cell r="AV22">
            <v>530454</v>
          </cell>
          <cell r="AW22">
            <v>4023</v>
          </cell>
          <cell r="AX22">
            <v>2022639.6</v>
          </cell>
          <cell r="AY22">
            <v>2229795.81</v>
          </cell>
          <cell r="AZ22">
            <v>1467413.86</v>
          </cell>
          <cell r="BA22">
            <v>8839373.0399999991</v>
          </cell>
          <cell r="BB22">
            <v>633054.53</v>
          </cell>
          <cell r="BC22">
            <v>31568520.57</v>
          </cell>
          <cell r="BD22">
            <v>4261504.74</v>
          </cell>
          <cell r="BE22">
            <v>1117055.68</v>
          </cell>
          <cell r="BF22">
            <v>0</v>
          </cell>
          <cell r="BG22">
            <v>1187552.0900000001</v>
          </cell>
          <cell r="BH22">
            <v>2043224.22</v>
          </cell>
          <cell r="BI22">
            <v>0</v>
          </cell>
          <cell r="BJ22">
            <v>0</v>
          </cell>
          <cell r="BK22">
            <v>36611</v>
          </cell>
          <cell r="BL22">
            <v>2689037.73</v>
          </cell>
          <cell r="BM22">
            <v>3862046.92</v>
          </cell>
          <cell r="BN22">
            <v>2342501.7200000002</v>
          </cell>
          <cell r="BO22">
            <v>1502700.6</v>
          </cell>
          <cell r="BP22">
            <v>1054226.26</v>
          </cell>
          <cell r="BQ22">
            <v>869709.45</v>
          </cell>
          <cell r="BR22">
            <v>68988953.349999994</v>
          </cell>
          <cell r="BS22">
            <v>1104327.53</v>
          </cell>
          <cell r="BT22">
            <v>0</v>
          </cell>
          <cell r="BU22">
            <v>8110750.4199999999</v>
          </cell>
          <cell r="BV22">
            <v>0</v>
          </cell>
          <cell r="BW22">
            <v>1239321.51</v>
          </cell>
          <cell r="BX22">
            <v>6314339.4500000002</v>
          </cell>
          <cell r="BY22">
            <v>0</v>
          </cell>
          <cell r="BZ22">
            <v>0</v>
          </cell>
          <cell r="CA22">
            <v>1243218.1499999999</v>
          </cell>
          <cell r="CB22">
            <v>2223033.0699999998</v>
          </cell>
          <cell r="CC22">
            <v>3253911.15</v>
          </cell>
          <cell r="CD22">
            <v>1887795.3</v>
          </cell>
          <cell r="CE22">
            <v>3055947.29</v>
          </cell>
          <cell r="CF22">
            <v>0</v>
          </cell>
          <cell r="CG22">
            <v>446819.15</v>
          </cell>
          <cell r="CH22">
            <v>0</v>
          </cell>
          <cell r="CI22">
            <v>965830.43</v>
          </cell>
          <cell r="CJ22">
            <v>0</v>
          </cell>
          <cell r="CK22">
            <v>0</v>
          </cell>
          <cell r="CL22">
            <v>0</v>
          </cell>
        </row>
        <row r="23">
          <cell r="A23" t="str">
            <v>4301020104.104</v>
          </cell>
          <cell r="B23" t="str">
            <v>รายได้ค่ารักษาเบิกต้นสังกัด OP</v>
          </cell>
          <cell r="C23">
            <v>69674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51673</v>
          </cell>
          <cell r="J23">
            <v>2712450</v>
          </cell>
          <cell r="K23">
            <v>48620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613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21973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13227</v>
          </cell>
          <cell r="AT23">
            <v>5810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299429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20690</v>
          </cell>
          <cell r="BP23">
            <v>0</v>
          </cell>
          <cell r="BQ23">
            <v>0</v>
          </cell>
          <cell r="BR23">
            <v>12911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3570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</row>
        <row r="24">
          <cell r="A24" t="str">
            <v>4301020104.105</v>
          </cell>
          <cell r="B24" t="str">
            <v>รายได้ค่ารักษาเบิกต้นสังกัด IP</v>
          </cell>
          <cell r="C24">
            <v>1422061</v>
          </cell>
          <cell r="D24">
            <v>7919</v>
          </cell>
          <cell r="E24">
            <v>46254</v>
          </cell>
          <cell r="F24">
            <v>42359</v>
          </cell>
          <cell r="G24">
            <v>0</v>
          </cell>
          <cell r="H24">
            <v>92070</v>
          </cell>
          <cell r="I24">
            <v>6342.48</v>
          </cell>
          <cell r="J24">
            <v>53005</v>
          </cell>
          <cell r="K24">
            <v>0</v>
          </cell>
          <cell r="L24">
            <v>91603</v>
          </cell>
          <cell r="M24">
            <v>255749</v>
          </cell>
          <cell r="N24">
            <v>0</v>
          </cell>
          <cell r="O24">
            <v>497171.75</v>
          </cell>
          <cell r="P24">
            <v>53294</v>
          </cell>
          <cell r="Q24">
            <v>10576</v>
          </cell>
          <cell r="R24">
            <v>447488</v>
          </cell>
          <cell r="S24">
            <v>0</v>
          </cell>
          <cell r="T24">
            <v>106751</v>
          </cell>
          <cell r="U24">
            <v>25444</v>
          </cell>
          <cell r="V24">
            <v>0</v>
          </cell>
          <cell r="W24">
            <v>1807789</v>
          </cell>
          <cell r="X24">
            <v>0</v>
          </cell>
          <cell r="Y24">
            <v>18416</v>
          </cell>
          <cell r="Z24">
            <v>2382</v>
          </cell>
          <cell r="AA24">
            <v>72645</v>
          </cell>
          <cell r="AB24">
            <v>36889</v>
          </cell>
          <cell r="AC24">
            <v>75162</v>
          </cell>
          <cell r="AD24">
            <v>145361</v>
          </cell>
          <cell r="AE24">
            <v>66728</v>
          </cell>
          <cell r="AF24">
            <v>15711</v>
          </cell>
          <cell r="AG24">
            <v>15915</v>
          </cell>
          <cell r="AH24">
            <v>41616</v>
          </cell>
          <cell r="AI24">
            <v>13480</v>
          </cell>
          <cell r="AJ24">
            <v>2245</v>
          </cell>
          <cell r="AK24">
            <v>5518256</v>
          </cell>
          <cell r="AL24">
            <v>20437</v>
          </cell>
          <cell r="AM24">
            <v>0</v>
          </cell>
          <cell r="AN24">
            <v>172201</v>
          </cell>
          <cell r="AO24">
            <v>286230</v>
          </cell>
          <cell r="AP24">
            <v>62253</v>
          </cell>
          <cell r="AQ24">
            <v>2043</v>
          </cell>
          <cell r="AR24">
            <v>280523</v>
          </cell>
          <cell r="AS24">
            <v>5132</v>
          </cell>
          <cell r="AT24">
            <v>93513</v>
          </cell>
          <cell r="AU24">
            <v>49032</v>
          </cell>
          <cell r="AV24">
            <v>24877</v>
          </cell>
          <cell r="AW24">
            <v>24558</v>
          </cell>
          <cell r="AX24">
            <v>130265</v>
          </cell>
          <cell r="AY24">
            <v>15797</v>
          </cell>
          <cell r="AZ24">
            <v>4715</v>
          </cell>
          <cell r="BA24">
            <v>529079</v>
          </cell>
          <cell r="BB24">
            <v>0</v>
          </cell>
          <cell r="BC24">
            <v>2103644</v>
          </cell>
          <cell r="BD24">
            <v>153489</v>
          </cell>
          <cell r="BE24">
            <v>10992.25</v>
          </cell>
          <cell r="BF24">
            <v>6240</v>
          </cell>
          <cell r="BG24">
            <v>1177044.8</v>
          </cell>
          <cell r="BH24">
            <v>15116.5</v>
          </cell>
          <cell r="BI24">
            <v>0</v>
          </cell>
          <cell r="BJ24">
            <v>0</v>
          </cell>
          <cell r="BK24">
            <v>0</v>
          </cell>
          <cell r="BL24">
            <v>1078472</v>
          </cell>
          <cell r="BM24">
            <v>14109</v>
          </cell>
          <cell r="BN24">
            <v>0</v>
          </cell>
          <cell r="BO24">
            <v>43525</v>
          </cell>
          <cell r="BP24">
            <v>0</v>
          </cell>
          <cell r="BQ24">
            <v>0</v>
          </cell>
          <cell r="BR24">
            <v>10513633</v>
          </cell>
          <cell r="BS24">
            <v>90610</v>
          </cell>
          <cell r="BT24">
            <v>3749</v>
          </cell>
          <cell r="BU24">
            <v>829781</v>
          </cell>
          <cell r="BV24">
            <v>0</v>
          </cell>
          <cell r="BW24">
            <v>17690</v>
          </cell>
          <cell r="BX24">
            <v>91812</v>
          </cell>
          <cell r="BY24">
            <v>15249.94</v>
          </cell>
          <cell r="BZ24">
            <v>14629</v>
          </cell>
          <cell r="CA24">
            <v>93949</v>
          </cell>
          <cell r="CB24">
            <v>49555</v>
          </cell>
          <cell r="CC24">
            <v>85427</v>
          </cell>
          <cell r="CD24">
            <v>59838</v>
          </cell>
          <cell r="CE24">
            <v>25210</v>
          </cell>
          <cell r="CF24">
            <v>9580</v>
          </cell>
          <cell r="CG24">
            <v>0</v>
          </cell>
          <cell r="CH24">
            <v>0</v>
          </cell>
          <cell r="CI24">
            <v>10423</v>
          </cell>
          <cell r="CJ24">
            <v>249302</v>
          </cell>
          <cell r="CK24">
            <v>0</v>
          </cell>
          <cell r="CL24">
            <v>0</v>
          </cell>
        </row>
        <row r="25">
          <cell r="A25" t="str">
            <v>4301020104.106</v>
          </cell>
          <cell r="B25" t="str">
            <v>รายได้ค่ารักษาชำระเงิน OP</v>
          </cell>
          <cell r="C25">
            <v>32302008</v>
          </cell>
          <cell r="D25">
            <v>1977156</v>
          </cell>
          <cell r="E25">
            <v>1343397</v>
          </cell>
          <cell r="F25">
            <v>2716496</v>
          </cell>
          <cell r="G25">
            <v>892377</v>
          </cell>
          <cell r="H25">
            <v>3317808</v>
          </cell>
          <cell r="I25">
            <v>829352.83</v>
          </cell>
          <cell r="J25">
            <v>4415404</v>
          </cell>
          <cell r="K25">
            <v>722413</v>
          </cell>
          <cell r="L25">
            <v>1086919</v>
          </cell>
          <cell r="M25">
            <v>11240136.48</v>
          </cell>
          <cell r="N25">
            <v>33167</v>
          </cell>
          <cell r="O25">
            <v>15516752.25</v>
          </cell>
          <cell r="P25">
            <v>2391524</v>
          </cell>
          <cell r="Q25">
            <v>2373827.1</v>
          </cell>
          <cell r="R25">
            <v>3882390.5</v>
          </cell>
          <cell r="S25">
            <v>2165337</v>
          </cell>
          <cell r="T25">
            <v>3502209</v>
          </cell>
          <cell r="U25">
            <v>1583158.5</v>
          </cell>
          <cell r="V25">
            <v>1206916.24</v>
          </cell>
          <cell r="W25">
            <v>20827796.16</v>
          </cell>
          <cell r="X25">
            <v>1142115</v>
          </cell>
          <cell r="Y25">
            <v>4159984.26</v>
          </cell>
          <cell r="Z25">
            <v>2643689</v>
          </cell>
          <cell r="AA25">
            <v>920313.5</v>
          </cell>
          <cell r="AB25">
            <v>1331317.5</v>
          </cell>
          <cell r="AC25">
            <v>5574799.2000000002</v>
          </cell>
          <cell r="AD25">
            <v>6927669</v>
          </cell>
          <cell r="AE25">
            <v>1489282.64</v>
          </cell>
          <cell r="AF25">
            <v>949526</v>
          </cell>
          <cell r="AG25">
            <v>1029779</v>
          </cell>
          <cell r="AH25">
            <v>5369000.9199999999</v>
          </cell>
          <cell r="AI25">
            <v>1221876.25</v>
          </cell>
          <cell r="AJ25">
            <v>1803994.75</v>
          </cell>
          <cell r="AK25">
            <v>39360732</v>
          </cell>
          <cell r="AL25">
            <v>1504348</v>
          </cell>
          <cell r="AM25">
            <v>849556.47999999998</v>
          </cell>
          <cell r="AN25">
            <v>3436923</v>
          </cell>
          <cell r="AO25">
            <v>2907703</v>
          </cell>
          <cell r="AP25">
            <v>1399503</v>
          </cell>
          <cell r="AQ25">
            <v>475110</v>
          </cell>
          <cell r="AR25">
            <v>8137226</v>
          </cell>
          <cell r="AS25">
            <v>1619912</v>
          </cell>
          <cell r="AT25">
            <v>2916008.23</v>
          </cell>
          <cell r="AU25">
            <v>2167817</v>
          </cell>
          <cell r="AV25">
            <v>1056041</v>
          </cell>
          <cell r="AW25">
            <v>706259</v>
          </cell>
          <cell r="AX25">
            <v>1418027.25</v>
          </cell>
          <cell r="AY25">
            <v>1300735</v>
          </cell>
          <cell r="AZ25">
            <v>716617</v>
          </cell>
          <cell r="BA25">
            <v>12890238.5</v>
          </cell>
          <cell r="BB25">
            <v>1473050</v>
          </cell>
          <cell r="BC25">
            <v>35303988.299999997</v>
          </cell>
          <cell r="BD25">
            <v>5263503</v>
          </cell>
          <cell r="BE25">
            <v>1625024.5</v>
          </cell>
          <cell r="BF25">
            <v>2296705</v>
          </cell>
          <cell r="BG25">
            <v>30860615.129999999</v>
          </cell>
          <cell r="BH25">
            <v>819855.55</v>
          </cell>
          <cell r="BI25">
            <v>539571</v>
          </cell>
          <cell r="BJ25">
            <v>1370893</v>
          </cell>
          <cell r="BK25">
            <v>1514570</v>
          </cell>
          <cell r="BL25">
            <v>13778185.939999999</v>
          </cell>
          <cell r="BM25">
            <v>3669847</v>
          </cell>
          <cell r="BN25">
            <v>1542304.25</v>
          </cell>
          <cell r="BO25">
            <v>3714383.47</v>
          </cell>
          <cell r="BP25">
            <v>1544039</v>
          </cell>
          <cell r="BQ25">
            <v>3326053</v>
          </cell>
          <cell r="BR25">
            <v>45099895.549999997</v>
          </cell>
          <cell r="BS25">
            <v>2979228.25</v>
          </cell>
          <cell r="BT25">
            <v>2398370</v>
          </cell>
          <cell r="BU25">
            <v>9261401.5800000001</v>
          </cell>
          <cell r="BV25">
            <v>589414</v>
          </cell>
          <cell r="BW25">
            <v>2143766</v>
          </cell>
          <cell r="BX25">
            <v>6085195.25</v>
          </cell>
          <cell r="BY25">
            <v>1104400</v>
          </cell>
          <cell r="BZ25">
            <v>1667381</v>
          </cell>
          <cell r="CA25">
            <v>1354098</v>
          </cell>
          <cell r="CB25">
            <v>1889097.5</v>
          </cell>
          <cell r="CC25">
            <v>7693360.75</v>
          </cell>
          <cell r="CD25">
            <v>2484148</v>
          </cell>
          <cell r="CE25">
            <v>4713533</v>
          </cell>
          <cell r="CF25">
            <v>940860</v>
          </cell>
          <cell r="CG25">
            <v>1099532</v>
          </cell>
          <cell r="CH25">
            <v>626314</v>
          </cell>
          <cell r="CI25">
            <v>1192018</v>
          </cell>
          <cell r="CJ25">
            <v>7959432.5</v>
          </cell>
          <cell r="CK25">
            <v>556946</v>
          </cell>
          <cell r="CL25">
            <v>797957</v>
          </cell>
        </row>
        <row r="26">
          <cell r="A26" t="str">
            <v>4301020104.107</v>
          </cell>
          <cell r="B26" t="str">
            <v>รายได้ค่ารักษาชำระเงิน IP</v>
          </cell>
          <cell r="C26">
            <v>50035207</v>
          </cell>
          <cell r="D26">
            <v>895767</v>
          </cell>
          <cell r="E26">
            <v>828682</v>
          </cell>
          <cell r="F26">
            <v>2204794</v>
          </cell>
          <cell r="G26">
            <v>256084</v>
          </cell>
          <cell r="H26">
            <v>604729</v>
          </cell>
          <cell r="I26">
            <v>244176.38</v>
          </cell>
          <cell r="J26">
            <v>3101037</v>
          </cell>
          <cell r="K26">
            <v>45669</v>
          </cell>
          <cell r="L26">
            <v>430116</v>
          </cell>
          <cell r="M26">
            <v>7454455</v>
          </cell>
          <cell r="N26">
            <v>0</v>
          </cell>
          <cell r="O26">
            <v>20244723</v>
          </cell>
          <cell r="P26">
            <v>1249542</v>
          </cell>
          <cell r="Q26">
            <v>1054215</v>
          </cell>
          <cell r="R26">
            <v>4784914</v>
          </cell>
          <cell r="S26">
            <v>1503123</v>
          </cell>
          <cell r="T26">
            <v>4644419</v>
          </cell>
          <cell r="U26">
            <v>609249</v>
          </cell>
          <cell r="V26">
            <v>607513.98</v>
          </cell>
          <cell r="W26">
            <v>57904393.659999996</v>
          </cell>
          <cell r="X26">
            <v>368022</v>
          </cell>
          <cell r="Y26">
            <v>3541330</v>
          </cell>
          <cell r="Z26">
            <v>1907599</v>
          </cell>
          <cell r="AA26">
            <v>285269</v>
          </cell>
          <cell r="AB26">
            <v>567642</v>
          </cell>
          <cell r="AC26">
            <v>5528452</v>
          </cell>
          <cell r="AD26">
            <v>2870785</v>
          </cell>
          <cell r="AE26">
            <v>539983</v>
          </cell>
          <cell r="AF26">
            <v>327990</v>
          </cell>
          <cell r="AG26">
            <v>679662</v>
          </cell>
          <cell r="AH26">
            <v>5320466</v>
          </cell>
          <cell r="AI26">
            <v>664530</v>
          </cell>
          <cell r="AJ26">
            <v>466874</v>
          </cell>
          <cell r="AK26">
            <v>142883781.5</v>
          </cell>
          <cell r="AL26">
            <v>528549</v>
          </cell>
          <cell r="AM26">
            <v>604564.5</v>
          </cell>
          <cell r="AN26">
            <v>2720893</v>
          </cell>
          <cell r="AO26">
            <v>9333640</v>
          </cell>
          <cell r="AP26">
            <v>424937</v>
          </cell>
          <cell r="AQ26">
            <v>90349</v>
          </cell>
          <cell r="AR26">
            <v>9524077</v>
          </cell>
          <cell r="AS26">
            <v>429666</v>
          </cell>
          <cell r="AT26">
            <v>3454686</v>
          </cell>
          <cell r="AU26">
            <v>2822186</v>
          </cell>
          <cell r="AV26">
            <v>699558</v>
          </cell>
          <cell r="AW26">
            <v>435293</v>
          </cell>
          <cell r="AX26">
            <v>849843</v>
          </cell>
          <cell r="AY26">
            <v>454657</v>
          </cell>
          <cell r="AZ26">
            <v>351082</v>
          </cell>
          <cell r="BA26">
            <v>12949327</v>
          </cell>
          <cell r="BB26">
            <v>586427</v>
          </cell>
          <cell r="BC26">
            <v>60802715.420000002</v>
          </cell>
          <cell r="BD26">
            <v>4860349.9400000004</v>
          </cell>
          <cell r="BE26">
            <v>482930</v>
          </cell>
          <cell r="BF26">
            <v>1224365</v>
          </cell>
          <cell r="BG26">
            <v>49567269.880000003</v>
          </cell>
          <cell r="BH26">
            <v>267804</v>
          </cell>
          <cell r="BI26">
            <v>0</v>
          </cell>
          <cell r="BJ26">
            <v>164101</v>
          </cell>
          <cell r="BK26">
            <v>0</v>
          </cell>
          <cell r="BL26">
            <v>33432657</v>
          </cell>
          <cell r="BM26">
            <v>543459</v>
          </cell>
          <cell r="BN26">
            <v>290890</v>
          </cell>
          <cell r="BO26">
            <v>1653825.3</v>
          </cell>
          <cell r="BP26">
            <v>586753</v>
          </cell>
          <cell r="BQ26">
            <v>451032</v>
          </cell>
          <cell r="BR26">
            <v>99464939</v>
          </cell>
          <cell r="BS26">
            <v>844348</v>
          </cell>
          <cell r="BT26">
            <v>878519</v>
          </cell>
          <cell r="BU26">
            <v>7752089</v>
          </cell>
          <cell r="BV26">
            <v>10764</v>
          </cell>
          <cell r="BW26">
            <v>82055</v>
          </cell>
          <cell r="BX26">
            <v>3188598</v>
          </cell>
          <cell r="BY26">
            <v>392754</v>
          </cell>
          <cell r="BZ26">
            <v>342404</v>
          </cell>
          <cell r="CA26">
            <v>334138</v>
          </cell>
          <cell r="CB26">
            <v>1094372</v>
          </cell>
          <cell r="CC26">
            <v>3391454</v>
          </cell>
          <cell r="CD26">
            <v>2575348.9</v>
          </cell>
          <cell r="CE26">
            <v>3412091</v>
          </cell>
          <cell r="CF26">
            <v>663623</v>
          </cell>
          <cell r="CG26">
            <v>145453</v>
          </cell>
          <cell r="CH26">
            <v>448856</v>
          </cell>
          <cell r="CI26">
            <v>150600</v>
          </cell>
          <cell r="CJ26">
            <v>3136441</v>
          </cell>
          <cell r="CK26">
            <v>69631</v>
          </cell>
          <cell r="CL26">
            <v>14941</v>
          </cell>
        </row>
        <row r="27">
          <cell r="A27" t="str">
            <v>4301020104.401</v>
          </cell>
          <cell r="B27" t="str">
            <v>รายได้ค่ารักษาเบิกจ่ายตรงกรมบัญชีกลาง OP</v>
          </cell>
          <cell r="C27">
            <v>64973485</v>
          </cell>
          <cell r="D27">
            <v>9348908.3599999994</v>
          </cell>
          <cell r="E27">
            <v>3613667.5</v>
          </cell>
          <cell r="F27">
            <v>2674648</v>
          </cell>
          <cell r="G27">
            <v>1062952</v>
          </cell>
          <cell r="H27">
            <v>12150186</v>
          </cell>
          <cell r="I27">
            <v>2435057.64</v>
          </cell>
          <cell r="J27">
            <v>10848367.949999999</v>
          </cell>
          <cell r="K27">
            <v>2733541</v>
          </cell>
          <cell r="L27">
            <v>1761038.24</v>
          </cell>
          <cell r="M27">
            <v>18322668.829999998</v>
          </cell>
          <cell r="N27">
            <v>0</v>
          </cell>
          <cell r="O27">
            <v>27278596</v>
          </cell>
          <cell r="P27">
            <v>3449457.55</v>
          </cell>
          <cell r="Q27">
            <v>2384415.2999999998</v>
          </cell>
          <cell r="R27">
            <v>11021973</v>
          </cell>
          <cell r="S27">
            <v>4071017</v>
          </cell>
          <cell r="T27">
            <v>5373340</v>
          </cell>
          <cell r="U27">
            <v>3060373</v>
          </cell>
          <cell r="V27">
            <v>1212004.76</v>
          </cell>
          <cell r="W27">
            <v>70111467</v>
          </cell>
          <cell r="X27">
            <v>1079524</v>
          </cell>
          <cell r="Y27">
            <v>5354107.75</v>
          </cell>
          <cell r="Z27">
            <v>2136221</v>
          </cell>
          <cell r="AA27">
            <v>1617467</v>
          </cell>
          <cell r="AB27">
            <v>2577730.5</v>
          </cell>
          <cell r="AC27">
            <v>3953287.5</v>
          </cell>
          <cell r="AD27">
            <v>10213199.199999999</v>
          </cell>
          <cell r="AE27">
            <v>3039386.11</v>
          </cell>
          <cell r="AF27">
            <v>1930725</v>
          </cell>
          <cell r="AG27">
            <v>1960694</v>
          </cell>
          <cell r="AH27">
            <v>8332144</v>
          </cell>
          <cell r="AI27">
            <v>2095722</v>
          </cell>
          <cell r="AJ27">
            <v>1583376.75</v>
          </cell>
          <cell r="AK27">
            <v>218422368.59999999</v>
          </cell>
          <cell r="AL27">
            <v>2214753</v>
          </cell>
          <cell r="AM27">
            <v>2109997.5</v>
          </cell>
          <cell r="AN27">
            <v>7653909</v>
          </cell>
          <cell r="AO27">
            <v>8555746</v>
          </cell>
          <cell r="AP27">
            <v>5414663</v>
          </cell>
          <cell r="AQ27">
            <v>1186308</v>
          </cell>
          <cell r="AR27">
            <v>30486529.75</v>
          </cell>
          <cell r="AS27">
            <v>3325980.5</v>
          </cell>
          <cell r="AT27">
            <v>21139480</v>
          </cell>
          <cell r="AU27">
            <v>6730253</v>
          </cell>
          <cell r="AV27">
            <v>1789416</v>
          </cell>
          <cell r="AW27">
            <v>1327080.5</v>
          </cell>
          <cell r="AX27">
            <v>4592639.4400000004</v>
          </cell>
          <cell r="AY27">
            <v>2764886</v>
          </cell>
          <cell r="AZ27">
            <v>2116080</v>
          </cell>
          <cell r="BA27">
            <v>43390916</v>
          </cell>
          <cell r="BB27">
            <v>1954877.26</v>
          </cell>
          <cell r="BC27">
            <v>88650279</v>
          </cell>
          <cell r="BD27">
            <v>9230252</v>
          </cell>
          <cell r="BE27">
            <v>2965201.75</v>
          </cell>
          <cell r="BF27">
            <v>2070226</v>
          </cell>
          <cell r="BG27">
            <v>43547547.170000002</v>
          </cell>
          <cell r="BH27">
            <v>892437</v>
          </cell>
          <cell r="BI27">
            <v>612966</v>
          </cell>
          <cell r="BJ27">
            <v>742635.85</v>
          </cell>
          <cell r="BK27">
            <v>781705</v>
          </cell>
          <cell r="BL27">
            <v>44493282</v>
          </cell>
          <cell r="BM27">
            <v>6053035</v>
          </cell>
          <cell r="BN27">
            <v>3421531</v>
          </cell>
          <cell r="BO27">
            <v>5874070</v>
          </cell>
          <cell r="BP27">
            <v>2791178.51</v>
          </cell>
          <cell r="BQ27">
            <v>1988776</v>
          </cell>
          <cell r="BR27">
            <v>268917459</v>
          </cell>
          <cell r="BS27">
            <v>4184425.25</v>
          </cell>
          <cell r="BT27">
            <v>3013592.72</v>
          </cell>
          <cell r="BU27">
            <v>31863852.48</v>
          </cell>
          <cell r="BV27">
            <v>1077311</v>
          </cell>
          <cell r="BW27">
            <v>2858526</v>
          </cell>
          <cell r="BX27">
            <v>19978691.75</v>
          </cell>
          <cell r="BY27">
            <v>2662702.89</v>
          </cell>
          <cell r="BZ27">
            <v>2110813.85</v>
          </cell>
          <cell r="CA27">
            <v>3824714</v>
          </cell>
          <cell r="CB27">
            <v>3397516.75</v>
          </cell>
          <cell r="CC27">
            <v>12941554.25</v>
          </cell>
          <cell r="CD27">
            <v>2715401.4</v>
          </cell>
          <cell r="CE27">
            <v>7510011.5</v>
          </cell>
          <cell r="CF27">
            <v>2492688.5</v>
          </cell>
          <cell r="CG27">
            <v>1940293</v>
          </cell>
          <cell r="CH27">
            <v>1089978.5</v>
          </cell>
          <cell r="CI27">
            <v>1777923</v>
          </cell>
          <cell r="CJ27">
            <v>15440579.5</v>
          </cell>
          <cell r="CK27">
            <v>777575</v>
          </cell>
          <cell r="CL27">
            <v>629254.39</v>
          </cell>
        </row>
        <row r="28">
          <cell r="A28" t="str">
            <v>4301020104.402</v>
          </cell>
          <cell r="B28" t="str">
            <v>รายได้ค่ารักษาเบิกจ่ายตรงกรมบัญชีกลาง IP</v>
          </cell>
          <cell r="C28">
            <v>31717518.93</v>
          </cell>
          <cell r="D28">
            <v>513395</v>
          </cell>
          <cell r="E28">
            <v>1267882.95</v>
          </cell>
          <cell r="F28">
            <v>943408</v>
          </cell>
          <cell r="G28">
            <v>220633</v>
          </cell>
          <cell r="H28">
            <v>2862447.83</v>
          </cell>
          <cell r="I28">
            <v>1040409.18</v>
          </cell>
          <cell r="J28">
            <v>2789527.71</v>
          </cell>
          <cell r="K28">
            <v>727558</v>
          </cell>
          <cell r="L28">
            <v>641033.48</v>
          </cell>
          <cell r="M28">
            <v>8240945</v>
          </cell>
          <cell r="N28">
            <v>0</v>
          </cell>
          <cell r="O28">
            <v>14814964.5</v>
          </cell>
          <cell r="P28">
            <v>1623230</v>
          </cell>
          <cell r="Q28">
            <v>1465181.92</v>
          </cell>
          <cell r="R28">
            <v>6472442.4199999999</v>
          </cell>
          <cell r="S28">
            <v>943402.11</v>
          </cell>
          <cell r="T28">
            <v>1813231</v>
          </cell>
          <cell r="U28">
            <v>1778732</v>
          </cell>
          <cell r="V28">
            <v>430087.22</v>
          </cell>
          <cell r="W28">
            <v>61919053.710000001</v>
          </cell>
          <cell r="X28">
            <v>833159</v>
          </cell>
          <cell r="Y28">
            <v>2300348</v>
          </cell>
          <cell r="Z28">
            <v>1231002</v>
          </cell>
          <cell r="AA28">
            <v>647901</v>
          </cell>
          <cell r="AB28">
            <v>545499</v>
          </cell>
          <cell r="AC28">
            <v>2302801</v>
          </cell>
          <cell r="AD28">
            <v>4294563</v>
          </cell>
          <cell r="AE28">
            <v>1416782</v>
          </cell>
          <cell r="AF28">
            <v>962522</v>
          </cell>
          <cell r="AG28">
            <v>620986</v>
          </cell>
          <cell r="AH28">
            <v>3311461</v>
          </cell>
          <cell r="AI28">
            <v>867503</v>
          </cell>
          <cell r="AJ28">
            <v>557981.86</v>
          </cell>
          <cell r="AK28">
            <v>131826976.5</v>
          </cell>
          <cell r="AL28">
            <v>748524</v>
          </cell>
          <cell r="AM28">
            <v>903316.5</v>
          </cell>
          <cell r="AN28">
            <v>9075399.3399999999</v>
          </cell>
          <cell r="AO28">
            <v>4898455.96</v>
          </cell>
          <cell r="AP28">
            <v>1881609</v>
          </cell>
          <cell r="AQ28">
            <v>307081.05</v>
          </cell>
          <cell r="AR28">
            <v>12743474</v>
          </cell>
          <cell r="AS28">
            <v>1144820</v>
          </cell>
          <cell r="AT28">
            <v>2380584.09</v>
          </cell>
          <cell r="AU28">
            <v>4597407</v>
          </cell>
          <cell r="AV28">
            <v>1020207</v>
          </cell>
          <cell r="AW28">
            <v>999041</v>
          </cell>
          <cell r="AX28">
            <v>2166384.39</v>
          </cell>
          <cell r="AY28">
            <v>605323</v>
          </cell>
          <cell r="AZ28">
            <v>792285.7</v>
          </cell>
          <cell r="BA28">
            <v>15463921</v>
          </cell>
          <cell r="BB28">
            <v>1776212.8</v>
          </cell>
          <cell r="BC28">
            <v>58900411</v>
          </cell>
          <cell r="BD28">
            <v>4055181</v>
          </cell>
          <cell r="BE28">
            <v>634476.61</v>
          </cell>
          <cell r="BF28">
            <v>615254</v>
          </cell>
          <cell r="BG28">
            <v>34872369.899999999</v>
          </cell>
          <cell r="BH28">
            <v>315118</v>
          </cell>
          <cell r="BI28">
            <v>0</v>
          </cell>
          <cell r="BJ28">
            <v>267339</v>
          </cell>
          <cell r="BK28">
            <v>0</v>
          </cell>
          <cell r="BL28">
            <v>27757867</v>
          </cell>
          <cell r="BM28">
            <v>1807794.81</v>
          </cell>
          <cell r="BN28">
            <v>1116963.71</v>
          </cell>
          <cell r="BO28">
            <v>2708402.36</v>
          </cell>
          <cell r="BP28">
            <v>1165919</v>
          </cell>
          <cell r="BQ28">
            <v>1492598.35</v>
          </cell>
          <cell r="BR28">
            <v>218488425.87</v>
          </cell>
          <cell r="BS28">
            <v>2235840.12</v>
          </cell>
          <cell r="BT28">
            <v>2397330.04</v>
          </cell>
          <cell r="BU28">
            <v>13434131.779999999</v>
          </cell>
          <cell r="BV28">
            <v>102968</v>
          </cell>
          <cell r="BW28">
            <v>1044957</v>
          </cell>
          <cell r="BX28">
            <v>4530061.25</v>
          </cell>
          <cell r="BY28">
            <v>775791.5</v>
          </cell>
          <cell r="BZ28">
            <v>506692.09</v>
          </cell>
          <cell r="CA28">
            <v>1530153</v>
          </cell>
          <cell r="CB28">
            <v>2178481</v>
          </cell>
          <cell r="CC28">
            <v>3622239</v>
          </cell>
          <cell r="CD28">
            <v>1773479</v>
          </cell>
          <cell r="CE28">
            <v>3582300.5</v>
          </cell>
          <cell r="CF28">
            <v>1038001.3</v>
          </cell>
          <cell r="CG28">
            <v>784370</v>
          </cell>
          <cell r="CH28">
            <v>607690</v>
          </cell>
          <cell r="CI28">
            <v>1085003.7</v>
          </cell>
          <cell r="CJ28">
            <v>4820285.5</v>
          </cell>
          <cell r="CK28">
            <v>98457.31</v>
          </cell>
          <cell r="CL28">
            <v>87140</v>
          </cell>
        </row>
        <row r="29">
          <cell r="A29" t="str">
            <v>4301020104.405</v>
          </cell>
          <cell r="B29" t="str">
            <v>ส่วนต่างค่ารักษาที่สูงกว่าข้อตกลงในการจ่ายตาม DRG -เบิกจ่ายตรงกรมบัญชีกลาง</v>
          </cell>
          <cell r="C29">
            <v>-5920252.4800000004</v>
          </cell>
          <cell r="D29">
            <v>-18062.48</v>
          </cell>
          <cell r="E29">
            <v>-23875.7</v>
          </cell>
          <cell r="F29">
            <v>0</v>
          </cell>
          <cell r="G29">
            <v>-16838.490000000002</v>
          </cell>
          <cell r="H29">
            <v>-383152.25</v>
          </cell>
          <cell r="I29">
            <v>-758157.17</v>
          </cell>
          <cell r="J29">
            <v>-486678.32</v>
          </cell>
          <cell r="K29">
            <v>0</v>
          </cell>
          <cell r="L29">
            <v>-83117.25</v>
          </cell>
          <cell r="M29">
            <v>-2713155.83</v>
          </cell>
          <cell r="N29">
            <v>0</v>
          </cell>
          <cell r="O29">
            <v>-2598285.2599999998</v>
          </cell>
          <cell r="P29">
            <v>-404695.37</v>
          </cell>
          <cell r="Q29">
            <v>-271317.3</v>
          </cell>
          <cell r="R29">
            <v>-1729854.71</v>
          </cell>
          <cell r="S29">
            <v>-158699.17000000001</v>
          </cell>
          <cell r="T29">
            <v>-353952.45</v>
          </cell>
          <cell r="U29">
            <v>-254225.49</v>
          </cell>
          <cell r="V29">
            <v>-106029.42</v>
          </cell>
          <cell r="W29">
            <v>-5733189.0999999996</v>
          </cell>
          <cell r="X29">
            <v>-227948.65</v>
          </cell>
          <cell r="Y29">
            <v>-415489.76</v>
          </cell>
          <cell r="Z29">
            <v>-322057.15999999997</v>
          </cell>
          <cell r="AA29">
            <v>-149006.5</v>
          </cell>
          <cell r="AB29">
            <v>-42922.52</v>
          </cell>
          <cell r="AC29">
            <v>-309682.26</v>
          </cell>
          <cell r="AD29">
            <v>-482719.59</v>
          </cell>
          <cell r="AE29">
            <v>-475661.43</v>
          </cell>
          <cell r="AF29">
            <v>-156983.29999999999</v>
          </cell>
          <cell r="AG29">
            <v>-57569.03</v>
          </cell>
          <cell r="AH29">
            <v>-330156.52</v>
          </cell>
          <cell r="AI29">
            <v>-287880.09999999998</v>
          </cell>
          <cell r="AJ29">
            <v>-50013.23</v>
          </cell>
          <cell r="AK29">
            <v>-37999808.520000003</v>
          </cell>
          <cell r="AL29">
            <v>-95145.47</v>
          </cell>
          <cell r="AM29">
            <v>-103076.83</v>
          </cell>
          <cell r="AN29">
            <v>-3068962.41</v>
          </cell>
          <cell r="AO29">
            <v>-847435.08</v>
          </cell>
          <cell r="AP29">
            <v>-238637.3</v>
          </cell>
          <cell r="AQ29">
            <v>-30071.94</v>
          </cell>
          <cell r="AR29">
            <v>-2606881.7999999998</v>
          </cell>
          <cell r="AS29">
            <v>-133855.87</v>
          </cell>
          <cell r="AT29">
            <v>-557806.07999999996</v>
          </cell>
          <cell r="AU29">
            <v>-582146.42000000004</v>
          </cell>
          <cell r="AV29">
            <v>-137855.24</v>
          </cell>
          <cell r="AW29">
            <v>-207967.06</v>
          </cell>
          <cell r="AX29">
            <v>-341736.39</v>
          </cell>
          <cell r="AY29">
            <v>-98754.6</v>
          </cell>
          <cell r="AZ29">
            <v>-73443.789999999994</v>
          </cell>
          <cell r="BA29">
            <v>-2474194.92</v>
          </cell>
          <cell r="BB29">
            <v>-378546.45</v>
          </cell>
          <cell r="BC29">
            <v>-12514667.25</v>
          </cell>
          <cell r="BD29">
            <v>-521352.28</v>
          </cell>
          <cell r="BE29">
            <v>-33119.879999999997</v>
          </cell>
          <cell r="BF29">
            <v>-10240</v>
          </cell>
          <cell r="BG29">
            <v>-5143205.17</v>
          </cell>
          <cell r="BH29">
            <v>-41627.360000000001</v>
          </cell>
          <cell r="BI29">
            <v>0</v>
          </cell>
          <cell r="BJ29">
            <v>-113962.78</v>
          </cell>
          <cell r="BK29">
            <v>0</v>
          </cell>
          <cell r="BL29">
            <v>-7104449.7000000002</v>
          </cell>
          <cell r="BM29">
            <v>-263205.74</v>
          </cell>
          <cell r="BN29">
            <v>-273224.36</v>
          </cell>
          <cell r="BO29">
            <v>-360609.09</v>
          </cell>
          <cell r="BP29">
            <v>-377697.96</v>
          </cell>
          <cell r="BQ29">
            <v>-184435.02</v>
          </cell>
          <cell r="BR29">
            <v>-34826325.109999999</v>
          </cell>
          <cell r="BS29">
            <v>-556838.04</v>
          </cell>
          <cell r="BT29">
            <v>-406929.89</v>
          </cell>
          <cell r="BU29">
            <v>-2836756.48</v>
          </cell>
          <cell r="BV29">
            <v>-7449.27</v>
          </cell>
          <cell r="BW29">
            <v>-94646.52</v>
          </cell>
          <cell r="BX29">
            <v>-1204989.48</v>
          </cell>
          <cell r="BY29">
            <v>-66253.73</v>
          </cell>
          <cell r="BZ29">
            <v>-93506.53</v>
          </cell>
          <cell r="CA29">
            <v>-320377.65999999997</v>
          </cell>
          <cell r="CB29">
            <v>-263067.53999999998</v>
          </cell>
          <cell r="CC29">
            <v>-703816.76</v>
          </cell>
          <cell r="CD29">
            <v>-223359.37</v>
          </cell>
          <cell r="CE29">
            <v>-427180.37</v>
          </cell>
          <cell r="CF29">
            <v>-186139.01</v>
          </cell>
          <cell r="CG29">
            <v>-111188.43</v>
          </cell>
          <cell r="CH29">
            <v>-80964.45</v>
          </cell>
          <cell r="CI29">
            <v>-200216.81</v>
          </cell>
          <cell r="CJ29">
            <v>-1399999.48</v>
          </cell>
          <cell r="CK29">
            <v>-82154.41</v>
          </cell>
          <cell r="CL29">
            <v>-20198.52</v>
          </cell>
        </row>
        <row r="30">
          <cell r="A30" t="str">
            <v>4301020104.406</v>
          </cell>
          <cell r="B30" t="str">
            <v>ส่วนต่างค่ารักษาที่ต่ำกว่าข้อตกลงในการจ่ายตาม DRG -เบิกจ่ายตรงกรมบัญชีกลาง</v>
          </cell>
          <cell r="C30">
            <v>6826769.4299999997</v>
          </cell>
          <cell r="D30">
            <v>77633.84</v>
          </cell>
          <cell r="E30">
            <v>222422.89</v>
          </cell>
          <cell r="F30">
            <v>0</v>
          </cell>
          <cell r="G30">
            <v>66151.98</v>
          </cell>
          <cell r="H30">
            <v>67601.48</v>
          </cell>
          <cell r="I30">
            <v>341851.83</v>
          </cell>
          <cell r="J30">
            <v>1114927.1200000001</v>
          </cell>
          <cell r="K30">
            <v>1436</v>
          </cell>
          <cell r="L30">
            <v>106160.15</v>
          </cell>
          <cell r="M30">
            <v>1079522.6599999999</v>
          </cell>
          <cell r="N30">
            <v>0</v>
          </cell>
          <cell r="O30">
            <v>2792816.59</v>
          </cell>
          <cell r="P30">
            <v>161002.82</v>
          </cell>
          <cell r="Q30">
            <v>132941.04999999999</v>
          </cell>
          <cell r="R30">
            <v>117431.39</v>
          </cell>
          <cell r="S30">
            <v>822.59</v>
          </cell>
          <cell r="T30">
            <v>149409.25</v>
          </cell>
          <cell r="U30">
            <v>49066.65</v>
          </cell>
          <cell r="V30">
            <v>104344.95</v>
          </cell>
          <cell r="W30">
            <v>9303914.8100000005</v>
          </cell>
          <cell r="X30">
            <v>114893.63</v>
          </cell>
          <cell r="Y30">
            <v>397487.88</v>
          </cell>
          <cell r="Z30">
            <v>176902.21</v>
          </cell>
          <cell r="AA30">
            <v>80251.039999999994</v>
          </cell>
          <cell r="AB30">
            <v>153295.22</v>
          </cell>
          <cell r="AC30">
            <v>324580.5</v>
          </cell>
          <cell r="AD30">
            <v>686455.95</v>
          </cell>
          <cell r="AE30">
            <v>60738.7</v>
          </cell>
          <cell r="AF30">
            <v>267729.34999999998</v>
          </cell>
          <cell r="AG30">
            <v>85452.01</v>
          </cell>
          <cell r="AH30">
            <v>611833.64</v>
          </cell>
          <cell r="AI30">
            <v>216569.87</v>
          </cell>
          <cell r="AJ30">
            <v>170920.21</v>
          </cell>
          <cell r="AK30">
            <v>20427687.260000002</v>
          </cell>
          <cell r="AL30">
            <v>164267.99</v>
          </cell>
          <cell r="AM30">
            <v>150383.76999999999</v>
          </cell>
          <cell r="AN30">
            <v>688039.93</v>
          </cell>
          <cell r="AO30">
            <v>755399.31</v>
          </cell>
          <cell r="AP30">
            <v>276904.78000000003</v>
          </cell>
          <cell r="AQ30">
            <v>71435.570000000007</v>
          </cell>
          <cell r="AR30">
            <v>934600.49</v>
          </cell>
          <cell r="AS30">
            <v>290343.17</v>
          </cell>
          <cell r="AT30">
            <v>36876.480000000003</v>
          </cell>
          <cell r="AU30">
            <v>653482.54</v>
          </cell>
          <cell r="AV30">
            <v>165261.24</v>
          </cell>
          <cell r="AW30">
            <v>98729.98</v>
          </cell>
          <cell r="AX30">
            <v>254332.43</v>
          </cell>
          <cell r="AY30">
            <v>83302.45</v>
          </cell>
          <cell r="AZ30">
            <v>163817.26999999999</v>
          </cell>
          <cell r="BA30">
            <v>4084967.96</v>
          </cell>
          <cell r="BB30">
            <v>85232.46</v>
          </cell>
          <cell r="BC30">
            <v>8227267.4800000004</v>
          </cell>
          <cell r="BD30">
            <v>1263322.82</v>
          </cell>
          <cell r="BE30">
            <v>275331.26</v>
          </cell>
          <cell r="BF30">
            <v>70110</v>
          </cell>
          <cell r="BG30">
            <v>2804947.94</v>
          </cell>
          <cell r="BH30">
            <v>60126.5</v>
          </cell>
          <cell r="BI30">
            <v>0</v>
          </cell>
          <cell r="BJ30">
            <v>32294.47</v>
          </cell>
          <cell r="BK30">
            <v>0</v>
          </cell>
          <cell r="BL30">
            <v>6709138.6200000001</v>
          </cell>
          <cell r="BM30">
            <v>201701.53</v>
          </cell>
          <cell r="BN30">
            <v>153545.63</v>
          </cell>
          <cell r="BO30">
            <v>593021.9</v>
          </cell>
          <cell r="BP30">
            <v>93636.92</v>
          </cell>
          <cell r="BQ30">
            <v>269673.82</v>
          </cell>
          <cell r="BR30">
            <v>48385482.969999999</v>
          </cell>
          <cell r="BS30">
            <v>125013.09</v>
          </cell>
          <cell r="BT30">
            <v>228625.78</v>
          </cell>
          <cell r="BU30">
            <v>3623989.91</v>
          </cell>
          <cell r="BV30">
            <v>70191.16</v>
          </cell>
          <cell r="BW30">
            <v>292688.14</v>
          </cell>
          <cell r="BX30">
            <v>621276.54</v>
          </cell>
          <cell r="BY30">
            <v>334187.21999999997</v>
          </cell>
          <cell r="BZ30">
            <v>71587.839999999997</v>
          </cell>
          <cell r="CA30">
            <v>200456.72</v>
          </cell>
          <cell r="CB30">
            <v>283870.71999999997</v>
          </cell>
          <cell r="CC30">
            <v>510017.94</v>
          </cell>
          <cell r="CD30">
            <v>322437.26</v>
          </cell>
          <cell r="CE30">
            <v>650979.87</v>
          </cell>
          <cell r="CF30">
            <v>201554.04</v>
          </cell>
          <cell r="CG30">
            <v>107415.91</v>
          </cell>
          <cell r="CH30">
            <v>97733.37</v>
          </cell>
          <cell r="CI30">
            <v>118176.83</v>
          </cell>
          <cell r="CJ30">
            <v>397186.03</v>
          </cell>
          <cell r="CK30">
            <v>36240.589999999997</v>
          </cell>
          <cell r="CL30">
            <v>27115.49</v>
          </cell>
        </row>
        <row r="31">
          <cell r="A31" t="str">
            <v>4301020104.602</v>
          </cell>
          <cell r="B31" t="str">
            <v>รายได้ค่ารักษา พรบ.รถ OP</v>
          </cell>
          <cell r="C31">
            <v>233510</v>
          </cell>
          <cell r="D31">
            <v>91600</v>
          </cell>
          <cell r="E31">
            <v>131937</v>
          </cell>
          <cell r="F31">
            <v>52645</v>
          </cell>
          <cell r="G31">
            <v>94874</v>
          </cell>
          <cell r="H31">
            <v>291817</v>
          </cell>
          <cell r="I31">
            <v>744</v>
          </cell>
          <cell r="J31">
            <v>47672</v>
          </cell>
          <cell r="K31">
            <v>130116</v>
          </cell>
          <cell r="L31">
            <v>217768</v>
          </cell>
          <cell r="M31">
            <v>315523</v>
          </cell>
          <cell r="N31">
            <v>16023</v>
          </cell>
          <cell r="O31">
            <v>640050</v>
          </cell>
          <cell r="P31">
            <v>309839</v>
          </cell>
          <cell r="Q31">
            <v>180095</v>
          </cell>
          <cell r="R31">
            <v>64241</v>
          </cell>
          <cell r="S31">
            <v>115141</v>
          </cell>
          <cell r="T31">
            <v>272970</v>
          </cell>
          <cell r="U31">
            <v>308980</v>
          </cell>
          <cell r="V31">
            <v>48084</v>
          </cell>
          <cell r="W31">
            <v>158255</v>
          </cell>
          <cell r="X31">
            <v>8946</v>
          </cell>
          <cell r="Y31">
            <v>343110</v>
          </cell>
          <cell r="Z31">
            <v>90877</v>
          </cell>
          <cell r="AA31">
            <v>74021.75</v>
          </cell>
          <cell r="AB31">
            <v>137603</v>
          </cell>
          <cell r="AC31">
            <v>66591</v>
          </cell>
          <cell r="AD31">
            <v>351718</v>
          </cell>
          <cell r="AE31">
            <v>87873</v>
          </cell>
          <cell r="AF31">
            <v>101754</v>
          </cell>
          <cell r="AG31">
            <v>129987</v>
          </cell>
          <cell r="AH31">
            <v>80596</v>
          </cell>
          <cell r="AI31">
            <v>143425</v>
          </cell>
          <cell r="AJ31">
            <v>115925</v>
          </cell>
          <cell r="AK31">
            <v>984153</v>
          </cell>
          <cell r="AL31">
            <v>194161</v>
          </cell>
          <cell r="AM31">
            <v>84631.5</v>
          </cell>
          <cell r="AN31">
            <v>233770</v>
          </cell>
          <cell r="AO31">
            <v>436318</v>
          </cell>
          <cell r="AP31">
            <v>242492</v>
          </cell>
          <cell r="AQ31">
            <v>77636</v>
          </cell>
          <cell r="AR31">
            <v>415589</v>
          </cell>
          <cell r="AS31">
            <v>203124</v>
          </cell>
          <cell r="AT31">
            <v>442498</v>
          </cell>
          <cell r="AU31">
            <v>322744</v>
          </cell>
          <cell r="AV31">
            <v>63531</v>
          </cell>
          <cell r="AW31">
            <v>157466</v>
          </cell>
          <cell r="AX31">
            <v>151079</v>
          </cell>
          <cell r="AY31">
            <v>154562</v>
          </cell>
          <cell r="AZ31">
            <v>171994</v>
          </cell>
          <cell r="BA31">
            <v>1079827</v>
          </cell>
          <cell r="BB31">
            <v>167257</v>
          </cell>
          <cell r="BC31">
            <v>428904</v>
          </cell>
          <cell r="BD31">
            <v>327788</v>
          </cell>
          <cell r="BE31">
            <v>105965</v>
          </cell>
          <cell r="BF31">
            <v>2485</v>
          </cell>
          <cell r="BG31">
            <v>223179.3</v>
          </cell>
          <cell r="BH31">
            <v>66679.5</v>
          </cell>
          <cell r="BI31">
            <v>3565</v>
          </cell>
          <cell r="BJ31">
            <v>111939</v>
          </cell>
          <cell r="BK31">
            <v>0</v>
          </cell>
          <cell r="BL31">
            <v>518243</v>
          </cell>
          <cell r="BM31">
            <v>100869</v>
          </cell>
          <cell r="BN31">
            <v>29747</v>
          </cell>
          <cell r="BO31">
            <v>542895</v>
          </cell>
          <cell r="BP31">
            <v>129414</v>
          </cell>
          <cell r="BQ31">
            <v>115738</v>
          </cell>
          <cell r="BR31">
            <v>499204</v>
          </cell>
          <cell r="BS31">
            <v>442551</v>
          </cell>
          <cell r="BT31">
            <v>179124</v>
          </cell>
          <cell r="BU31">
            <v>1032685</v>
          </cell>
          <cell r="BV31">
            <v>106891</v>
          </cell>
          <cell r="BW31">
            <v>81243</v>
          </cell>
          <cell r="BX31">
            <v>321909</v>
          </cell>
          <cell r="BY31">
            <v>105804</v>
          </cell>
          <cell r="BZ31">
            <v>34430</v>
          </cell>
          <cell r="CA31">
            <v>252152</v>
          </cell>
          <cell r="CB31">
            <v>266271</v>
          </cell>
          <cell r="CC31">
            <v>638727</v>
          </cell>
          <cell r="CD31">
            <v>205023</v>
          </cell>
          <cell r="CE31">
            <v>308150</v>
          </cell>
          <cell r="CF31">
            <v>69716</v>
          </cell>
          <cell r="CG31">
            <v>285788</v>
          </cell>
          <cell r="CH31">
            <v>239216</v>
          </cell>
          <cell r="CI31">
            <v>111296</v>
          </cell>
          <cell r="CJ31">
            <v>1367312</v>
          </cell>
          <cell r="CK31">
            <v>21264</v>
          </cell>
          <cell r="CL31">
            <v>91341</v>
          </cell>
        </row>
        <row r="32">
          <cell r="A32" t="str">
            <v>4301020104.603</v>
          </cell>
          <cell r="B32" t="str">
            <v>รายได้ค่ารักษา พรบ.รถ IP</v>
          </cell>
          <cell r="C32">
            <v>7660978</v>
          </cell>
          <cell r="D32">
            <v>56892</v>
          </cell>
          <cell r="E32">
            <v>78586</v>
          </cell>
          <cell r="F32">
            <v>25799</v>
          </cell>
          <cell r="G32">
            <v>44811</v>
          </cell>
          <cell r="H32">
            <v>102081</v>
          </cell>
          <cell r="I32">
            <v>69025</v>
          </cell>
          <cell r="J32">
            <v>263844.5</v>
          </cell>
          <cell r="K32">
            <v>103865</v>
          </cell>
          <cell r="L32">
            <v>179920</v>
          </cell>
          <cell r="M32">
            <v>588743</v>
          </cell>
          <cell r="N32">
            <v>26010</v>
          </cell>
          <cell r="O32">
            <v>9237384</v>
          </cell>
          <cell r="P32">
            <v>364674</v>
          </cell>
          <cell r="Q32">
            <v>214763</v>
          </cell>
          <cell r="R32">
            <v>742136</v>
          </cell>
          <cell r="S32">
            <v>146039.75</v>
          </cell>
          <cell r="T32">
            <v>290436</v>
          </cell>
          <cell r="U32">
            <v>588599</v>
          </cell>
          <cell r="V32">
            <v>20259</v>
          </cell>
          <cell r="W32">
            <v>16578729.699999999</v>
          </cell>
          <cell r="X32">
            <v>56806</v>
          </cell>
          <cell r="Y32">
            <v>185209</v>
          </cell>
          <cell r="Z32">
            <v>96750</v>
          </cell>
          <cell r="AA32">
            <v>60621.75</v>
          </cell>
          <cell r="AB32">
            <v>82563</v>
          </cell>
          <cell r="AC32">
            <v>74682</v>
          </cell>
          <cell r="AD32">
            <v>480793</v>
          </cell>
          <cell r="AE32">
            <v>64748</v>
          </cell>
          <cell r="AF32">
            <v>110286</v>
          </cell>
          <cell r="AG32">
            <v>100085</v>
          </cell>
          <cell r="AH32">
            <v>35955</v>
          </cell>
          <cell r="AI32">
            <v>103241</v>
          </cell>
          <cell r="AJ32">
            <v>135795</v>
          </cell>
          <cell r="AK32">
            <v>33988811</v>
          </cell>
          <cell r="AL32">
            <v>188715</v>
          </cell>
          <cell r="AM32">
            <v>104316</v>
          </cell>
          <cell r="AN32">
            <v>261476</v>
          </cell>
          <cell r="AO32">
            <v>373166</v>
          </cell>
          <cell r="AP32">
            <v>59575</v>
          </cell>
          <cell r="AQ32">
            <v>21266</v>
          </cell>
          <cell r="AR32">
            <v>2812349</v>
          </cell>
          <cell r="AS32">
            <v>229847</v>
          </cell>
          <cell r="AT32">
            <v>572742</v>
          </cell>
          <cell r="AU32">
            <v>265021</v>
          </cell>
          <cell r="AV32">
            <v>105996</v>
          </cell>
          <cell r="AW32">
            <v>137725</v>
          </cell>
          <cell r="AX32">
            <v>43547</v>
          </cell>
          <cell r="AY32">
            <v>177179</v>
          </cell>
          <cell r="AZ32">
            <v>95268</v>
          </cell>
          <cell r="BA32">
            <v>3465747</v>
          </cell>
          <cell r="BB32">
            <v>111122</v>
          </cell>
          <cell r="BC32">
            <v>16841479</v>
          </cell>
          <cell r="BD32">
            <v>334718</v>
          </cell>
          <cell r="BE32">
            <v>191814</v>
          </cell>
          <cell r="BF32">
            <v>9432</v>
          </cell>
          <cell r="BG32">
            <v>1976996.3</v>
          </cell>
          <cell r="BH32">
            <v>115231</v>
          </cell>
          <cell r="BI32">
            <v>0</v>
          </cell>
          <cell r="BJ32">
            <v>95879</v>
          </cell>
          <cell r="BK32">
            <v>0</v>
          </cell>
          <cell r="BL32">
            <v>9726157</v>
          </cell>
          <cell r="BM32">
            <v>106488</v>
          </cell>
          <cell r="BN32">
            <v>111469</v>
          </cell>
          <cell r="BO32">
            <v>277488</v>
          </cell>
          <cell r="BP32">
            <v>82156</v>
          </cell>
          <cell r="BQ32">
            <v>58597</v>
          </cell>
          <cell r="BR32">
            <v>44504022</v>
          </cell>
          <cell r="BS32">
            <v>509015</v>
          </cell>
          <cell r="BT32">
            <v>180094</v>
          </cell>
          <cell r="BU32">
            <v>2285953</v>
          </cell>
          <cell r="BV32">
            <v>8236</v>
          </cell>
          <cell r="BW32">
            <v>33685</v>
          </cell>
          <cell r="BX32">
            <v>501279</v>
          </cell>
          <cell r="BY32">
            <v>95917</v>
          </cell>
          <cell r="BZ32">
            <v>18613</v>
          </cell>
          <cell r="CA32">
            <v>204011</v>
          </cell>
          <cell r="CB32">
            <v>189101</v>
          </cell>
          <cell r="CC32">
            <v>547144</v>
          </cell>
          <cell r="CD32">
            <v>247263</v>
          </cell>
          <cell r="CE32">
            <v>652146</v>
          </cell>
          <cell r="CF32">
            <v>44351</v>
          </cell>
          <cell r="CG32">
            <v>31739</v>
          </cell>
          <cell r="CH32">
            <v>121894</v>
          </cell>
          <cell r="CI32">
            <v>74709</v>
          </cell>
          <cell r="CJ32">
            <v>1161068</v>
          </cell>
          <cell r="CK32">
            <v>18383</v>
          </cell>
          <cell r="CL32">
            <v>7098</v>
          </cell>
        </row>
        <row r="33">
          <cell r="A33" t="str">
            <v>4301020104.801</v>
          </cell>
          <cell r="B33" t="str">
            <v>รายได้ค่ารักษาเบิกจ่ายตรง- อปท. OP</v>
          </cell>
          <cell r="C33">
            <v>7173403.5700000003</v>
          </cell>
          <cell r="D33">
            <v>1666415.06</v>
          </cell>
          <cell r="E33">
            <v>441445.5</v>
          </cell>
          <cell r="F33">
            <v>347132</v>
          </cell>
          <cell r="G33">
            <v>167483</v>
          </cell>
          <cell r="H33">
            <v>1538664</v>
          </cell>
          <cell r="I33">
            <v>294373.59000000003</v>
          </cell>
          <cell r="J33">
            <v>2097217.75</v>
          </cell>
          <cell r="K33">
            <v>415456</v>
          </cell>
          <cell r="L33">
            <v>429594.42</v>
          </cell>
          <cell r="M33">
            <v>2346268.1</v>
          </cell>
          <cell r="N33">
            <v>0</v>
          </cell>
          <cell r="O33">
            <v>4355160.5</v>
          </cell>
          <cell r="P33">
            <v>635532.25</v>
          </cell>
          <cell r="Q33">
            <v>502048.5</v>
          </cell>
          <cell r="R33">
            <v>730023.25</v>
          </cell>
          <cell r="S33">
            <v>546942</v>
          </cell>
          <cell r="T33">
            <v>833470</v>
          </cell>
          <cell r="U33">
            <v>534413</v>
          </cell>
          <cell r="V33">
            <v>191860</v>
          </cell>
          <cell r="W33">
            <v>10072612.25</v>
          </cell>
          <cell r="X33">
            <v>252169</v>
          </cell>
          <cell r="Y33">
            <v>909158.17</v>
          </cell>
          <cell r="Z33">
            <v>400150</v>
          </cell>
          <cell r="AA33">
            <v>351664</v>
          </cell>
          <cell r="AB33">
            <v>437369.5</v>
          </cell>
          <cell r="AC33">
            <v>532501</v>
          </cell>
          <cell r="AD33">
            <v>1572744.5</v>
          </cell>
          <cell r="AE33">
            <v>604380.65</v>
          </cell>
          <cell r="AF33">
            <v>565101</v>
          </cell>
          <cell r="AG33">
            <v>429215.08</v>
          </cell>
          <cell r="AH33">
            <v>911148</v>
          </cell>
          <cell r="AI33">
            <v>392899</v>
          </cell>
          <cell r="AJ33">
            <v>397906.25</v>
          </cell>
          <cell r="AK33">
            <v>20358328</v>
          </cell>
          <cell r="AL33">
            <v>399514</v>
          </cell>
          <cell r="AM33">
            <v>452229</v>
          </cell>
          <cell r="AN33">
            <v>1099548</v>
          </cell>
          <cell r="AO33">
            <v>1141785</v>
          </cell>
          <cell r="AP33">
            <v>655785</v>
          </cell>
          <cell r="AQ33">
            <v>322668.5</v>
          </cell>
          <cell r="AR33">
            <v>6180957</v>
          </cell>
          <cell r="AS33">
            <v>879784.25</v>
          </cell>
          <cell r="AT33">
            <v>3725537.77</v>
          </cell>
          <cell r="AU33">
            <v>1077841</v>
          </cell>
          <cell r="AV33">
            <v>400892</v>
          </cell>
          <cell r="AW33">
            <v>197524.25</v>
          </cell>
          <cell r="AX33">
            <v>747362.7</v>
          </cell>
          <cell r="AY33">
            <v>486394</v>
          </cell>
          <cell r="AZ33">
            <v>395379</v>
          </cell>
          <cell r="BA33">
            <v>6482557</v>
          </cell>
          <cell r="BB33">
            <v>221264.39</v>
          </cell>
          <cell r="BC33">
            <v>9888531.2799999993</v>
          </cell>
          <cell r="BD33">
            <v>1065301</v>
          </cell>
          <cell r="BE33">
            <v>519879.5</v>
          </cell>
          <cell r="BF33">
            <v>241110</v>
          </cell>
          <cell r="BG33">
            <v>5827486.4299999997</v>
          </cell>
          <cell r="BH33">
            <v>129158.2</v>
          </cell>
          <cell r="BI33">
            <v>122730</v>
          </cell>
          <cell r="BJ33">
            <v>222913.25</v>
          </cell>
          <cell r="BK33">
            <v>166129</v>
          </cell>
          <cell r="BL33">
            <v>8092340</v>
          </cell>
          <cell r="BM33">
            <v>698492</v>
          </cell>
          <cell r="BN33">
            <v>497807</v>
          </cell>
          <cell r="BO33">
            <v>862840.89</v>
          </cell>
          <cell r="BP33">
            <v>591115.85</v>
          </cell>
          <cell r="BQ33">
            <v>393627</v>
          </cell>
          <cell r="BR33">
            <v>27684129</v>
          </cell>
          <cell r="BS33">
            <v>740403.25</v>
          </cell>
          <cell r="BT33">
            <v>538535.24</v>
          </cell>
          <cell r="BU33">
            <v>3793232.45</v>
          </cell>
          <cell r="BV33">
            <v>228540</v>
          </cell>
          <cell r="BW33">
            <v>512436</v>
          </cell>
          <cell r="BX33">
            <v>1731149</v>
          </cell>
          <cell r="BY33">
            <v>418480.63</v>
          </cell>
          <cell r="BZ33">
            <v>400779.45</v>
          </cell>
          <cell r="CA33">
            <v>632045</v>
          </cell>
          <cell r="CB33">
            <v>649653.75</v>
          </cell>
          <cell r="CC33">
            <v>3122787.5</v>
          </cell>
          <cell r="CD33">
            <v>479206</v>
          </cell>
          <cell r="CE33">
            <v>1434404</v>
          </cell>
          <cell r="CF33">
            <v>456918</v>
          </cell>
          <cell r="CG33">
            <v>249235</v>
          </cell>
          <cell r="CH33">
            <v>218881.5</v>
          </cell>
          <cell r="CI33">
            <v>232542</v>
          </cell>
          <cell r="CJ33">
            <v>1733761.7</v>
          </cell>
          <cell r="CK33">
            <v>188510</v>
          </cell>
          <cell r="CL33">
            <v>79035</v>
          </cell>
        </row>
        <row r="34">
          <cell r="A34" t="str">
            <v>4301020104.802</v>
          </cell>
          <cell r="B34" t="str">
            <v>รายได้ค่ารักษาเบิกจ่ายตรงอปท. IP</v>
          </cell>
          <cell r="C34">
            <v>5188164</v>
          </cell>
          <cell r="D34">
            <v>112019</v>
          </cell>
          <cell r="E34">
            <v>148880</v>
          </cell>
          <cell r="F34">
            <v>147117</v>
          </cell>
          <cell r="G34">
            <v>48995</v>
          </cell>
          <cell r="H34">
            <v>391999</v>
          </cell>
          <cell r="I34">
            <v>117349.9</v>
          </cell>
          <cell r="J34">
            <v>505052.11</v>
          </cell>
          <cell r="K34">
            <v>101047</v>
          </cell>
          <cell r="L34">
            <v>230857</v>
          </cell>
          <cell r="M34">
            <v>607657</v>
          </cell>
          <cell r="N34">
            <v>0</v>
          </cell>
          <cell r="O34">
            <v>3363725.25</v>
          </cell>
          <cell r="P34">
            <v>383477</v>
          </cell>
          <cell r="Q34">
            <v>304727.18</v>
          </cell>
          <cell r="R34">
            <v>850028.95</v>
          </cell>
          <cell r="S34">
            <v>176869</v>
          </cell>
          <cell r="T34">
            <v>486403</v>
          </cell>
          <cell r="U34">
            <v>530750</v>
          </cell>
          <cell r="V34">
            <v>116582</v>
          </cell>
          <cell r="W34">
            <v>10617026.300000001</v>
          </cell>
          <cell r="X34">
            <v>113868</v>
          </cell>
          <cell r="Y34">
            <v>226250</v>
          </cell>
          <cell r="Z34">
            <v>220438</v>
          </cell>
          <cell r="AA34">
            <v>113500</v>
          </cell>
          <cell r="AB34">
            <v>137813</v>
          </cell>
          <cell r="AC34">
            <v>317006</v>
          </cell>
          <cell r="AD34">
            <v>776187</v>
          </cell>
          <cell r="AE34">
            <v>206878</v>
          </cell>
          <cell r="AF34">
            <v>362768</v>
          </cell>
          <cell r="AG34">
            <v>222601</v>
          </cell>
          <cell r="AH34">
            <v>335594</v>
          </cell>
          <cell r="AI34">
            <v>244881</v>
          </cell>
          <cell r="AJ34">
            <v>167681</v>
          </cell>
          <cell r="AK34">
            <v>24850091</v>
          </cell>
          <cell r="AL34">
            <v>178716</v>
          </cell>
          <cell r="AM34">
            <v>229735.5</v>
          </cell>
          <cell r="AN34">
            <v>1253589</v>
          </cell>
          <cell r="AO34">
            <v>565993</v>
          </cell>
          <cell r="AP34">
            <v>146278</v>
          </cell>
          <cell r="AQ34">
            <v>158923.57999999999</v>
          </cell>
          <cell r="AR34">
            <v>1969479.46</v>
          </cell>
          <cell r="AS34">
            <v>198215</v>
          </cell>
          <cell r="AT34">
            <v>564929</v>
          </cell>
          <cell r="AU34">
            <v>982345</v>
          </cell>
          <cell r="AV34">
            <v>228087</v>
          </cell>
          <cell r="AW34">
            <v>345880</v>
          </cell>
          <cell r="AX34">
            <v>351761.53</v>
          </cell>
          <cell r="AY34">
            <v>218548</v>
          </cell>
          <cell r="AZ34">
            <v>147407</v>
          </cell>
          <cell r="BA34">
            <v>3140097.55</v>
          </cell>
          <cell r="BB34">
            <v>284344.09999999998</v>
          </cell>
          <cell r="BC34">
            <v>7874026.5999999996</v>
          </cell>
          <cell r="BD34">
            <v>656006</v>
          </cell>
          <cell r="BE34">
            <v>122150.25</v>
          </cell>
          <cell r="BF34">
            <v>432091</v>
          </cell>
          <cell r="BG34">
            <v>6176419.5</v>
          </cell>
          <cell r="BH34">
            <v>40717.5</v>
          </cell>
          <cell r="BI34">
            <v>0</v>
          </cell>
          <cell r="BJ34">
            <v>66071</v>
          </cell>
          <cell r="BK34">
            <v>0</v>
          </cell>
          <cell r="BL34">
            <v>4008383</v>
          </cell>
          <cell r="BM34">
            <v>389070</v>
          </cell>
          <cell r="BN34">
            <v>177271</v>
          </cell>
          <cell r="BO34">
            <v>345059.2</v>
          </cell>
          <cell r="BP34">
            <v>229053</v>
          </cell>
          <cell r="BQ34">
            <v>317732</v>
          </cell>
          <cell r="BR34">
            <v>33719878</v>
          </cell>
          <cell r="BS34">
            <v>270129</v>
          </cell>
          <cell r="BT34">
            <v>317777</v>
          </cell>
          <cell r="BU34">
            <v>1936154.05</v>
          </cell>
          <cell r="BV34">
            <v>2504</v>
          </cell>
          <cell r="BW34">
            <v>123898.66</v>
          </cell>
          <cell r="BX34">
            <v>403611.25</v>
          </cell>
          <cell r="BY34">
            <v>207336</v>
          </cell>
          <cell r="BZ34">
            <v>61552.5</v>
          </cell>
          <cell r="CA34">
            <v>378099</v>
          </cell>
          <cell r="CB34">
            <v>410650</v>
          </cell>
          <cell r="CC34">
            <v>744637</v>
          </cell>
          <cell r="CD34">
            <v>371900</v>
          </cell>
          <cell r="CE34">
            <v>457253.1</v>
          </cell>
          <cell r="CF34">
            <v>152887.65</v>
          </cell>
          <cell r="CG34">
            <v>80169</v>
          </cell>
          <cell r="CH34">
            <v>84930</v>
          </cell>
          <cell r="CI34">
            <v>168954</v>
          </cell>
          <cell r="CJ34">
            <v>1016140.85</v>
          </cell>
          <cell r="CK34">
            <v>14670</v>
          </cell>
          <cell r="CL34">
            <v>1162</v>
          </cell>
        </row>
        <row r="35">
          <cell r="A35" t="str">
            <v>4301020104.803</v>
          </cell>
          <cell r="B35" t="str">
            <v>ส่วนต่างค่ารักษาที่สูงกว่าข้อตกลงในการจ่ายตาม DRG -เบิกจ่ายตรง อปท.</v>
          </cell>
          <cell r="C35">
            <v>-1526351.7</v>
          </cell>
          <cell r="D35">
            <v>0</v>
          </cell>
          <cell r="E35">
            <v>-6626.6</v>
          </cell>
          <cell r="F35">
            <v>0</v>
          </cell>
          <cell r="G35">
            <v>-1775.67</v>
          </cell>
          <cell r="H35">
            <v>-69771.81</v>
          </cell>
          <cell r="I35">
            <v>-87988.95</v>
          </cell>
          <cell r="J35">
            <v>-64358.78</v>
          </cell>
          <cell r="K35">
            <v>0</v>
          </cell>
          <cell r="L35">
            <v>-35617.279999999999</v>
          </cell>
          <cell r="M35">
            <v>-162375.5</v>
          </cell>
          <cell r="N35">
            <v>0</v>
          </cell>
          <cell r="O35">
            <v>-535727.39</v>
          </cell>
          <cell r="P35">
            <v>-76222.94</v>
          </cell>
          <cell r="Q35">
            <v>-47601.67</v>
          </cell>
          <cell r="R35">
            <v>-167323.12</v>
          </cell>
          <cell r="S35">
            <v>-5136.2700000000004</v>
          </cell>
          <cell r="T35">
            <v>-150224.57</v>
          </cell>
          <cell r="U35">
            <v>-53448.22</v>
          </cell>
          <cell r="V35">
            <v>-10247.85</v>
          </cell>
          <cell r="W35">
            <v>-1965953.59</v>
          </cell>
          <cell r="X35">
            <v>-12397.91</v>
          </cell>
          <cell r="Y35">
            <v>-48748.33</v>
          </cell>
          <cell r="Z35">
            <v>-50144.08</v>
          </cell>
          <cell r="AA35">
            <v>-23106.38</v>
          </cell>
          <cell r="AB35">
            <v>-9643.59</v>
          </cell>
          <cell r="AC35">
            <v>-44567.11</v>
          </cell>
          <cell r="AD35">
            <v>-107434.53</v>
          </cell>
          <cell r="AE35">
            <v>-32534.13</v>
          </cell>
          <cell r="AF35">
            <v>-63742.95</v>
          </cell>
          <cell r="AG35">
            <v>-34550.080000000002</v>
          </cell>
          <cell r="AH35">
            <v>-40325.629999999997</v>
          </cell>
          <cell r="AI35">
            <v>-13350.43</v>
          </cell>
          <cell r="AJ35">
            <v>-911.03</v>
          </cell>
          <cell r="AK35">
            <v>-7653854.2400000002</v>
          </cell>
          <cell r="AL35">
            <v>-47274.12</v>
          </cell>
          <cell r="AM35">
            <v>-31253.59</v>
          </cell>
          <cell r="AN35">
            <v>-547865.59999999998</v>
          </cell>
          <cell r="AO35">
            <v>-84423.28</v>
          </cell>
          <cell r="AP35">
            <v>-23644.85</v>
          </cell>
          <cell r="AQ35">
            <v>-38113.199999999997</v>
          </cell>
          <cell r="AR35">
            <v>-494229.5</v>
          </cell>
          <cell r="AS35">
            <v>-32613.66</v>
          </cell>
          <cell r="AT35">
            <v>-97344.59</v>
          </cell>
          <cell r="AU35">
            <v>-145973.92000000001</v>
          </cell>
          <cell r="AV35">
            <v>-66919.89</v>
          </cell>
          <cell r="AW35">
            <v>-118529.31</v>
          </cell>
          <cell r="AX35">
            <v>-39499.64</v>
          </cell>
          <cell r="AY35">
            <v>-50558.15</v>
          </cell>
          <cell r="AZ35">
            <v>-18063.71</v>
          </cell>
          <cell r="BA35">
            <v>-551414.27</v>
          </cell>
          <cell r="BB35">
            <v>-64678.27</v>
          </cell>
          <cell r="BC35">
            <v>-1127509.3600000001</v>
          </cell>
          <cell r="BD35">
            <v>-134557.04</v>
          </cell>
          <cell r="BE35">
            <v>-1736.51</v>
          </cell>
          <cell r="BF35">
            <v>-9542.6</v>
          </cell>
          <cell r="BG35">
            <v>-730650.23</v>
          </cell>
          <cell r="BH35">
            <v>0</v>
          </cell>
          <cell r="BI35">
            <v>0</v>
          </cell>
          <cell r="BJ35">
            <v>-2772.82</v>
          </cell>
          <cell r="BK35">
            <v>0</v>
          </cell>
          <cell r="BL35">
            <v>-730554.79</v>
          </cell>
          <cell r="BM35">
            <v>-56533.96</v>
          </cell>
          <cell r="BN35">
            <v>-52665.82</v>
          </cell>
          <cell r="BO35">
            <v>-42157.51</v>
          </cell>
          <cell r="BP35">
            <v>-51562.02</v>
          </cell>
          <cell r="BQ35">
            <v>-21741.34</v>
          </cell>
          <cell r="BR35">
            <v>-6431077.1699999999</v>
          </cell>
          <cell r="BS35">
            <v>-53709.58</v>
          </cell>
          <cell r="BT35">
            <v>-49935.56</v>
          </cell>
          <cell r="BU35">
            <v>-465444.43</v>
          </cell>
          <cell r="BV35">
            <v>0</v>
          </cell>
          <cell r="BW35">
            <v>-15244.93</v>
          </cell>
          <cell r="BX35">
            <v>-65171.91</v>
          </cell>
          <cell r="BY35">
            <v>-10615.18</v>
          </cell>
          <cell r="BZ35">
            <v>-5341.28</v>
          </cell>
          <cell r="CA35">
            <v>-82015.89</v>
          </cell>
          <cell r="CB35">
            <v>-46152.55</v>
          </cell>
          <cell r="CC35">
            <v>-156918.57</v>
          </cell>
          <cell r="CD35">
            <v>-48911.95</v>
          </cell>
          <cell r="CE35">
            <v>-77066.97</v>
          </cell>
          <cell r="CF35">
            <v>-15446.95</v>
          </cell>
          <cell r="CG35">
            <v>-7887.29</v>
          </cell>
          <cell r="CH35">
            <v>-15245.46</v>
          </cell>
          <cell r="CI35">
            <v>-32969.11</v>
          </cell>
          <cell r="CJ35">
            <v>-294927.95</v>
          </cell>
          <cell r="CK35">
            <v>-13109.81</v>
          </cell>
          <cell r="CL35">
            <v>-139.44</v>
          </cell>
        </row>
        <row r="36">
          <cell r="A36" t="str">
            <v>4301020104.804</v>
          </cell>
          <cell r="B36" t="str">
            <v>ส่วนต่างค่ารักษาที่ต่ำกว่าข้อตกลงในการจ่ายตาม DRG -เบิกจ่ายตรง อปท.</v>
          </cell>
          <cell r="C36">
            <v>572198.02</v>
          </cell>
          <cell r="D36">
            <v>35533.760000000002</v>
          </cell>
          <cell r="E36">
            <v>15343.88</v>
          </cell>
          <cell r="F36">
            <v>0</v>
          </cell>
          <cell r="G36">
            <v>7508.94</v>
          </cell>
          <cell r="H36">
            <v>148428.54999999999</v>
          </cell>
          <cell r="I36">
            <v>46437.65</v>
          </cell>
          <cell r="J36">
            <v>183294.03</v>
          </cell>
          <cell r="K36">
            <v>0</v>
          </cell>
          <cell r="L36">
            <v>79956.62</v>
          </cell>
          <cell r="M36">
            <v>171727.9</v>
          </cell>
          <cell r="N36">
            <v>0</v>
          </cell>
          <cell r="O36">
            <v>434441.31</v>
          </cell>
          <cell r="P36">
            <v>27835.09</v>
          </cell>
          <cell r="Q36">
            <v>44186.37</v>
          </cell>
          <cell r="R36">
            <v>30746.3</v>
          </cell>
          <cell r="S36">
            <v>38086.9</v>
          </cell>
          <cell r="T36">
            <v>40605.79</v>
          </cell>
          <cell r="U36">
            <v>8006.8</v>
          </cell>
          <cell r="V36">
            <v>3872.49</v>
          </cell>
          <cell r="W36">
            <v>3093087.12</v>
          </cell>
          <cell r="X36">
            <v>19401.02</v>
          </cell>
          <cell r="Y36">
            <v>0</v>
          </cell>
          <cell r="Z36">
            <v>23117.89</v>
          </cell>
          <cell r="AA36">
            <v>4977.54</v>
          </cell>
          <cell r="AB36">
            <v>13556.63</v>
          </cell>
          <cell r="AC36">
            <v>39258.879999999997</v>
          </cell>
          <cell r="AD36">
            <v>129728.54</v>
          </cell>
          <cell r="AE36">
            <v>13127.57</v>
          </cell>
          <cell r="AF36">
            <v>88313.5</v>
          </cell>
          <cell r="AG36">
            <v>6137.96</v>
          </cell>
          <cell r="AH36">
            <v>64154.46</v>
          </cell>
          <cell r="AI36">
            <v>101755.88</v>
          </cell>
          <cell r="AJ36">
            <v>52817.53</v>
          </cell>
          <cell r="AK36">
            <v>3967733.03</v>
          </cell>
          <cell r="AL36">
            <v>7159.32</v>
          </cell>
          <cell r="AM36">
            <v>42276.94</v>
          </cell>
          <cell r="AN36">
            <v>130606.99</v>
          </cell>
          <cell r="AO36">
            <v>69537.710000000006</v>
          </cell>
          <cell r="AP36">
            <v>27430.720000000001</v>
          </cell>
          <cell r="AQ36">
            <v>12753.94</v>
          </cell>
          <cell r="AR36">
            <v>255627.69</v>
          </cell>
          <cell r="AS36">
            <v>25058.67</v>
          </cell>
          <cell r="AT36">
            <v>27634.720000000001</v>
          </cell>
          <cell r="AU36">
            <v>87877.72</v>
          </cell>
          <cell r="AV36">
            <v>53194.14</v>
          </cell>
          <cell r="AW36">
            <v>6641.39</v>
          </cell>
          <cell r="AX36">
            <v>63691.22</v>
          </cell>
          <cell r="AY36">
            <v>10640.44</v>
          </cell>
          <cell r="AZ36">
            <v>60801.27</v>
          </cell>
          <cell r="BA36">
            <v>945259.48</v>
          </cell>
          <cell r="BB36">
            <v>10381.35</v>
          </cell>
          <cell r="BC36">
            <v>943387.33</v>
          </cell>
          <cell r="BD36">
            <v>133297.98000000001</v>
          </cell>
          <cell r="BE36">
            <v>62531.51</v>
          </cell>
          <cell r="BF36">
            <v>22320</v>
          </cell>
          <cell r="BG36">
            <v>535376.74</v>
          </cell>
          <cell r="BH36">
            <v>13938.3</v>
          </cell>
          <cell r="BI36">
            <v>0</v>
          </cell>
          <cell r="BJ36">
            <v>0</v>
          </cell>
          <cell r="BK36">
            <v>0</v>
          </cell>
          <cell r="BL36">
            <v>1026160.85</v>
          </cell>
          <cell r="BM36">
            <v>32316.92</v>
          </cell>
          <cell r="BN36">
            <v>6405.28</v>
          </cell>
          <cell r="BO36">
            <v>61032.56</v>
          </cell>
          <cell r="BP36">
            <v>38974.769999999997</v>
          </cell>
          <cell r="BQ36">
            <v>85266.03</v>
          </cell>
          <cell r="BR36">
            <v>7207153.6100000003</v>
          </cell>
          <cell r="BS36">
            <v>13665.4</v>
          </cell>
          <cell r="BT36">
            <v>17625.88</v>
          </cell>
          <cell r="BU36">
            <v>520896.64</v>
          </cell>
          <cell r="BV36">
            <v>0</v>
          </cell>
          <cell r="BW36">
            <v>59476.61</v>
          </cell>
          <cell r="BX36">
            <v>53943.57</v>
          </cell>
          <cell r="BY36">
            <v>39015.599999999999</v>
          </cell>
          <cell r="BZ36">
            <v>12079.98</v>
          </cell>
          <cell r="CA36">
            <v>64802.78</v>
          </cell>
          <cell r="CB36">
            <v>36747.51</v>
          </cell>
          <cell r="CC36">
            <v>116632.08</v>
          </cell>
          <cell r="CD36">
            <v>60998.2</v>
          </cell>
          <cell r="CE36">
            <v>92899.9</v>
          </cell>
          <cell r="CF36">
            <v>47475.26</v>
          </cell>
          <cell r="CG36">
            <v>7254.87</v>
          </cell>
          <cell r="CH36">
            <v>25268.52</v>
          </cell>
          <cell r="CI36">
            <v>58969.45</v>
          </cell>
          <cell r="CJ36">
            <v>78187.649999999994</v>
          </cell>
          <cell r="CK36">
            <v>237</v>
          </cell>
          <cell r="CL36">
            <v>2042.62</v>
          </cell>
        </row>
        <row r="37">
          <cell r="A37" t="str">
            <v>4301020104.805</v>
          </cell>
          <cell r="B37" t="str">
            <v>รายได้ค่ารักษาเบิกจ่ายตรง- กทม. OP</v>
          </cell>
          <cell r="C37">
            <v>674209</v>
          </cell>
          <cell r="D37">
            <v>274297</v>
          </cell>
          <cell r="E37">
            <v>23608</v>
          </cell>
          <cell r="F37">
            <v>0</v>
          </cell>
          <cell r="G37">
            <v>2714</v>
          </cell>
          <cell r="H37">
            <v>24628</v>
          </cell>
          <cell r="I37">
            <v>17300.099999999999</v>
          </cell>
          <cell r="J37">
            <v>4597</v>
          </cell>
          <cell r="K37">
            <v>4293</v>
          </cell>
          <cell r="L37">
            <v>0</v>
          </cell>
          <cell r="M37">
            <v>55062</v>
          </cell>
          <cell r="N37">
            <v>0</v>
          </cell>
          <cell r="O37">
            <v>317818</v>
          </cell>
          <cell r="P37">
            <v>86887</v>
          </cell>
          <cell r="Q37">
            <v>0</v>
          </cell>
          <cell r="R37">
            <v>59217</v>
          </cell>
          <cell r="S37">
            <v>25168</v>
          </cell>
          <cell r="T37">
            <v>80129</v>
          </cell>
          <cell r="U37">
            <v>90192.8</v>
          </cell>
          <cell r="V37">
            <v>0</v>
          </cell>
          <cell r="W37">
            <v>59855</v>
          </cell>
          <cell r="X37">
            <v>0</v>
          </cell>
          <cell r="Y37">
            <v>0</v>
          </cell>
          <cell r="Z37">
            <v>13930</v>
          </cell>
          <cell r="AA37">
            <v>0</v>
          </cell>
          <cell r="AB37">
            <v>250</v>
          </cell>
          <cell r="AC37">
            <v>56848</v>
          </cell>
          <cell r="AD37">
            <v>138336</v>
          </cell>
          <cell r="AE37">
            <v>0</v>
          </cell>
          <cell r="AF37">
            <v>26709</v>
          </cell>
          <cell r="AG37">
            <v>0</v>
          </cell>
          <cell r="AH37">
            <v>34354</v>
          </cell>
          <cell r="AI37">
            <v>0</v>
          </cell>
          <cell r="AJ37">
            <v>0</v>
          </cell>
          <cell r="AK37">
            <v>2669760.5</v>
          </cell>
          <cell r="AL37">
            <v>0</v>
          </cell>
          <cell r="AM37">
            <v>33728</v>
          </cell>
          <cell r="AN37">
            <v>0</v>
          </cell>
          <cell r="AO37">
            <v>57844</v>
          </cell>
          <cell r="AP37">
            <v>0</v>
          </cell>
          <cell r="AQ37">
            <v>670</v>
          </cell>
          <cell r="AR37">
            <v>383436</v>
          </cell>
          <cell r="AS37">
            <v>0</v>
          </cell>
          <cell r="AT37">
            <v>0</v>
          </cell>
          <cell r="AU37">
            <v>77369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975996</v>
          </cell>
          <cell r="BB37">
            <v>0</v>
          </cell>
          <cell r="BC37">
            <v>80534</v>
          </cell>
          <cell r="BD37">
            <v>88482</v>
          </cell>
          <cell r="BE37">
            <v>0</v>
          </cell>
          <cell r="BF37">
            <v>0</v>
          </cell>
          <cell r="BG37">
            <v>120904.15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331242</v>
          </cell>
          <cell r="BM37">
            <v>11504</v>
          </cell>
          <cell r="BN37">
            <v>0</v>
          </cell>
          <cell r="BO37">
            <v>65758</v>
          </cell>
          <cell r="BP37">
            <v>59645</v>
          </cell>
          <cell r="BQ37">
            <v>0</v>
          </cell>
          <cell r="BR37">
            <v>732059</v>
          </cell>
          <cell r="BS37">
            <v>0</v>
          </cell>
          <cell r="BT37">
            <v>0</v>
          </cell>
          <cell r="BU37">
            <v>1329680</v>
          </cell>
          <cell r="BV37">
            <v>0</v>
          </cell>
          <cell r="BW37">
            <v>0</v>
          </cell>
          <cell r="BX37">
            <v>0</v>
          </cell>
          <cell r="BY37">
            <v>610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9807</v>
          </cell>
          <cell r="CK37">
            <v>860</v>
          </cell>
          <cell r="CL37">
            <v>0</v>
          </cell>
        </row>
        <row r="38">
          <cell r="A38" t="str">
            <v>4301020104.806</v>
          </cell>
          <cell r="B38" t="str">
            <v>รายได้ค่ารักษาเบิกจ่ายตรง- กทม. IP</v>
          </cell>
          <cell r="C38">
            <v>302020</v>
          </cell>
          <cell r="D38">
            <v>20953</v>
          </cell>
          <cell r="E38">
            <v>20461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111884</v>
          </cell>
          <cell r="N38">
            <v>0</v>
          </cell>
          <cell r="O38">
            <v>327678</v>
          </cell>
          <cell r="P38">
            <v>48635</v>
          </cell>
          <cell r="Q38">
            <v>0</v>
          </cell>
          <cell r="R38">
            <v>168067</v>
          </cell>
          <cell r="S38">
            <v>0</v>
          </cell>
          <cell r="T38">
            <v>41904</v>
          </cell>
          <cell r="U38">
            <v>15381</v>
          </cell>
          <cell r="V38">
            <v>0</v>
          </cell>
          <cell r="W38">
            <v>190375</v>
          </cell>
          <cell r="X38">
            <v>0</v>
          </cell>
          <cell r="Y38">
            <v>47722</v>
          </cell>
          <cell r="Z38">
            <v>0</v>
          </cell>
          <cell r="AA38">
            <v>0</v>
          </cell>
          <cell r="AB38">
            <v>0</v>
          </cell>
          <cell r="AC38">
            <v>223379</v>
          </cell>
          <cell r="AD38">
            <v>180247</v>
          </cell>
          <cell r="AE38">
            <v>0</v>
          </cell>
          <cell r="AF38">
            <v>32321</v>
          </cell>
          <cell r="AG38">
            <v>19149</v>
          </cell>
          <cell r="AH38">
            <v>5406</v>
          </cell>
          <cell r="AI38">
            <v>0</v>
          </cell>
          <cell r="AJ38">
            <v>0</v>
          </cell>
          <cell r="AK38">
            <v>1896114.89</v>
          </cell>
          <cell r="AL38">
            <v>0</v>
          </cell>
          <cell r="AM38">
            <v>3411</v>
          </cell>
          <cell r="AN38">
            <v>0</v>
          </cell>
          <cell r="AO38">
            <v>37746</v>
          </cell>
          <cell r="AP38">
            <v>0</v>
          </cell>
          <cell r="AQ38">
            <v>902</v>
          </cell>
          <cell r="AR38">
            <v>605575</v>
          </cell>
          <cell r="AS38">
            <v>0</v>
          </cell>
          <cell r="AT38">
            <v>0</v>
          </cell>
          <cell r="AU38">
            <v>40267</v>
          </cell>
          <cell r="AV38">
            <v>5634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74988</v>
          </cell>
          <cell r="BB38">
            <v>0</v>
          </cell>
          <cell r="BC38">
            <v>346040</v>
          </cell>
          <cell r="BD38">
            <v>82484</v>
          </cell>
          <cell r="BE38">
            <v>0</v>
          </cell>
          <cell r="BF38">
            <v>0</v>
          </cell>
          <cell r="BG38">
            <v>322699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178042</v>
          </cell>
          <cell r="BM38">
            <v>6944</v>
          </cell>
          <cell r="BN38">
            <v>0</v>
          </cell>
          <cell r="BO38">
            <v>39969</v>
          </cell>
          <cell r="BP38">
            <v>18913</v>
          </cell>
          <cell r="BQ38">
            <v>0</v>
          </cell>
          <cell r="BR38">
            <v>816676.58</v>
          </cell>
          <cell r="BS38">
            <v>0</v>
          </cell>
          <cell r="BT38">
            <v>0</v>
          </cell>
          <cell r="BU38">
            <v>173227</v>
          </cell>
          <cell r="BV38">
            <v>0</v>
          </cell>
          <cell r="BW38">
            <v>0</v>
          </cell>
          <cell r="BX38">
            <v>0</v>
          </cell>
          <cell r="BY38">
            <v>20682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29750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</row>
        <row r="39">
          <cell r="A39" t="str">
            <v>4301020104.807</v>
          </cell>
          <cell r="B39" t="str">
            <v>ส่วนต่างค่ารักษาที่สูงกว่าข้อตกลงในการจ่ายตาม DRG -เบิกจ่ายตรง กทม.</v>
          </cell>
          <cell r="C39">
            <v>-37947.93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-10252.68</v>
          </cell>
          <cell r="N39">
            <v>0</v>
          </cell>
          <cell r="O39">
            <v>-36252.639999999999</v>
          </cell>
          <cell r="P39">
            <v>-8503.56</v>
          </cell>
          <cell r="Q39">
            <v>0</v>
          </cell>
          <cell r="R39">
            <v>0</v>
          </cell>
          <cell r="S39">
            <v>0</v>
          </cell>
          <cell r="T39">
            <v>-5149.32</v>
          </cell>
          <cell r="U39">
            <v>0</v>
          </cell>
          <cell r="V39">
            <v>0</v>
          </cell>
          <cell r="W39">
            <v>-421.35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-6648.82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-1081997.8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-86094.36</v>
          </cell>
          <cell r="AS39">
            <v>0</v>
          </cell>
          <cell r="AT39">
            <v>0</v>
          </cell>
          <cell r="AU39">
            <v>-10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-12516.06</v>
          </cell>
          <cell r="BB39">
            <v>0</v>
          </cell>
          <cell r="BC39">
            <v>-12803.8</v>
          </cell>
          <cell r="BD39">
            <v>-7078.88</v>
          </cell>
          <cell r="BE39">
            <v>0</v>
          </cell>
          <cell r="BF39">
            <v>0</v>
          </cell>
          <cell r="BG39">
            <v>-30838.7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-17005.29</v>
          </cell>
          <cell r="BM39">
            <v>0</v>
          </cell>
          <cell r="BN39">
            <v>0</v>
          </cell>
          <cell r="BO39">
            <v>-2169.7399999999998</v>
          </cell>
          <cell r="BP39">
            <v>0</v>
          </cell>
          <cell r="BQ39">
            <v>0</v>
          </cell>
          <cell r="BR39">
            <v>-17030.740000000002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-270</v>
          </cell>
          <cell r="CL39">
            <v>0</v>
          </cell>
        </row>
        <row r="40">
          <cell r="A40" t="str">
            <v>4301020104.808</v>
          </cell>
          <cell r="B40" t="str">
            <v>ส่วนต่างค่ารักษาที่ต่ำกว่าข้อตกลงในการจ่ายตาม DRG -เบิกจ่ายตรง กทม.</v>
          </cell>
          <cell r="C40">
            <v>149137.76999999999</v>
          </cell>
          <cell r="D40">
            <v>0</v>
          </cell>
          <cell r="E40">
            <v>8273.08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3768.63</v>
          </cell>
          <cell r="N40">
            <v>0</v>
          </cell>
          <cell r="O40">
            <v>24791.94</v>
          </cell>
          <cell r="P40">
            <v>4191.28</v>
          </cell>
          <cell r="Q40">
            <v>0</v>
          </cell>
          <cell r="R40">
            <v>0</v>
          </cell>
          <cell r="S40">
            <v>0</v>
          </cell>
          <cell r="T40">
            <v>5798.93</v>
          </cell>
          <cell r="U40">
            <v>0</v>
          </cell>
          <cell r="V40">
            <v>0</v>
          </cell>
          <cell r="W40">
            <v>4438.0600000000004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252.44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198460.5</v>
          </cell>
          <cell r="AL40">
            <v>0</v>
          </cell>
          <cell r="AM40">
            <v>494.98</v>
          </cell>
          <cell r="AN40">
            <v>0</v>
          </cell>
          <cell r="AO40">
            <v>3134.68</v>
          </cell>
          <cell r="AP40">
            <v>0</v>
          </cell>
          <cell r="AQ40">
            <v>0</v>
          </cell>
          <cell r="AR40">
            <v>347177.71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10243.82</v>
          </cell>
          <cell r="BB40">
            <v>0</v>
          </cell>
          <cell r="BC40">
            <v>48009.599999999999</v>
          </cell>
          <cell r="BD40">
            <v>0</v>
          </cell>
          <cell r="BE40">
            <v>0</v>
          </cell>
          <cell r="BF40">
            <v>0</v>
          </cell>
          <cell r="BG40">
            <v>16868.810000000001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37775.56</v>
          </cell>
          <cell r="BM40">
            <v>0</v>
          </cell>
          <cell r="BN40">
            <v>0</v>
          </cell>
          <cell r="BO40">
            <v>3240.7</v>
          </cell>
          <cell r="BP40">
            <v>0</v>
          </cell>
          <cell r="BQ40">
            <v>0</v>
          </cell>
          <cell r="BR40">
            <v>447374.69</v>
          </cell>
          <cell r="BS40">
            <v>0</v>
          </cell>
          <cell r="BT40">
            <v>0</v>
          </cell>
          <cell r="BU40">
            <v>130.22999999999999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1037.32</v>
          </cell>
          <cell r="CJ40">
            <v>0</v>
          </cell>
          <cell r="CK40">
            <v>0</v>
          </cell>
          <cell r="CL40">
            <v>0</v>
          </cell>
        </row>
        <row r="41">
          <cell r="A41" t="str">
            <v>4301020104.809</v>
          </cell>
          <cell r="B41" t="str">
            <v>รายได้ค่ารักษาเบิกจ่ายตรง- อปท.(พัทยา)  OP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</row>
        <row r="42">
          <cell r="A42" t="str">
            <v>4301020104.810</v>
          </cell>
          <cell r="B42" t="str">
            <v>รายได้ค่ารักษาเบิกจ่ายตรงอปท. (พัทยา)IP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</row>
        <row r="43">
          <cell r="A43" t="str">
            <v>4301020104.811</v>
          </cell>
          <cell r="B43" t="str">
            <v>ส่วนต่างค่ารักษาที่สูงกว่าข้อตกลงในการจ่ายตาม DRG -เบิกจ่ายตรง อปท.(พัทยา)</v>
          </cell>
          <cell r="C43">
            <v>0</v>
          </cell>
          <cell r="D43">
            <v>0</v>
          </cell>
          <cell r="E43">
            <v>-5.5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-34559.360000000001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-1538.06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-170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</row>
        <row r="44">
          <cell r="A44" t="str">
            <v>4301020104.812</v>
          </cell>
          <cell r="B44" t="str">
            <v>ส่วนต่างค่ารักษาที่ต่ำกว่าข้อตกลงในการจ่ายตาม DRG -เบิกจ่ายตรง อปท.(พัทยา)</v>
          </cell>
          <cell r="C44">
            <v>0</v>
          </cell>
          <cell r="D44">
            <v>0</v>
          </cell>
          <cell r="E44">
            <v>3427.84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43188.46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5873.13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13402.94</v>
          </cell>
          <cell r="CK44">
            <v>0</v>
          </cell>
          <cell r="CL44">
            <v>0</v>
          </cell>
        </row>
        <row r="45">
          <cell r="A45" t="str">
            <v>4301020105.201</v>
          </cell>
          <cell r="B45" t="str">
            <v>รายได้ค่ารักษา UC -OP  ใน CUP</v>
          </cell>
          <cell r="C45">
            <v>96128690.700000003</v>
          </cell>
          <cell r="D45">
            <v>27711420</v>
          </cell>
          <cell r="E45">
            <v>22623394</v>
          </cell>
          <cell r="F45">
            <v>18862831</v>
          </cell>
          <cell r="G45">
            <v>14615604</v>
          </cell>
          <cell r="H45">
            <v>28303171</v>
          </cell>
          <cell r="I45">
            <v>23515167.760000002</v>
          </cell>
          <cell r="J45">
            <v>47842129.649999999</v>
          </cell>
          <cell r="K45">
            <v>31301636</v>
          </cell>
          <cell r="L45">
            <v>31640877</v>
          </cell>
          <cell r="M45">
            <v>47896588</v>
          </cell>
          <cell r="N45">
            <v>0</v>
          </cell>
          <cell r="O45">
            <v>69119346</v>
          </cell>
          <cell r="P45">
            <v>35595687</v>
          </cell>
          <cell r="Q45">
            <v>29165364.510000002</v>
          </cell>
          <cell r="R45">
            <v>37556251.299999997</v>
          </cell>
          <cell r="S45">
            <v>22101383</v>
          </cell>
          <cell r="T45">
            <v>25283283.100000001</v>
          </cell>
          <cell r="U45">
            <v>25034184.5</v>
          </cell>
          <cell r="V45">
            <v>8811913.8000000007</v>
          </cell>
          <cell r="W45">
            <v>97021367.900000006</v>
          </cell>
          <cell r="X45">
            <v>14998800</v>
          </cell>
          <cell r="Y45">
            <v>47393934.740000002</v>
          </cell>
          <cell r="Z45">
            <v>30683012</v>
          </cell>
          <cell r="AA45">
            <v>9099386.8900000006</v>
          </cell>
          <cell r="AB45">
            <v>15285973</v>
          </cell>
          <cell r="AC45">
            <v>28603814.050000001</v>
          </cell>
          <cell r="AD45">
            <v>64260413.82</v>
          </cell>
          <cell r="AE45">
            <v>24357669</v>
          </cell>
          <cell r="AF45">
            <v>21838330.5</v>
          </cell>
          <cell r="AG45">
            <v>26380902</v>
          </cell>
          <cell r="AH45">
            <v>37801018</v>
          </cell>
          <cell r="AI45">
            <v>24093455</v>
          </cell>
          <cell r="AJ45">
            <v>15826707</v>
          </cell>
          <cell r="AK45">
            <v>177245267.59999999</v>
          </cell>
          <cell r="AL45">
            <v>20455987</v>
          </cell>
          <cell r="AM45">
            <v>16517329.35</v>
          </cell>
          <cell r="AN45">
            <v>46001005</v>
          </cell>
          <cell r="AO45">
            <v>41424166.159999996</v>
          </cell>
          <cell r="AP45">
            <v>28457898</v>
          </cell>
          <cell r="AQ45">
            <v>7324363</v>
          </cell>
          <cell r="AR45">
            <v>88971874</v>
          </cell>
          <cell r="AS45">
            <v>25253616</v>
          </cell>
          <cell r="AT45">
            <v>52349362.960000001</v>
          </cell>
          <cell r="AU45">
            <v>40705611</v>
          </cell>
          <cell r="AV45">
            <v>20437767.449999999</v>
          </cell>
          <cell r="AW45">
            <v>11876021.130000001</v>
          </cell>
          <cell r="AX45">
            <v>22191481.129999999</v>
          </cell>
          <cell r="AY45">
            <v>27608572.199999999</v>
          </cell>
          <cell r="AZ45">
            <v>19479173</v>
          </cell>
          <cell r="BA45">
            <v>90748836</v>
          </cell>
          <cell r="BB45">
            <v>17241379</v>
          </cell>
          <cell r="BC45">
            <v>113402803.62</v>
          </cell>
          <cell r="BD45">
            <v>41700396</v>
          </cell>
          <cell r="BE45">
            <v>14846800.5</v>
          </cell>
          <cell r="BF45">
            <v>18853673</v>
          </cell>
          <cell r="BG45">
            <v>61296870.350000001</v>
          </cell>
          <cell r="BH45">
            <v>12708652.9</v>
          </cell>
          <cell r="BI45">
            <v>6753330</v>
          </cell>
          <cell r="BJ45">
            <v>16717683</v>
          </cell>
          <cell r="BK45">
            <v>12909073</v>
          </cell>
          <cell r="BL45">
            <v>95676126.379999995</v>
          </cell>
          <cell r="BM45">
            <v>45014972.460000001</v>
          </cell>
          <cell r="BN45">
            <v>32266285</v>
          </cell>
          <cell r="BO45">
            <v>60223737.899999999</v>
          </cell>
          <cell r="BP45">
            <v>42306640.57</v>
          </cell>
          <cell r="BQ45">
            <v>20235579.129999999</v>
          </cell>
          <cell r="BR45">
            <v>219729270</v>
          </cell>
          <cell r="BS45">
            <v>39681603.759999998</v>
          </cell>
          <cell r="BT45">
            <v>28541027.859999999</v>
          </cell>
          <cell r="BU45">
            <v>75240137.239999995</v>
          </cell>
          <cell r="BV45">
            <v>5053070</v>
          </cell>
          <cell r="BW45">
            <v>26745287.699999999</v>
          </cell>
          <cell r="BX45">
            <v>75270161</v>
          </cell>
          <cell r="BY45">
            <v>21650113</v>
          </cell>
          <cell r="BZ45">
            <v>24489311</v>
          </cell>
          <cell r="CA45">
            <v>23018245</v>
          </cell>
          <cell r="CB45">
            <v>30771989</v>
          </cell>
          <cell r="CC45">
            <v>57314685.32</v>
          </cell>
          <cell r="CD45">
            <v>27903222</v>
          </cell>
          <cell r="CE45">
            <v>49592989</v>
          </cell>
          <cell r="CF45">
            <v>20217502</v>
          </cell>
          <cell r="CG45">
            <v>18438999.699999999</v>
          </cell>
          <cell r="CH45">
            <v>13932922</v>
          </cell>
          <cell r="CI45">
            <v>15818030</v>
          </cell>
          <cell r="CJ45">
            <v>80533112.150000006</v>
          </cell>
          <cell r="CK45">
            <v>12110606</v>
          </cell>
          <cell r="CL45">
            <v>10552645</v>
          </cell>
        </row>
        <row r="46">
          <cell r="A46" t="str">
            <v>4301020105.202</v>
          </cell>
          <cell r="B46" t="str">
            <v xml:space="preserve">รายได้ค่ารักษา UC-IP  </v>
          </cell>
          <cell r="C46">
            <v>245871667.27000001</v>
          </cell>
          <cell r="D46">
            <v>5986521</v>
          </cell>
          <cell r="E46">
            <v>6175866.4800000004</v>
          </cell>
          <cell r="F46">
            <v>6148646</v>
          </cell>
          <cell r="G46">
            <v>3553256</v>
          </cell>
          <cell r="H46">
            <v>8481550</v>
          </cell>
          <cell r="I46">
            <v>12351761.84</v>
          </cell>
          <cell r="J46">
            <v>37531485.75</v>
          </cell>
          <cell r="K46">
            <v>9095933</v>
          </cell>
          <cell r="L46">
            <v>11609025</v>
          </cell>
          <cell r="M46">
            <v>43658427.210000001</v>
          </cell>
          <cell r="N46">
            <v>0</v>
          </cell>
          <cell r="O46">
            <v>142478304</v>
          </cell>
          <cell r="P46">
            <v>19749626.100000001</v>
          </cell>
          <cell r="Q46">
            <v>20676788</v>
          </cell>
          <cell r="R46">
            <v>60718211.090000004</v>
          </cell>
          <cell r="S46">
            <v>10786261.5</v>
          </cell>
          <cell r="T46">
            <v>22479727.670000002</v>
          </cell>
          <cell r="U46">
            <v>13395726</v>
          </cell>
          <cell r="V46">
            <v>3774415</v>
          </cell>
          <cell r="W46">
            <v>414956425.75</v>
          </cell>
          <cell r="X46">
            <v>8190744</v>
          </cell>
          <cell r="Y46">
            <v>18428453.359999999</v>
          </cell>
          <cell r="Z46">
            <v>18624742.960000001</v>
          </cell>
          <cell r="AA46">
            <v>4092493.7</v>
          </cell>
          <cell r="AB46">
            <v>5243655</v>
          </cell>
          <cell r="AC46">
            <v>13939738.84</v>
          </cell>
          <cell r="AD46">
            <v>38072612.799999997</v>
          </cell>
          <cell r="AE46">
            <v>10807384</v>
          </cell>
          <cell r="AF46">
            <v>12855555.380000001</v>
          </cell>
          <cell r="AG46">
            <v>12116562</v>
          </cell>
          <cell r="AH46">
            <v>21622488</v>
          </cell>
          <cell r="AI46">
            <v>12092838</v>
          </cell>
          <cell r="AJ46">
            <v>7205070</v>
          </cell>
          <cell r="AK46">
            <v>728525300.05999994</v>
          </cell>
          <cell r="AL46">
            <v>13160522.76</v>
          </cell>
          <cell r="AM46">
            <v>8541734.25</v>
          </cell>
          <cell r="AN46">
            <v>37212003.609999999</v>
          </cell>
          <cell r="AO46">
            <v>33284469.690000001</v>
          </cell>
          <cell r="AP46">
            <v>11628048</v>
          </cell>
          <cell r="AQ46">
            <v>3562761.75</v>
          </cell>
          <cell r="AR46">
            <v>94432165</v>
          </cell>
          <cell r="AS46">
            <v>9467655</v>
          </cell>
          <cell r="AT46">
            <v>28938111.149999999</v>
          </cell>
          <cell r="AU46">
            <v>21846503</v>
          </cell>
          <cell r="AV46">
            <v>10117055</v>
          </cell>
          <cell r="AW46">
            <v>9779423</v>
          </cell>
          <cell r="AX46">
            <v>10858742.470000001</v>
          </cell>
          <cell r="AY46">
            <v>9941672</v>
          </cell>
          <cell r="AZ46">
            <v>9517591.8200000003</v>
          </cell>
          <cell r="BA46">
            <v>123461460.55</v>
          </cell>
          <cell r="BB46">
            <v>10443329.4</v>
          </cell>
          <cell r="BC46">
            <v>265975136.40000001</v>
          </cell>
          <cell r="BD46">
            <v>42953280.049999997</v>
          </cell>
          <cell r="BE46">
            <v>5417614.25</v>
          </cell>
          <cell r="BF46">
            <v>7649174</v>
          </cell>
          <cell r="BG46">
            <v>145154474.46000001</v>
          </cell>
          <cell r="BH46">
            <v>5882277.0099999998</v>
          </cell>
          <cell r="BI46">
            <v>0</v>
          </cell>
          <cell r="BJ46">
            <v>11598522</v>
          </cell>
          <cell r="BK46">
            <v>0</v>
          </cell>
          <cell r="BL46">
            <v>244300808.99000001</v>
          </cell>
          <cell r="BM46">
            <v>23949450.699999999</v>
          </cell>
          <cell r="BN46">
            <v>13170131.9</v>
          </cell>
          <cell r="BO46">
            <v>36097057.329999998</v>
          </cell>
          <cell r="BP46">
            <v>20913163.84</v>
          </cell>
          <cell r="BQ46">
            <v>11120634.119999999</v>
          </cell>
          <cell r="BR46">
            <v>1339230449.0599999</v>
          </cell>
          <cell r="BS46">
            <v>21892300.079999998</v>
          </cell>
          <cell r="BT46">
            <v>18484819.050000001</v>
          </cell>
          <cell r="BU46">
            <v>121171876.72</v>
          </cell>
          <cell r="BV46">
            <v>321739</v>
          </cell>
          <cell r="BW46">
            <v>10482543.08</v>
          </cell>
          <cell r="BX46">
            <v>60767587.030000001</v>
          </cell>
          <cell r="BY46">
            <v>7311574.3899999997</v>
          </cell>
          <cell r="BZ46">
            <v>6717227.29</v>
          </cell>
          <cell r="CA46">
            <v>15374048.6</v>
          </cell>
          <cell r="CB46">
            <v>19547575.760000002</v>
          </cell>
          <cell r="CC46">
            <v>47857046.399999999</v>
          </cell>
          <cell r="CD46">
            <v>24531806.789999999</v>
          </cell>
          <cell r="CE46">
            <v>42711662.159999996</v>
          </cell>
          <cell r="CF46">
            <v>9502453.6500000004</v>
          </cell>
          <cell r="CG46">
            <v>7158441.4299999997</v>
          </cell>
          <cell r="CH46">
            <v>8049770.4400000004</v>
          </cell>
          <cell r="CI46">
            <v>8808556</v>
          </cell>
          <cell r="CJ46">
            <v>69891873.030000001</v>
          </cell>
          <cell r="CK46">
            <v>3329396.96</v>
          </cell>
          <cell r="CL46">
            <v>2830372.77</v>
          </cell>
        </row>
        <row r="47">
          <cell r="A47" t="str">
            <v>4301020105.203</v>
          </cell>
          <cell r="B47" t="str">
            <v>รายได้ค่ารักษา UC - OP นอก CUP ในจังหวัด</v>
          </cell>
          <cell r="C47">
            <v>44446237</v>
          </cell>
          <cell r="D47">
            <v>1011599</v>
          </cell>
          <cell r="E47">
            <v>411334</v>
          </cell>
          <cell r="F47">
            <v>833871</v>
          </cell>
          <cell r="G47">
            <v>365301</v>
          </cell>
          <cell r="H47">
            <v>504158</v>
          </cell>
          <cell r="I47">
            <v>185823.3</v>
          </cell>
          <cell r="J47">
            <v>5414381.9000000004</v>
          </cell>
          <cell r="K47">
            <v>329812</v>
          </cell>
          <cell r="L47">
            <v>987219</v>
          </cell>
          <cell r="M47">
            <v>4001721</v>
          </cell>
          <cell r="N47">
            <v>917</v>
          </cell>
          <cell r="O47">
            <v>22762385</v>
          </cell>
          <cell r="P47">
            <v>374448</v>
          </cell>
          <cell r="Q47">
            <v>1009302</v>
          </cell>
          <cell r="R47">
            <v>2201623</v>
          </cell>
          <cell r="S47">
            <v>6346302</v>
          </cell>
          <cell r="T47">
            <v>350533.54</v>
          </cell>
          <cell r="U47">
            <v>104750</v>
          </cell>
          <cell r="V47">
            <v>5563</v>
          </cell>
          <cell r="W47">
            <v>105191305</v>
          </cell>
          <cell r="X47">
            <v>188282</v>
          </cell>
          <cell r="Y47">
            <v>467046</v>
          </cell>
          <cell r="Z47">
            <v>287619</v>
          </cell>
          <cell r="AA47">
            <v>140216</v>
          </cell>
          <cell r="AB47">
            <v>535240</v>
          </cell>
          <cell r="AC47">
            <v>207459</v>
          </cell>
          <cell r="AD47">
            <v>906486</v>
          </cell>
          <cell r="AE47">
            <v>260214</v>
          </cell>
          <cell r="AF47">
            <v>168024</v>
          </cell>
          <cell r="AG47">
            <v>198216</v>
          </cell>
          <cell r="AH47">
            <v>3013058</v>
          </cell>
          <cell r="AI47">
            <v>242016</v>
          </cell>
          <cell r="AJ47">
            <v>1185456</v>
          </cell>
          <cell r="AK47">
            <v>134144943.40000001</v>
          </cell>
          <cell r="AL47">
            <v>325374</v>
          </cell>
          <cell r="AM47">
            <v>1210721.5</v>
          </cell>
          <cell r="AN47">
            <v>1823367</v>
          </cell>
          <cell r="AO47">
            <v>1672529.7</v>
          </cell>
          <cell r="AP47">
            <v>247825</v>
          </cell>
          <cell r="AQ47">
            <v>47775</v>
          </cell>
          <cell r="AR47">
            <v>5048412</v>
          </cell>
          <cell r="AS47">
            <v>178633</v>
          </cell>
          <cell r="AT47">
            <v>1093177</v>
          </cell>
          <cell r="AU47">
            <v>425054</v>
          </cell>
          <cell r="AV47">
            <v>340580</v>
          </cell>
          <cell r="AW47">
            <v>493120</v>
          </cell>
          <cell r="AX47">
            <v>741621.56</v>
          </cell>
          <cell r="AY47">
            <v>559229</v>
          </cell>
          <cell r="AZ47">
            <v>151194</v>
          </cell>
          <cell r="BA47">
            <v>7375440</v>
          </cell>
          <cell r="BB47">
            <v>784312</v>
          </cell>
          <cell r="BC47">
            <v>27613900.920000002</v>
          </cell>
          <cell r="BD47">
            <v>7706588</v>
          </cell>
          <cell r="BE47">
            <v>761997.5</v>
          </cell>
          <cell r="BF47">
            <v>223474.9</v>
          </cell>
          <cell r="BG47">
            <v>14563443.92</v>
          </cell>
          <cell r="BH47">
            <v>12332</v>
          </cell>
          <cell r="BI47">
            <v>130688</v>
          </cell>
          <cell r="BJ47">
            <v>640226</v>
          </cell>
          <cell r="BK47">
            <v>43733</v>
          </cell>
          <cell r="BL47">
            <v>16020629</v>
          </cell>
          <cell r="BM47">
            <v>90518</v>
          </cell>
          <cell r="BN47">
            <v>34653</v>
          </cell>
          <cell r="BO47">
            <v>1349196.5</v>
          </cell>
          <cell r="BP47">
            <v>124641</v>
          </cell>
          <cell r="BQ47">
            <v>0</v>
          </cell>
          <cell r="BR47">
            <v>157190810</v>
          </cell>
          <cell r="BS47">
            <v>111878</v>
          </cell>
          <cell r="BT47">
            <v>143978</v>
          </cell>
          <cell r="BU47">
            <v>8465098.6500000004</v>
          </cell>
          <cell r="BV47">
            <v>727647</v>
          </cell>
          <cell r="BW47">
            <v>112137</v>
          </cell>
          <cell r="BX47">
            <v>3222513</v>
          </cell>
          <cell r="BY47">
            <v>28563</v>
          </cell>
          <cell r="BZ47">
            <v>56243</v>
          </cell>
          <cell r="CA47">
            <v>38129</v>
          </cell>
          <cell r="CB47">
            <v>74282</v>
          </cell>
          <cell r="CC47">
            <v>270663</v>
          </cell>
          <cell r="CD47">
            <v>964036</v>
          </cell>
          <cell r="CE47">
            <v>970818</v>
          </cell>
          <cell r="CF47">
            <v>3832</v>
          </cell>
          <cell r="CG47">
            <v>20060</v>
          </cell>
          <cell r="CH47">
            <v>40111</v>
          </cell>
          <cell r="CI47">
            <v>1048614</v>
          </cell>
          <cell r="CJ47">
            <v>227730</v>
          </cell>
          <cell r="CK47">
            <v>47182</v>
          </cell>
          <cell r="CL47">
            <v>112631</v>
          </cell>
        </row>
        <row r="48">
          <cell r="A48" t="str">
            <v>4301020105.205</v>
          </cell>
          <cell r="B48" t="str">
            <v>รายได้ค่ารักษา UC-OP  นอก CUP ต่างจังหวัด</v>
          </cell>
          <cell r="C48">
            <v>76892</v>
          </cell>
          <cell r="D48">
            <v>205978.06</v>
          </cell>
          <cell r="E48">
            <v>98202</v>
          </cell>
          <cell r="F48">
            <v>0</v>
          </cell>
          <cell r="G48">
            <v>156503</v>
          </cell>
          <cell r="H48">
            <v>0</v>
          </cell>
          <cell r="I48">
            <v>225510.22</v>
          </cell>
          <cell r="J48">
            <v>0</v>
          </cell>
          <cell r="K48">
            <v>3087</v>
          </cell>
          <cell r="L48">
            <v>0</v>
          </cell>
          <cell r="M48">
            <v>162675</v>
          </cell>
          <cell r="N48">
            <v>0</v>
          </cell>
          <cell r="O48">
            <v>27112</v>
          </cell>
          <cell r="P48">
            <v>0</v>
          </cell>
          <cell r="Q48">
            <v>661567</v>
          </cell>
          <cell r="R48">
            <v>71899</v>
          </cell>
          <cell r="S48">
            <v>2003974</v>
          </cell>
          <cell r="T48">
            <v>20456</v>
          </cell>
          <cell r="U48">
            <v>99112</v>
          </cell>
          <cell r="V48">
            <v>3620</v>
          </cell>
          <cell r="W48">
            <v>255897.2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42953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642458</v>
          </cell>
          <cell r="AH48">
            <v>0</v>
          </cell>
          <cell r="AI48">
            <v>0</v>
          </cell>
          <cell r="AJ48">
            <v>0</v>
          </cell>
          <cell r="AK48">
            <v>46639874</v>
          </cell>
          <cell r="AL48">
            <v>173891</v>
          </cell>
          <cell r="AM48">
            <v>0</v>
          </cell>
          <cell r="AN48">
            <v>21382</v>
          </cell>
          <cell r="AO48">
            <v>0</v>
          </cell>
          <cell r="AP48">
            <v>0</v>
          </cell>
          <cell r="AQ48">
            <v>0</v>
          </cell>
          <cell r="AR48">
            <v>1001467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387087</v>
          </cell>
          <cell r="AX48">
            <v>25539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5971125.1299999999</v>
          </cell>
          <cell r="BD48">
            <v>1533</v>
          </cell>
          <cell r="BE48">
            <v>0</v>
          </cell>
          <cell r="BF48">
            <v>0</v>
          </cell>
          <cell r="BG48">
            <v>1304054.5</v>
          </cell>
          <cell r="BH48">
            <v>0</v>
          </cell>
          <cell r="BI48">
            <v>0</v>
          </cell>
          <cell r="BJ48">
            <v>112117</v>
          </cell>
          <cell r="BK48">
            <v>1228</v>
          </cell>
          <cell r="BL48">
            <v>28957</v>
          </cell>
          <cell r="BM48">
            <v>55129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8552332</v>
          </cell>
          <cell r="BS48">
            <v>0</v>
          </cell>
          <cell r="BT48">
            <v>0</v>
          </cell>
          <cell r="BU48">
            <v>675</v>
          </cell>
          <cell r="BV48">
            <v>0</v>
          </cell>
          <cell r="BW48">
            <v>34151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34499.949999999997</v>
          </cell>
          <cell r="CI48">
            <v>0</v>
          </cell>
          <cell r="CJ48">
            <v>66028</v>
          </cell>
          <cell r="CK48">
            <v>270</v>
          </cell>
          <cell r="CL48">
            <v>0</v>
          </cell>
        </row>
        <row r="49">
          <cell r="A49" t="str">
            <v>4301020105.207</v>
          </cell>
          <cell r="B49" t="str">
            <v>รายได้ค่ารักษาUC-OP ต่างสังกัด สป.</v>
          </cell>
          <cell r="C49">
            <v>90644</v>
          </cell>
          <cell r="D49">
            <v>0</v>
          </cell>
          <cell r="E49">
            <v>21439</v>
          </cell>
          <cell r="F49">
            <v>0</v>
          </cell>
          <cell r="G49">
            <v>0</v>
          </cell>
          <cell r="H49">
            <v>300</v>
          </cell>
          <cell r="I49">
            <v>81168.179999999993</v>
          </cell>
          <cell r="J49">
            <v>10001</v>
          </cell>
          <cell r="K49">
            <v>0</v>
          </cell>
          <cell r="L49">
            <v>560</v>
          </cell>
          <cell r="M49">
            <v>28800</v>
          </cell>
          <cell r="N49">
            <v>0</v>
          </cell>
          <cell r="O49">
            <v>1328</v>
          </cell>
          <cell r="P49">
            <v>0</v>
          </cell>
          <cell r="Q49">
            <v>0</v>
          </cell>
          <cell r="R49">
            <v>172519.5</v>
          </cell>
          <cell r="S49">
            <v>600</v>
          </cell>
          <cell r="T49">
            <v>0</v>
          </cell>
          <cell r="U49">
            <v>11474</v>
          </cell>
          <cell r="V49">
            <v>1468</v>
          </cell>
          <cell r="W49">
            <v>43408.45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1471061</v>
          </cell>
          <cell r="AL49">
            <v>3021</v>
          </cell>
          <cell r="AM49">
            <v>2591</v>
          </cell>
          <cell r="AN49">
            <v>5244</v>
          </cell>
          <cell r="AO49">
            <v>28152</v>
          </cell>
          <cell r="AP49">
            <v>13577</v>
          </cell>
          <cell r="AQ49">
            <v>1304</v>
          </cell>
          <cell r="AR49">
            <v>122772</v>
          </cell>
          <cell r="AS49">
            <v>12808</v>
          </cell>
          <cell r="AT49">
            <v>36699</v>
          </cell>
          <cell r="AU49">
            <v>14561</v>
          </cell>
          <cell r="AV49">
            <v>17631</v>
          </cell>
          <cell r="AW49">
            <v>3169</v>
          </cell>
          <cell r="AX49">
            <v>0</v>
          </cell>
          <cell r="AY49">
            <v>0</v>
          </cell>
          <cell r="AZ49">
            <v>10467</v>
          </cell>
          <cell r="BA49">
            <v>0</v>
          </cell>
          <cell r="BB49">
            <v>5096</v>
          </cell>
          <cell r="BC49">
            <v>1588404.3</v>
          </cell>
          <cell r="BD49">
            <v>274877</v>
          </cell>
          <cell r="BE49">
            <v>0</v>
          </cell>
          <cell r="BF49">
            <v>0</v>
          </cell>
          <cell r="BG49">
            <v>31286</v>
          </cell>
          <cell r="BH49">
            <v>0</v>
          </cell>
          <cell r="BI49">
            <v>0</v>
          </cell>
          <cell r="BJ49">
            <v>819850</v>
          </cell>
          <cell r="BK49">
            <v>36444</v>
          </cell>
          <cell r="BL49">
            <v>145479</v>
          </cell>
          <cell r="BM49">
            <v>0</v>
          </cell>
          <cell r="BN49">
            <v>388</v>
          </cell>
          <cell r="BO49">
            <v>8317</v>
          </cell>
          <cell r="BP49">
            <v>0</v>
          </cell>
          <cell r="BQ49">
            <v>0</v>
          </cell>
          <cell r="BR49">
            <v>16518037</v>
          </cell>
          <cell r="BS49">
            <v>1306</v>
          </cell>
          <cell r="BT49">
            <v>0</v>
          </cell>
          <cell r="BU49">
            <v>2406</v>
          </cell>
          <cell r="BV49">
            <v>0</v>
          </cell>
          <cell r="BW49">
            <v>2338</v>
          </cell>
          <cell r="BX49">
            <v>6943</v>
          </cell>
          <cell r="BY49">
            <v>0</v>
          </cell>
          <cell r="BZ49">
            <v>0</v>
          </cell>
          <cell r="CA49">
            <v>1168</v>
          </cell>
          <cell r="CB49">
            <v>4369</v>
          </cell>
          <cell r="CC49">
            <v>11812</v>
          </cell>
          <cell r="CD49">
            <v>0</v>
          </cell>
          <cell r="CE49">
            <v>8890</v>
          </cell>
          <cell r="CF49">
            <v>545</v>
          </cell>
          <cell r="CG49">
            <v>0</v>
          </cell>
          <cell r="CH49">
            <v>0</v>
          </cell>
          <cell r="CI49">
            <v>0</v>
          </cell>
          <cell r="CJ49">
            <v>33143</v>
          </cell>
          <cell r="CK49">
            <v>0</v>
          </cell>
          <cell r="CL49">
            <v>0</v>
          </cell>
        </row>
        <row r="50">
          <cell r="A50" t="str">
            <v>4301020105.211</v>
          </cell>
          <cell r="B50" t="str">
            <v>รายได้กองทุน UC (งบลงทุน)</v>
          </cell>
          <cell r="C50">
            <v>12835090.41</v>
          </cell>
          <cell r="D50">
            <v>3110494.68</v>
          </cell>
          <cell r="E50">
            <v>3434362.8</v>
          </cell>
          <cell r="F50">
            <v>3343645.43</v>
          </cell>
          <cell r="G50">
            <v>895519.55</v>
          </cell>
          <cell r="H50">
            <v>2488697.96</v>
          </cell>
          <cell r="I50">
            <v>2236149.9500000002</v>
          </cell>
          <cell r="J50">
            <v>4038725.4</v>
          </cell>
          <cell r="K50">
            <v>3363392.37</v>
          </cell>
          <cell r="L50">
            <v>2146566.5699999998</v>
          </cell>
          <cell r="M50">
            <v>4525750.8099999996</v>
          </cell>
          <cell r="N50">
            <v>600000</v>
          </cell>
          <cell r="O50">
            <v>6296365.1500000004</v>
          </cell>
          <cell r="P50">
            <v>3728100.46</v>
          </cell>
          <cell r="Q50">
            <v>4411941.6100000003</v>
          </cell>
          <cell r="R50">
            <v>3676953.73</v>
          </cell>
          <cell r="S50">
            <v>2010956.62</v>
          </cell>
          <cell r="T50">
            <v>2948747.76</v>
          </cell>
          <cell r="U50">
            <v>1909206.5</v>
          </cell>
          <cell r="V50">
            <v>623453.64</v>
          </cell>
          <cell r="W50">
            <v>19031870.550000001</v>
          </cell>
          <cell r="X50">
            <v>1621000</v>
          </cell>
          <cell r="Y50">
            <v>3579722.7</v>
          </cell>
          <cell r="Z50">
            <v>3508912.97</v>
          </cell>
          <cell r="AA50">
            <v>1265670.3999999999</v>
          </cell>
          <cell r="AB50">
            <v>1362834.78</v>
          </cell>
          <cell r="AC50">
            <v>2165764.4500000002</v>
          </cell>
          <cell r="AD50">
            <v>5124105.6900000004</v>
          </cell>
          <cell r="AE50">
            <v>2816854.29</v>
          </cell>
          <cell r="AF50">
            <v>1873400</v>
          </cell>
          <cell r="AG50">
            <v>2339590.2999999998</v>
          </cell>
          <cell r="AH50">
            <v>3103264.51</v>
          </cell>
          <cell r="AI50">
            <v>2979431.07</v>
          </cell>
          <cell r="AJ50">
            <v>2150000</v>
          </cell>
          <cell r="AK50">
            <v>26150127.309999999</v>
          </cell>
          <cell r="AL50">
            <v>4531271.7699999996</v>
          </cell>
          <cell r="AM50">
            <v>2718439.31</v>
          </cell>
          <cell r="AN50">
            <v>2958659.21</v>
          </cell>
          <cell r="AO50">
            <v>4077453.29</v>
          </cell>
          <cell r="AP50">
            <v>4185962.42</v>
          </cell>
          <cell r="AQ50">
            <v>902047.68</v>
          </cell>
          <cell r="AR50">
            <v>8856353.2799999993</v>
          </cell>
          <cell r="AS50">
            <v>2565685.69</v>
          </cell>
          <cell r="AT50">
            <v>5435814.79</v>
          </cell>
          <cell r="AU50">
            <v>5474916.7000000002</v>
          </cell>
          <cell r="AV50">
            <v>1750000</v>
          </cell>
          <cell r="AW50">
            <v>1357004.12</v>
          </cell>
          <cell r="AX50">
            <v>2268067.23</v>
          </cell>
          <cell r="AY50">
            <v>4989526.82</v>
          </cell>
          <cell r="AZ50">
            <v>2383264.66</v>
          </cell>
          <cell r="BA50">
            <v>11335871.52</v>
          </cell>
          <cell r="BB50">
            <v>3593802.85</v>
          </cell>
          <cell r="BC50">
            <v>14371653.73</v>
          </cell>
          <cell r="BD50">
            <v>4326851.75</v>
          </cell>
          <cell r="BE50">
            <v>1264255.1299999999</v>
          </cell>
          <cell r="BF50">
            <v>1087471.55</v>
          </cell>
          <cell r="BG50">
            <v>11624125.939999999</v>
          </cell>
          <cell r="BH50">
            <v>844200</v>
          </cell>
          <cell r="BI50">
            <v>967363.36</v>
          </cell>
          <cell r="BJ50">
            <v>1623300.91</v>
          </cell>
          <cell r="BK50">
            <v>1034633.5</v>
          </cell>
          <cell r="BL50">
            <v>11427705.369999999</v>
          </cell>
          <cell r="BM50">
            <v>4135869.5</v>
          </cell>
          <cell r="BN50">
            <v>2281094.4700000002</v>
          </cell>
          <cell r="BO50">
            <v>5344122.58</v>
          </cell>
          <cell r="BP50">
            <v>3293902.11</v>
          </cell>
          <cell r="BQ50">
            <v>2086614.94</v>
          </cell>
          <cell r="BR50">
            <v>55190826.590000004</v>
          </cell>
          <cell r="BS50">
            <v>3185822.98</v>
          </cell>
          <cell r="BT50">
            <v>3022641.76</v>
          </cell>
          <cell r="BU50">
            <v>7390765.4199999999</v>
          </cell>
          <cell r="BV50">
            <v>357989.58</v>
          </cell>
          <cell r="BW50">
            <v>4082629.32</v>
          </cell>
          <cell r="BX50">
            <v>5755892.2999999998</v>
          </cell>
          <cell r="BY50">
            <v>1258918.3600000001</v>
          </cell>
          <cell r="BZ50">
            <v>1965549.58</v>
          </cell>
          <cell r="CA50">
            <v>2122100</v>
          </cell>
          <cell r="CB50">
            <v>2860401.15</v>
          </cell>
          <cell r="CC50">
            <v>5347146.32</v>
          </cell>
          <cell r="CD50">
            <v>3204286.94</v>
          </cell>
          <cell r="CE50">
            <v>5366150.0199999996</v>
          </cell>
          <cell r="CF50">
            <v>1396064.27</v>
          </cell>
          <cell r="CG50">
            <v>1279232.9099999999</v>
          </cell>
          <cell r="CH50">
            <v>1082518.1499999999</v>
          </cell>
          <cell r="CI50">
            <v>1332618.08</v>
          </cell>
          <cell r="CJ50">
            <v>9249784.5899999999</v>
          </cell>
          <cell r="CK50">
            <v>1067951.3700000001</v>
          </cell>
          <cell r="CL50">
            <v>878000</v>
          </cell>
        </row>
        <row r="51">
          <cell r="A51" t="str">
            <v>4301020105.214</v>
          </cell>
          <cell r="B51" t="str">
            <v>รายได้กองทุน UC - OP แบบเหมาจ่ายต่อผู้มีสิทธิ</v>
          </cell>
          <cell r="C51">
            <v>0</v>
          </cell>
          <cell r="D51">
            <v>9501684.0800000001</v>
          </cell>
          <cell r="E51">
            <v>19048682.920000002</v>
          </cell>
          <cell r="F51">
            <v>9456811.6500000004</v>
          </cell>
          <cell r="G51">
            <v>7054390.0800000001</v>
          </cell>
          <cell r="H51">
            <v>6182126.2599999998</v>
          </cell>
          <cell r="I51">
            <v>4547533.63</v>
          </cell>
          <cell r="J51">
            <v>0</v>
          </cell>
          <cell r="K51">
            <v>15043004.49</v>
          </cell>
          <cell r="L51">
            <v>8009394.6299999999</v>
          </cell>
          <cell r="M51">
            <v>9580492.6500000004</v>
          </cell>
          <cell r="N51">
            <v>332514.15999999997</v>
          </cell>
          <cell r="O51">
            <v>9803747.0999999996</v>
          </cell>
          <cell r="P51">
            <v>6519991.5199999996</v>
          </cell>
          <cell r="Q51">
            <v>16459709.26</v>
          </cell>
          <cell r="R51">
            <v>20353701.510000002</v>
          </cell>
          <cell r="S51">
            <v>10880543.109999999</v>
          </cell>
          <cell r="T51">
            <v>7195595.6100000003</v>
          </cell>
          <cell r="U51">
            <v>11891755.369999999</v>
          </cell>
          <cell r="V51">
            <v>6864127.1799999997</v>
          </cell>
          <cell r="W51">
            <v>0</v>
          </cell>
          <cell r="X51">
            <v>7445024.7599999998</v>
          </cell>
          <cell r="Y51">
            <v>0</v>
          </cell>
          <cell r="Z51">
            <v>7022113.1100000003</v>
          </cell>
          <cell r="AA51">
            <v>631146.86</v>
          </cell>
          <cell r="AB51">
            <v>3185909.41</v>
          </cell>
          <cell r="AC51">
            <v>0</v>
          </cell>
          <cell r="AD51">
            <v>10513903.880000001</v>
          </cell>
          <cell r="AE51">
            <v>3765670.9</v>
          </cell>
          <cell r="AF51">
            <v>2418812.5</v>
          </cell>
          <cell r="AG51">
            <v>0</v>
          </cell>
          <cell r="AH51">
            <v>9632476.1300000008</v>
          </cell>
          <cell r="AI51">
            <v>4778363.3499999996</v>
          </cell>
          <cell r="AJ51">
            <v>3080996.37</v>
          </cell>
          <cell r="AK51">
            <v>0</v>
          </cell>
          <cell r="AL51">
            <v>10555761.33</v>
          </cell>
          <cell r="AM51">
            <v>7911432.7400000002</v>
          </cell>
          <cell r="AN51">
            <v>3176785.52</v>
          </cell>
          <cell r="AO51">
            <v>0</v>
          </cell>
          <cell r="AP51">
            <v>7449777.3099999996</v>
          </cell>
          <cell r="AQ51">
            <v>3595341.61</v>
          </cell>
          <cell r="AR51">
            <v>361356.57</v>
          </cell>
          <cell r="AS51">
            <v>4746344.1900000004</v>
          </cell>
          <cell r="AT51">
            <v>0</v>
          </cell>
          <cell r="AU51">
            <v>2221769.4300000002</v>
          </cell>
          <cell r="AV51">
            <v>5501599.8700000001</v>
          </cell>
          <cell r="AW51">
            <v>7664455.5199999996</v>
          </cell>
          <cell r="AX51">
            <v>2826073.94</v>
          </cell>
          <cell r="AY51">
            <v>243400</v>
          </cell>
          <cell r="AZ51">
            <v>5155824.16</v>
          </cell>
          <cell r="BA51">
            <v>0</v>
          </cell>
          <cell r="BB51">
            <v>8586555.0600000005</v>
          </cell>
          <cell r="BC51">
            <v>0</v>
          </cell>
          <cell r="BD51">
            <v>39490.720000000001</v>
          </cell>
          <cell r="BE51">
            <v>6212971.4299999997</v>
          </cell>
          <cell r="BF51">
            <v>1711981.85</v>
          </cell>
          <cell r="BG51">
            <v>0</v>
          </cell>
          <cell r="BH51">
            <v>0</v>
          </cell>
          <cell r="BI51">
            <v>5757357.9900000002</v>
          </cell>
          <cell r="BJ51">
            <v>16864045.140000001</v>
          </cell>
          <cell r="BK51">
            <v>14393965.16</v>
          </cell>
          <cell r="BL51">
            <v>21695349.719999999</v>
          </cell>
          <cell r="BM51">
            <v>10493415.25</v>
          </cell>
          <cell r="BN51">
            <v>8082645.4900000002</v>
          </cell>
          <cell r="BO51">
            <v>26313101.649999999</v>
          </cell>
          <cell r="BP51">
            <v>11800282.41</v>
          </cell>
          <cell r="BQ51">
            <v>11317762.800000001</v>
          </cell>
          <cell r="BR51">
            <v>0</v>
          </cell>
          <cell r="BS51">
            <v>8015926.8700000001</v>
          </cell>
          <cell r="BT51">
            <v>18300602.670000002</v>
          </cell>
          <cell r="BU51">
            <v>0</v>
          </cell>
          <cell r="BV51">
            <v>2043027.59</v>
          </cell>
          <cell r="BW51">
            <v>9660164.0199999996</v>
          </cell>
          <cell r="BX51">
            <v>3215737.95</v>
          </cell>
          <cell r="BY51">
            <v>3810365.81</v>
          </cell>
          <cell r="BZ51">
            <v>8653216.0999999996</v>
          </cell>
          <cell r="CA51">
            <v>12533110.140000001</v>
          </cell>
          <cell r="CB51">
            <v>7712388.6900000004</v>
          </cell>
          <cell r="CC51">
            <v>14955993.09</v>
          </cell>
          <cell r="CD51">
            <v>15256350.359999999</v>
          </cell>
          <cell r="CE51">
            <v>24923875.760000002</v>
          </cell>
          <cell r="CF51">
            <v>6313319.4699999997</v>
          </cell>
          <cell r="CG51">
            <v>8876736.1099999994</v>
          </cell>
          <cell r="CH51">
            <v>11163113.220000001</v>
          </cell>
          <cell r="CI51">
            <v>6604118.6200000001</v>
          </cell>
          <cell r="CJ51">
            <v>1002812.05</v>
          </cell>
          <cell r="CK51">
            <v>8327300.7599999998</v>
          </cell>
          <cell r="CL51">
            <v>5556105.6900000004</v>
          </cell>
        </row>
        <row r="52">
          <cell r="A52" t="str">
            <v>4301020105.215</v>
          </cell>
          <cell r="B52" t="str">
            <v>รายได้กองทุน UC-OP ตามเกณฑ์คุณภาพผลงานบริการ</v>
          </cell>
          <cell r="C52">
            <v>176291.03</v>
          </cell>
          <cell r="D52">
            <v>35864.46</v>
          </cell>
          <cell r="E52">
            <v>0</v>
          </cell>
          <cell r="F52">
            <v>0</v>
          </cell>
          <cell r="G52">
            <v>21328.67</v>
          </cell>
          <cell r="H52">
            <v>3850</v>
          </cell>
          <cell r="I52">
            <v>0</v>
          </cell>
          <cell r="J52">
            <v>299388.83</v>
          </cell>
          <cell r="K52">
            <v>0</v>
          </cell>
          <cell r="L52">
            <v>46459.22</v>
          </cell>
          <cell r="M52">
            <v>120125.75999999999</v>
          </cell>
          <cell r="N52">
            <v>61520.69</v>
          </cell>
          <cell r="O52">
            <v>1832044.62</v>
          </cell>
          <cell r="P52">
            <v>39692</v>
          </cell>
          <cell r="Q52">
            <v>0</v>
          </cell>
          <cell r="R52">
            <v>0</v>
          </cell>
          <cell r="S52">
            <v>419133.56</v>
          </cell>
          <cell r="T52">
            <v>0</v>
          </cell>
          <cell r="U52">
            <v>459682.82</v>
          </cell>
          <cell r="V52">
            <v>190361.23</v>
          </cell>
          <cell r="W52">
            <v>33360.46</v>
          </cell>
          <cell r="X52">
            <v>174222.75</v>
          </cell>
          <cell r="Y52">
            <v>905399.77</v>
          </cell>
          <cell r="Z52">
            <v>316302.7</v>
          </cell>
          <cell r="AA52">
            <v>42172.08</v>
          </cell>
          <cell r="AB52">
            <v>70820.47</v>
          </cell>
          <cell r="AC52">
            <v>4953.49</v>
          </cell>
          <cell r="AD52">
            <v>324425.40000000002</v>
          </cell>
          <cell r="AE52">
            <v>427790.9</v>
          </cell>
          <cell r="AF52">
            <v>10053.34</v>
          </cell>
          <cell r="AG52">
            <v>29429.53</v>
          </cell>
          <cell r="AH52">
            <v>95152.9</v>
          </cell>
          <cell r="AI52">
            <v>157819.32</v>
          </cell>
          <cell r="AJ52">
            <v>10316.67</v>
          </cell>
          <cell r="AK52">
            <v>1303306.94</v>
          </cell>
          <cell r="AL52">
            <v>1043784.54</v>
          </cell>
          <cell r="AM52">
            <v>597046.02</v>
          </cell>
          <cell r="AN52">
            <v>1526989.98</v>
          </cell>
          <cell r="AO52">
            <v>126767.89</v>
          </cell>
          <cell r="AP52">
            <v>0</v>
          </cell>
          <cell r="AQ52">
            <v>0</v>
          </cell>
          <cell r="AR52">
            <v>2547620.0499999998</v>
          </cell>
          <cell r="AS52">
            <v>0</v>
          </cell>
          <cell r="AT52">
            <v>618618.89</v>
          </cell>
          <cell r="AU52">
            <v>1347058.47</v>
          </cell>
          <cell r="AV52">
            <v>0</v>
          </cell>
          <cell r="AW52">
            <v>278648.94</v>
          </cell>
          <cell r="AX52">
            <v>680745.07</v>
          </cell>
          <cell r="AY52">
            <v>1012521.59</v>
          </cell>
          <cell r="AZ52">
            <v>355234.47</v>
          </cell>
          <cell r="BA52">
            <v>2565370.71</v>
          </cell>
          <cell r="BB52">
            <v>357551.97</v>
          </cell>
          <cell r="BC52">
            <v>0</v>
          </cell>
          <cell r="BD52">
            <v>348283.5</v>
          </cell>
          <cell r="BE52">
            <v>31536.95</v>
          </cell>
          <cell r="BF52">
            <v>509717.1</v>
          </cell>
          <cell r="BG52">
            <v>2927767.25</v>
          </cell>
          <cell r="BH52">
            <v>0</v>
          </cell>
          <cell r="BI52">
            <v>33696.22</v>
          </cell>
          <cell r="BJ52">
            <v>42595.23</v>
          </cell>
          <cell r="BK52">
            <v>355819.58</v>
          </cell>
          <cell r="BL52">
            <v>400558.06</v>
          </cell>
          <cell r="BM52">
            <v>218550.26</v>
          </cell>
          <cell r="BN52">
            <v>132878.92000000001</v>
          </cell>
          <cell r="BO52">
            <v>163562.04</v>
          </cell>
          <cell r="BP52">
            <v>35963.4</v>
          </cell>
          <cell r="BQ52">
            <v>96938.19</v>
          </cell>
          <cell r="BR52">
            <v>266982.61</v>
          </cell>
          <cell r="BS52">
            <v>693434.3</v>
          </cell>
          <cell r="BT52">
            <v>168474.32</v>
          </cell>
          <cell r="BU52">
            <v>35890.620000000003</v>
          </cell>
          <cell r="BV52">
            <v>730706.23</v>
          </cell>
          <cell r="BW52">
            <v>72413.19</v>
          </cell>
          <cell r="BX52">
            <v>0</v>
          </cell>
          <cell r="BY52">
            <v>0</v>
          </cell>
          <cell r="BZ52">
            <v>171273.07</v>
          </cell>
          <cell r="CA52">
            <v>172904.61</v>
          </cell>
          <cell r="CB52">
            <v>0</v>
          </cell>
          <cell r="CC52">
            <v>87700.21</v>
          </cell>
          <cell r="CD52">
            <v>0</v>
          </cell>
          <cell r="CE52">
            <v>0</v>
          </cell>
          <cell r="CF52">
            <v>97686.98</v>
          </cell>
          <cell r="CG52">
            <v>22435.49</v>
          </cell>
          <cell r="CH52">
            <v>28853.14</v>
          </cell>
          <cell r="CI52">
            <v>0</v>
          </cell>
          <cell r="CJ52">
            <v>317367.58</v>
          </cell>
          <cell r="CK52">
            <v>0</v>
          </cell>
          <cell r="CL52">
            <v>61404.32</v>
          </cell>
        </row>
        <row r="53">
          <cell r="A53" t="str">
            <v>4301020105.217</v>
          </cell>
          <cell r="B53" t="str">
            <v>รายได้กองทุน UC - P&amp;P แบบเหมาจ่ายต่อผู้มีสิทธิ</v>
          </cell>
          <cell r="C53">
            <v>14030182.789999999</v>
          </cell>
          <cell r="D53">
            <v>10085161.57</v>
          </cell>
          <cell r="E53">
            <v>10946679.810000001</v>
          </cell>
          <cell r="F53">
            <v>7454327.7699999996</v>
          </cell>
          <cell r="G53">
            <v>5341786.75</v>
          </cell>
          <cell r="H53">
            <v>9078777.8300000001</v>
          </cell>
          <cell r="I53">
            <v>9092263.2699999996</v>
          </cell>
          <cell r="J53">
            <v>12336361.17</v>
          </cell>
          <cell r="K53">
            <v>3605065.89</v>
          </cell>
          <cell r="L53">
            <v>10532593.550000001</v>
          </cell>
          <cell r="M53">
            <v>13432942.49</v>
          </cell>
          <cell r="N53">
            <v>0</v>
          </cell>
          <cell r="O53">
            <v>13822417.09</v>
          </cell>
          <cell r="P53">
            <v>3448318.68</v>
          </cell>
          <cell r="Q53">
            <v>7214150.71</v>
          </cell>
          <cell r="R53">
            <v>8324271.0499999998</v>
          </cell>
          <cell r="S53">
            <v>5584668.9299999997</v>
          </cell>
          <cell r="T53">
            <v>5089598.88</v>
          </cell>
          <cell r="U53">
            <v>2870205.68</v>
          </cell>
          <cell r="V53">
            <v>1183664.71</v>
          </cell>
          <cell r="W53">
            <v>22609506.559999999</v>
          </cell>
          <cell r="X53">
            <v>5660843.5899999999</v>
          </cell>
          <cell r="Y53">
            <v>11900687.699999999</v>
          </cell>
          <cell r="Z53">
            <v>5281340.82</v>
          </cell>
          <cell r="AA53">
            <v>2736787.23</v>
          </cell>
          <cell r="AB53">
            <v>2390941.86</v>
          </cell>
          <cell r="AC53">
            <v>3605379.87</v>
          </cell>
          <cell r="AD53">
            <v>7207978.4699999997</v>
          </cell>
          <cell r="AE53">
            <v>7671918.2699999996</v>
          </cell>
          <cell r="AF53">
            <v>6081980.9400000004</v>
          </cell>
          <cell r="AG53">
            <v>3796548.44</v>
          </cell>
          <cell r="AH53">
            <v>12138940.369999999</v>
          </cell>
          <cell r="AI53">
            <v>8274043.8099999996</v>
          </cell>
          <cell r="AJ53">
            <v>5232757.29</v>
          </cell>
          <cell r="AK53">
            <v>38636157.619999997</v>
          </cell>
          <cell r="AL53">
            <v>7540633.2400000002</v>
          </cell>
          <cell r="AM53">
            <v>5035591.6399999997</v>
          </cell>
          <cell r="AN53">
            <v>11761222.27</v>
          </cell>
          <cell r="AO53">
            <v>2975483.55</v>
          </cell>
          <cell r="AP53">
            <v>9644909.4800000004</v>
          </cell>
          <cell r="AQ53">
            <v>2545643.81</v>
          </cell>
          <cell r="AR53">
            <v>2393680.7200000002</v>
          </cell>
          <cell r="AS53">
            <v>7593779.9400000004</v>
          </cell>
          <cell r="AT53">
            <v>11529331.619999999</v>
          </cell>
          <cell r="AU53">
            <v>10488765.15</v>
          </cell>
          <cell r="AV53">
            <v>6031952.3399999999</v>
          </cell>
          <cell r="AW53">
            <v>4562784.01</v>
          </cell>
          <cell r="AX53">
            <v>6580197.0300000003</v>
          </cell>
          <cell r="AY53">
            <v>7711065.29</v>
          </cell>
          <cell r="AZ53">
            <v>3122093.93</v>
          </cell>
          <cell r="BA53">
            <v>11858692.99</v>
          </cell>
          <cell r="BB53">
            <v>5939232.1500000004</v>
          </cell>
          <cell r="BC53">
            <v>17268012.050000001</v>
          </cell>
          <cell r="BD53">
            <v>8163164.8799999999</v>
          </cell>
          <cell r="BE53">
            <v>3956185.33</v>
          </cell>
          <cell r="BF53">
            <v>5167553.13</v>
          </cell>
          <cell r="BG53">
            <v>8402286.9900000002</v>
          </cell>
          <cell r="BH53">
            <v>4007020.67</v>
          </cell>
          <cell r="BI53">
            <v>749156.63</v>
          </cell>
          <cell r="BJ53">
            <v>5142971.05</v>
          </cell>
          <cell r="BK53">
            <v>4419910.1100000003</v>
          </cell>
          <cell r="BL53">
            <v>23500516.98</v>
          </cell>
          <cell r="BM53">
            <v>11776331.98</v>
          </cell>
          <cell r="BN53">
            <v>6963155.21</v>
          </cell>
          <cell r="BO53">
            <v>5141941.79</v>
          </cell>
          <cell r="BP53">
            <v>7450899.46</v>
          </cell>
          <cell r="BQ53">
            <v>4969216.18</v>
          </cell>
          <cell r="BR53">
            <v>37113328.369999997</v>
          </cell>
          <cell r="BS53">
            <v>3695779.42</v>
          </cell>
          <cell r="BT53">
            <v>4852977.3099999996</v>
          </cell>
          <cell r="BU53">
            <v>10155720.970000001</v>
          </cell>
          <cell r="BV53">
            <v>2711802.91</v>
          </cell>
          <cell r="BW53">
            <v>3620046.77</v>
          </cell>
          <cell r="BX53">
            <v>10481262.33</v>
          </cell>
          <cell r="BY53">
            <v>6207210.2699999996</v>
          </cell>
          <cell r="BZ53">
            <v>4121962.33</v>
          </cell>
          <cell r="CA53">
            <v>2161849.46</v>
          </cell>
          <cell r="CB53">
            <v>9889702.1099999994</v>
          </cell>
          <cell r="CC53">
            <v>7953465.4699999997</v>
          </cell>
          <cell r="CD53">
            <v>6515199.25</v>
          </cell>
          <cell r="CE53">
            <v>4784004.16</v>
          </cell>
          <cell r="CF53">
            <v>2576406.9700000002</v>
          </cell>
          <cell r="CG53">
            <v>3068621.66</v>
          </cell>
          <cell r="CH53">
            <v>3157367.83</v>
          </cell>
          <cell r="CI53">
            <v>2315879.2999999998</v>
          </cell>
          <cell r="CJ53">
            <v>20476261.350000001</v>
          </cell>
          <cell r="CK53">
            <v>870251.11</v>
          </cell>
          <cell r="CL53">
            <v>2410310.54</v>
          </cell>
        </row>
        <row r="54">
          <cell r="A54" t="str">
            <v>4301020105.222</v>
          </cell>
          <cell r="B54" t="str">
            <v>รายได้กองทุน UC เฉพาะโรคอื่น</v>
          </cell>
          <cell r="C54">
            <v>12697344.58</v>
          </cell>
          <cell r="D54">
            <v>886153.56</v>
          </cell>
          <cell r="E54">
            <v>882443.06</v>
          </cell>
          <cell r="F54">
            <v>836862.26</v>
          </cell>
          <cell r="G54">
            <v>422413.29</v>
          </cell>
          <cell r="H54">
            <v>1274151.74</v>
          </cell>
          <cell r="I54">
            <v>3003758.31</v>
          </cell>
          <cell r="J54">
            <v>1538951.83</v>
          </cell>
          <cell r="K54">
            <v>981269.83</v>
          </cell>
          <cell r="L54">
            <v>1230315.2</v>
          </cell>
          <cell r="M54">
            <v>2812333.22</v>
          </cell>
          <cell r="N54">
            <v>22200</v>
          </cell>
          <cell r="O54">
            <v>4658293.29</v>
          </cell>
          <cell r="P54">
            <v>666753.69999999995</v>
          </cell>
          <cell r="Q54">
            <v>1532023.7</v>
          </cell>
          <cell r="R54">
            <v>1840493</v>
          </cell>
          <cell r="S54">
            <v>174073.08</v>
          </cell>
          <cell r="T54">
            <v>120373.56</v>
          </cell>
          <cell r="U54">
            <v>1805184.91</v>
          </cell>
          <cell r="V54">
            <v>407209.44</v>
          </cell>
          <cell r="W54">
            <v>17298649.84</v>
          </cell>
          <cell r="X54">
            <v>586943.9</v>
          </cell>
          <cell r="Y54">
            <v>1872773.28</v>
          </cell>
          <cell r="Z54">
            <v>888789.55</v>
          </cell>
          <cell r="AA54">
            <v>356619.36</v>
          </cell>
          <cell r="AB54">
            <v>618412.49</v>
          </cell>
          <cell r="AC54">
            <v>990693.5</v>
          </cell>
          <cell r="AD54">
            <v>2281273.13</v>
          </cell>
          <cell r="AE54">
            <v>926201.8</v>
          </cell>
          <cell r="AF54">
            <v>699936.25</v>
          </cell>
          <cell r="AG54">
            <v>3876788.66</v>
          </cell>
          <cell r="AH54">
            <v>1398061.57</v>
          </cell>
          <cell r="AI54">
            <v>777261</v>
          </cell>
          <cell r="AJ54">
            <v>572772.69999999995</v>
          </cell>
          <cell r="AK54">
            <v>16574719.109999999</v>
          </cell>
          <cell r="AL54">
            <v>608364.84</v>
          </cell>
          <cell r="AM54">
            <v>539893.66</v>
          </cell>
          <cell r="AN54">
            <v>611242.69999999995</v>
          </cell>
          <cell r="AO54">
            <v>2922545.26</v>
          </cell>
          <cell r="AP54">
            <v>1211926.6100000001</v>
          </cell>
          <cell r="AQ54">
            <v>243611.79</v>
          </cell>
          <cell r="AR54">
            <v>2376721.4700000002</v>
          </cell>
          <cell r="AS54">
            <v>792742.53</v>
          </cell>
          <cell r="AT54">
            <v>5726448.21</v>
          </cell>
          <cell r="AU54">
            <v>1489056.98</v>
          </cell>
          <cell r="AV54">
            <v>443838.98</v>
          </cell>
          <cell r="AW54">
            <v>484112.7</v>
          </cell>
          <cell r="AX54">
            <v>606491.16</v>
          </cell>
          <cell r="AY54">
            <v>756924.39</v>
          </cell>
          <cell r="AZ54">
            <v>511774.9</v>
          </cell>
          <cell r="BA54">
            <v>9035327.1999999993</v>
          </cell>
          <cell r="BB54">
            <v>437589.58</v>
          </cell>
          <cell r="BC54">
            <v>9259758.7899999991</v>
          </cell>
          <cell r="BD54">
            <v>510797.58</v>
          </cell>
          <cell r="BE54">
            <v>864990.18</v>
          </cell>
          <cell r="BF54">
            <v>2502713.73</v>
          </cell>
          <cell r="BG54">
            <v>6315935.54</v>
          </cell>
          <cell r="BH54">
            <v>740576.27</v>
          </cell>
          <cell r="BI54">
            <v>557347</v>
          </cell>
          <cell r="BJ54">
            <v>61128.01</v>
          </cell>
          <cell r="BK54">
            <v>669841</v>
          </cell>
          <cell r="BL54">
            <v>7478133.3099999996</v>
          </cell>
          <cell r="BM54">
            <v>2091613.17</v>
          </cell>
          <cell r="BN54">
            <v>1233067.77</v>
          </cell>
          <cell r="BO54">
            <v>1830109.5</v>
          </cell>
          <cell r="BP54">
            <v>1571398.97</v>
          </cell>
          <cell r="BQ54">
            <v>1370215.19</v>
          </cell>
          <cell r="BR54">
            <v>22314407.300000001</v>
          </cell>
          <cell r="BS54">
            <v>205266.55</v>
          </cell>
          <cell r="BT54">
            <v>1771126.17</v>
          </cell>
          <cell r="BU54">
            <v>1269457.8999999999</v>
          </cell>
          <cell r="BV54">
            <v>20440</v>
          </cell>
          <cell r="BW54">
            <v>814998.17</v>
          </cell>
          <cell r="BX54">
            <v>2454440.09</v>
          </cell>
          <cell r="BY54">
            <v>849013.85</v>
          </cell>
          <cell r="BZ54">
            <v>837272.72</v>
          </cell>
          <cell r="CA54">
            <v>707541.96</v>
          </cell>
          <cell r="CB54">
            <v>1132484.8999999999</v>
          </cell>
          <cell r="CC54">
            <v>1884885.38</v>
          </cell>
          <cell r="CD54">
            <v>986830.62</v>
          </cell>
          <cell r="CE54">
            <v>1569822.03</v>
          </cell>
          <cell r="CF54">
            <v>556953.30000000005</v>
          </cell>
          <cell r="CG54">
            <v>683117.75</v>
          </cell>
          <cell r="CH54">
            <v>412821.72</v>
          </cell>
          <cell r="CI54">
            <v>620911.37</v>
          </cell>
          <cell r="CJ54">
            <v>2376566.67</v>
          </cell>
          <cell r="CK54">
            <v>361557.07</v>
          </cell>
          <cell r="CL54">
            <v>427004.36</v>
          </cell>
        </row>
        <row r="55">
          <cell r="A55" t="str">
            <v>4301020105.223</v>
          </cell>
          <cell r="B55" t="str">
            <v>รายได้กองทุน P&amp;P อื่น</v>
          </cell>
          <cell r="C55">
            <v>65000</v>
          </cell>
          <cell r="D55">
            <v>0</v>
          </cell>
          <cell r="E55">
            <v>80000</v>
          </cell>
          <cell r="F55">
            <v>20000</v>
          </cell>
          <cell r="G55">
            <v>159019.66</v>
          </cell>
          <cell r="H55">
            <v>100000</v>
          </cell>
          <cell r="I55">
            <v>435696.82</v>
          </cell>
          <cell r="J55">
            <v>280837</v>
          </cell>
          <cell r="K55">
            <v>170000</v>
          </cell>
          <cell r="L55">
            <v>40560</v>
          </cell>
          <cell r="M55">
            <v>35417</v>
          </cell>
          <cell r="N55">
            <v>200397</v>
          </cell>
          <cell r="O55">
            <v>2130118.9500000002</v>
          </cell>
          <cell r="P55">
            <v>2065702.84</v>
          </cell>
          <cell r="Q55">
            <v>2674303.38</v>
          </cell>
          <cell r="R55">
            <v>25198215.640000001</v>
          </cell>
          <cell r="S55">
            <v>303613</v>
          </cell>
          <cell r="T55">
            <v>573979.56999999995</v>
          </cell>
          <cell r="U55">
            <v>640896.26</v>
          </cell>
          <cell r="V55">
            <v>859346.45</v>
          </cell>
          <cell r="W55">
            <v>1290144</v>
          </cell>
          <cell r="X55">
            <v>0</v>
          </cell>
          <cell r="Y55">
            <v>1468971.13</v>
          </cell>
          <cell r="Z55">
            <v>100000</v>
          </cell>
          <cell r="AA55">
            <v>0</v>
          </cell>
          <cell r="AB55">
            <v>3250804.93</v>
          </cell>
          <cell r="AC55">
            <v>120000</v>
          </cell>
          <cell r="AD55">
            <v>0</v>
          </cell>
          <cell r="AE55">
            <v>0</v>
          </cell>
          <cell r="AF55">
            <v>0</v>
          </cell>
          <cell r="AG55">
            <v>7500</v>
          </cell>
          <cell r="AH55">
            <v>1853846</v>
          </cell>
          <cell r="AI55">
            <v>197164</v>
          </cell>
          <cell r="AJ55">
            <v>77717.279999999999</v>
          </cell>
          <cell r="AK55">
            <v>2192149.2999999998</v>
          </cell>
          <cell r="AL55">
            <v>963120.28</v>
          </cell>
          <cell r="AM55">
            <v>0</v>
          </cell>
          <cell r="AN55">
            <v>3999106.81</v>
          </cell>
          <cell r="AO55">
            <v>0</v>
          </cell>
          <cell r="AP55">
            <v>20000</v>
          </cell>
          <cell r="AQ55">
            <v>347702.29</v>
          </cell>
          <cell r="AR55">
            <v>802191.77</v>
          </cell>
          <cell r="AS55">
            <v>20000</v>
          </cell>
          <cell r="AT55">
            <v>2041859.7</v>
          </cell>
          <cell r="AU55">
            <v>1358571.29</v>
          </cell>
          <cell r="AV55">
            <v>20000</v>
          </cell>
          <cell r="AW55">
            <v>864469.15</v>
          </cell>
          <cell r="AX55">
            <v>28214</v>
          </cell>
          <cell r="AY55">
            <v>25000</v>
          </cell>
          <cell r="AZ55">
            <v>0</v>
          </cell>
          <cell r="BA55">
            <v>509750</v>
          </cell>
          <cell r="BB55">
            <v>857822.05</v>
          </cell>
          <cell r="BC55">
            <v>4190733.95</v>
          </cell>
          <cell r="BD55">
            <v>2308687.5</v>
          </cell>
          <cell r="BE55">
            <v>430752.74</v>
          </cell>
          <cell r="BF55">
            <v>27489</v>
          </cell>
          <cell r="BG55">
            <v>1357579.4</v>
          </cell>
          <cell r="BH55">
            <v>20000</v>
          </cell>
          <cell r="BI55">
            <v>0</v>
          </cell>
          <cell r="BJ55">
            <v>0</v>
          </cell>
          <cell r="BK55">
            <v>0</v>
          </cell>
          <cell r="BL55">
            <v>100000</v>
          </cell>
          <cell r="BM55">
            <v>557515.87</v>
          </cell>
          <cell r="BN55">
            <v>1926156.81</v>
          </cell>
          <cell r="BO55">
            <v>269440</v>
          </cell>
          <cell r="BP55">
            <v>2269248.2999999998</v>
          </cell>
          <cell r="BQ55">
            <v>1230792.92</v>
          </cell>
          <cell r="BR55">
            <v>4706163.7</v>
          </cell>
          <cell r="BS55">
            <v>2169355.15</v>
          </cell>
          <cell r="BT55">
            <v>0</v>
          </cell>
          <cell r="BU55">
            <v>3478355.27</v>
          </cell>
          <cell r="BV55">
            <v>181284</v>
          </cell>
          <cell r="BW55">
            <v>0</v>
          </cell>
          <cell r="BX55">
            <v>15000</v>
          </cell>
          <cell r="BY55">
            <v>115863</v>
          </cell>
          <cell r="BZ55">
            <v>60000</v>
          </cell>
          <cell r="CA55">
            <v>541188.01</v>
          </cell>
          <cell r="CB55">
            <v>63400</v>
          </cell>
          <cell r="CC55">
            <v>2148267.14</v>
          </cell>
          <cell r="CD55">
            <v>0</v>
          </cell>
          <cell r="CE55">
            <v>0</v>
          </cell>
          <cell r="CF55">
            <v>30000</v>
          </cell>
          <cell r="CG55">
            <v>133757.01999999999</v>
          </cell>
          <cell r="CH55">
            <v>0</v>
          </cell>
          <cell r="CI55">
            <v>0</v>
          </cell>
          <cell r="CJ55">
            <v>147500</v>
          </cell>
          <cell r="CK55">
            <v>173167</v>
          </cell>
          <cell r="CL55">
            <v>233735</v>
          </cell>
        </row>
        <row r="56">
          <cell r="A56" t="str">
            <v>4301020105.228</v>
          </cell>
          <cell r="B56" t="str">
            <v xml:space="preserve">รายได้กองทุน UC อื่น </v>
          </cell>
          <cell r="C56">
            <v>1296670.5</v>
          </cell>
          <cell r="D56">
            <v>804177.18</v>
          </cell>
          <cell r="E56">
            <v>540760.61</v>
          </cell>
          <cell r="F56">
            <v>983059.61</v>
          </cell>
          <cell r="G56">
            <v>303817.55</v>
          </cell>
          <cell r="H56">
            <v>1210746</v>
          </cell>
          <cell r="I56">
            <v>59845.4</v>
          </cell>
          <cell r="J56">
            <v>1093112.75</v>
          </cell>
          <cell r="K56">
            <v>332388.09999999998</v>
          </cell>
          <cell r="L56">
            <v>456017.85</v>
          </cell>
          <cell r="M56">
            <v>2387726.34</v>
          </cell>
          <cell r="N56">
            <v>160000</v>
          </cell>
          <cell r="O56">
            <v>522363.82</v>
          </cell>
          <cell r="P56">
            <v>376626.54</v>
          </cell>
          <cell r="Q56">
            <v>100450</v>
          </cell>
          <cell r="R56">
            <v>1561362.78</v>
          </cell>
          <cell r="S56">
            <v>153206</v>
          </cell>
          <cell r="T56">
            <v>1018330.35</v>
          </cell>
          <cell r="U56">
            <v>204975.83</v>
          </cell>
          <cell r="V56">
            <v>2910</v>
          </cell>
          <cell r="W56">
            <v>4271451.04</v>
          </cell>
          <cell r="X56">
            <v>357124.04</v>
          </cell>
          <cell r="Y56">
            <v>140313.42000000001</v>
          </cell>
          <cell r="Z56">
            <v>1170477.76</v>
          </cell>
          <cell r="AA56">
            <v>331849.49</v>
          </cell>
          <cell r="AB56">
            <v>147184.35999999999</v>
          </cell>
          <cell r="AC56">
            <v>335583.57</v>
          </cell>
          <cell r="AD56">
            <v>843873.9</v>
          </cell>
          <cell r="AE56">
            <v>528085</v>
          </cell>
          <cell r="AF56">
            <v>649116.42000000004</v>
          </cell>
          <cell r="AG56">
            <v>397751.23</v>
          </cell>
          <cell r="AH56">
            <v>1720455.38</v>
          </cell>
          <cell r="AI56">
            <v>815971.51</v>
          </cell>
          <cell r="AJ56">
            <v>340880.52</v>
          </cell>
          <cell r="AK56">
            <v>7498087.9299999997</v>
          </cell>
          <cell r="AL56">
            <v>1028256.69</v>
          </cell>
          <cell r="AM56">
            <v>839098.17</v>
          </cell>
          <cell r="AN56">
            <v>3280236.85</v>
          </cell>
          <cell r="AO56">
            <v>1038710</v>
          </cell>
          <cell r="AP56">
            <v>2624723.58</v>
          </cell>
          <cell r="AQ56">
            <v>871554.51</v>
          </cell>
          <cell r="AR56">
            <v>4533962.9000000004</v>
          </cell>
          <cell r="AS56">
            <v>1932773.29</v>
          </cell>
          <cell r="AT56">
            <v>1208434</v>
          </cell>
          <cell r="AU56">
            <v>2032124.41</v>
          </cell>
          <cell r="AV56">
            <v>1529419.12</v>
          </cell>
          <cell r="AW56">
            <v>626077.89</v>
          </cell>
          <cell r="AX56">
            <v>1940490.33</v>
          </cell>
          <cell r="AY56">
            <v>1705027.1</v>
          </cell>
          <cell r="AZ56">
            <v>2750806.9</v>
          </cell>
          <cell r="BA56">
            <v>4977818.57</v>
          </cell>
          <cell r="BB56">
            <v>508795.96</v>
          </cell>
          <cell r="BC56">
            <v>2104623.4900000002</v>
          </cell>
          <cell r="BD56">
            <v>2418009.58</v>
          </cell>
          <cell r="BE56">
            <v>523528.44</v>
          </cell>
          <cell r="BF56">
            <v>2055611.28</v>
          </cell>
          <cell r="BG56">
            <v>2185070.25</v>
          </cell>
          <cell r="BH56">
            <v>2158633.08</v>
          </cell>
          <cell r="BI56">
            <v>266781.44</v>
          </cell>
          <cell r="BJ56">
            <v>486408.86</v>
          </cell>
          <cell r="BK56">
            <v>480264.56</v>
          </cell>
          <cell r="BL56">
            <v>1362750</v>
          </cell>
          <cell r="BM56">
            <v>1974160.39</v>
          </cell>
          <cell r="BN56">
            <v>899497.68</v>
          </cell>
          <cell r="BO56">
            <v>849553.14</v>
          </cell>
          <cell r="BP56">
            <v>980688.25</v>
          </cell>
          <cell r="BQ56">
            <v>453547.35</v>
          </cell>
          <cell r="BR56">
            <v>10162363.32</v>
          </cell>
          <cell r="BS56">
            <v>2220604.2000000002</v>
          </cell>
          <cell r="BT56">
            <v>1362525.86</v>
          </cell>
          <cell r="BU56">
            <v>3622643.72</v>
          </cell>
          <cell r="BV56">
            <v>291467.77</v>
          </cell>
          <cell r="BW56">
            <v>1481702.94</v>
          </cell>
          <cell r="BX56">
            <v>1226386.8999999999</v>
          </cell>
          <cell r="BY56">
            <v>920740.59</v>
          </cell>
          <cell r="BZ56">
            <v>650427.48</v>
          </cell>
          <cell r="CA56">
            <v>1122595.67</v>
          </cell>
          <cell r="CB56">
            <v>1225813.07</v>
          </cell>
          <cell r="CC56">
            <v>3198086.64</v>
          </cell>
          <cell r="CD56">
            <v>1250449.3</v>
          </cell>
          <cell r="CE56">
            <v>2051697.44</v>
          </cell>
          <cell r="CF56">
            <v>3986462</v>
          </cell>
          <cell r="CG56">
            <v>481628.51</v>
          </cell>
          <cell r="CH56">
            <v>460376.23</v>
          </cell>
          <cell r="CI56">
            <v>591118.43000000005</v>
          </cell>
          <cell r="CJ56">
            <v>2674312.91</v>
          </cell>
          <cell r="CK56">
            <v>437004.03</v>
          </cell>
          <cell r="CL56">
            <v>3622017.87</v>
          </cell>
        </row>
        <row r="57">
          <cell r="A57" t="str">
            <v>4301020105.229</v>
          </cell>
          <cell r="B57" t="str">
            <v>ส่วนต่างค่ารักษาที่สูงกว่าเหมาจ่ายรายหัว - กองทุน UC OP</v>
          </cell>
          <cell r="C57">
            <v>-61961320.590000004</v>
          </cell>
          <cell r="D57">
            <v>0</v>
          </cell>
          <cell r="E57">
            <v>-336124.15999999997</v>
          </cell>
          <cell r="F57">
            <v>0</v>
          </cell>
          <cell r="G57">
            <v>0</v>
          </cell>
          <cell r="H57">
            <v>0</v>
          </cell>
          <cell r="I57">
            <v>29038261.07</v>
          </cell>
          <cell r="J57">
            <v>-2712114.92</v>
          </cell>
          <cell r="K57">
            <v>-11254820.51</v>
          </cell>
          <cell r="L57">
            <v>-85777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-8620271</v>
          </cell>
          <cell r="S57">
            <v>-1580642</v>
          </cell>
          <cell r="T57">
            <v>0</v>
          </cell>
          <cell r="U57">
            <v>0</v>
          </cell>
          <cell r="V57">
            <v>0</v>
          </cell>
          <cell r="W57">
            <v>-16889285.440000001</v>
          </cell>
          <cell r="X57">
            <v>0</v>
          </cell>
          <cell r="Y57">
            <v>-11274266.5</v>
          </cell>
          <cell r="Z57">
            <v>0</v>
          </cell>
          <cell r="AA57">
            <v>0</v>
          </cell>
          <cell r="AB57">
            <v>0</v>
          </cell>
          <cell r="AC57">
            <v>-5708620.2300000004</v>
          </cell>
          <cell r="AD57">
            <v>0</v>
          </cell>
          <cell r="AE57">
            <v>2241.3000000000002</v>
          </cell>
          <cell r="AF57">
            <v>-2705736.57</v>
          </cell>
          <cell r="AG57">
            <v>8440151.4199999999</v>
          </cell>
          <cell r="AH57">
            <v>0</v>
          </cell>
          <cell r="AI57">
            <v>0</v>
          </cell>
          <cell r="AJ57">
            <v>0</v>
          </cell>
          <cell r="AK57">
            <v>-62605003.520000003</v>
          </cell>
          <cell r="AL57">
            <v>0</v>
          </cell>
          <cell r="AM57">
            <v>-2055526.87</v>
          </cell>
          <cell r="AN57">
            <v>-6202437.7800000003</v>
          </cell>
          <cell r="AO57">
            <v>-6499620.3499999996</v>
          </cell>
          <cell r="AP57">
            <v>44919.62</v>
          </cell>
          <cell r="AQ57">
            <v>0</v>
          </cell>
          <cell r="AR57">
            <v>-12125798.83</v>
          </cell>
          <cell r="AS57">
            <v>0</v>
          </cell>
          <cell r="AT57">
            <v>-12688855.109999999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-784204.1</v>
          </cell>
          <cell r="AZ57">
            <v>0</v>
          </cell>
          <cell r="BA57">
            <v>-10032016.039999999</v>
          </cell>
          <cell r="BB57">
            <v>0</v>
          </cell>
          <cell r="BC57">
            <v>6231971.29</v>
          </cell>
          <cell r="BD57">
            <v>-35</v>
          </cell>
          <cell r="BE57">
            <v>0</v>
          </cell>
          <cell r="BF57">
            <v>-1459373</v>
          </cell>
          <cell r="BG57">
            <v>-8534604.4499999993</v>
          </cell>
          <cell r="BH57">
            <v>-1351305.37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-15329119.23</v>
          </cell>
          <cell r="BP57">
            <v>0</v>
          </cell>
          <cell r="BQ57">
            <v>0</v>
          </cell>
          <cell r="BR57">
            <v>-13025161.359999999</v>
          </cell>
          <cell r="BS57">
            <v>0</v>
          </cell>
          <cell r="BT57">
            <v>-22248</v>
          </cell>
          <cell r="BU57">
            <v>-6282498.4299999997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-711789.48</v>
          </cell>
          <cell r="CG57">
            <v>-1318342.5</v>
          </cell>
          <cell r="CH57">
            <v>0</v>
          </cell>
          <cell r="CI57">
            <v>-350</v>
          </cell>
          <cell r="CJ57">
            <v>0</v>
          </cell>
          <cell r="CK57">
            <v>0</v>
          </cell>
          <cell r="CL57">
            <v>-63</v>
          </cell>
        </row>
        <row r="58">
          <cell r="A58" t="str">
            <v>4301020105.231</v>
          </cell>
          <cell r="B58" t="str">
            <v>ส่วนต่างค่ารักษาที่สูงกว่าข้อตกลงในการจ่ายตาม DRG-กองทุน UC -IP</v>
          </cell>
          <cell r="C58">
            <v>-86759490</v>
          </cell>
          <cell r="D58">
            <v>-121662.56</v>
          </cell>
          <cell r="E58">
            <v>-31852.05</v>
          </cell>
          <cell r="F58">
            <v>0</v>
          </cell>
          <cell r="G58">
            <v>-305042.40000000002</v>
          </cell>
          <cell r="H58">
            <v>0</v>
          </cell>
          <cell r="I58">
            <v>3121699.95</v>
          </cell>
          <cell r="J58">
            <v>-6465442.8600000003</v>
          </cell>
          <cell r="K58">
            <v>0</v>
          </cell>
          <cell r="L58">
            <v>595613</v>
          </cell>
          <cell r="M58">
            <v>-15184312.09</v>
          </cell>
          <cell r="N58">
            <v>0</v>
          </cell>
          <cell r="O58">
            <v>-46883007.640000001</v>
          </cell>
          <cell r="P58">
            <v>-5763065.5</v>
          </cell>
          <cell r="Q58">
            <v>0</v>
          </cell>
          <cell r="R58">
            <v>-13475825.35</v>
          </cell>
          <cell r="S58">
            <v>571262.73</v>
          </cell>
          <cell r="T58">
            <v>-3521809.56</v>
          </cell>
          <cell r="U58">
            <v>0</v>
          </cell>
          <cell r="V58">
            <v>-237205.44</v>
          </cell>
          <cell r="W58">
            <v>-71357675.909999996</v>
          </cell>
          <cell r="X58">
            <v>-1431721.99</v>
          </cell>
          <cell r="Y58">
            <v>-2214332.94</v>
          </cell>
          <cell r="Z58">
            <v>-4123938.02</v>
          </cell>
          <cell r="AA58">
            <v>-645786.89</v>
          </cell>
          <cell r="AB58">
            <v>-89134.55</v>
          </cell>
          <cell r="AC58">
            <v>-2143341.5299999998</v>
          </cell>
          <cell r="AD58">
            <v>-8300806.1799999997</v>
          </cell>
          <cell r="AE58">
            <v>-2081438.4</v>
          </cell>
          <cell r="AF58">
            <v>-1047589.71</v>
          </cell>
          <cell r="AG58">
            <v>2474122.4700000002</v>
          </cell>
          <cell r="AH58">
            <v>-3299159.09</v>
          </cell>
          <cell r="AI58">
            <v>-843300.22</v>
          </cell>
          <cell r="AJ58">
            <v>-289919.95</v>
          </cell>
          <cell r="AK58">
            <v>-317157208.35000002</v>
          </cell>
          <cell r="AL58">
            <v>-2450050.39</v>
          </cell>
          <cell r="AM58">
            <v>-426700.55</v>
          </cell>
          <cell r="AN58">
            <v>-7218163.7000000002</v>
          </cell>
          <cell r="AO58">
            <v>-3479156</v>
          </cell>
          <cell r="AP58">
            <v>-1888970.25</v>
          </cell>
          <cell r="AQ58">
            <v>-193026.1</v>
          </cell>
          <cell r="AR58">
            <v>-26626407.5</v>
          </cell>
          <cell r="AS58">
            <v>-338638.17</v>
          </cell>
          <cell r="AT58">
            <v>-6841825.0899999999</v>
          </cell>
          <cell r="AU58">
            <v>-584899.22</v>
          </cell>
          <cell r="AV58">
            <v>-2114733.92</v>
          </cell>
          <cell r="AW58">
            <v>-1292427.31</v>
          </cell>
          <cell r="AX58">
            <v>-718998.59</v>
          </cell>
          <cell r="AY58">
            <v>-1211988.22</v>
          </cell>
          <cell r="AZ58">
            <v>-643234.25</v>
          </cell>
          <cell r="BA58">
            <v>-32308681.57</v>
          </cell>
          <cell r="BB58">
            <v>-1502576.61</v>
          </cell>
          <cell r="BC58">
            <v>-79509547.730000004</v>
          </cell>
          <cell r="BD58">
            <v>-11299006.470000001</v>
          </cell>
          <cell r="BE58">
            <v>73915.7</v>
          </cell>
          <cell r="BF58">
            <v>0</v>
          </cell>
          <cell r="BG58">
            <v>-38400295.100000001</v>
          </cell>
          <cell r="BH58">
            <v>-924759.68</v>
          </cell>
          <cell r="BI58">
            <v>0</v>
          </cell>
          <cell r="BJ58">
            <v>-3046609.47</v>
          </cell>
          <cell r="BK58">
            <v>0</v>
          </cell>
          <cell r="BL58">
            <v>-97980701.75</v>
          </cell>
          <cell r="BM58">
            <v>-4794920.3899999997</v>
          </cell>
          <cell r="BN58">
            <v>-2981089.88</v>
          </cell>
          <cell r="BO58">
            <v>-5090704.21</v>
          </cell>
          <cell r="BP58">
            <v>-5410249.2300000004</v>
          </cell>
          <cell r="BQ58">
            <v>-2689538.77</v>
          </cell>
          <cell r="BR58">
            <v>-487395238.92000002</v>
          </cell>
          <cell r="BS58">
            <v>-5457066.6100000003</v>
          </cell>
          <cell r="BT58">
            <v>-5700524.5899999999</v>
          </cell>
          <cell r="BU58">
            <v>-40422098.560000002</v>
          </cell>
          <cell r="BV58">
            <v>-2796.43</v>
          </cell>
          <cell r="BW58">
            <v>-1536303.07</v>
          </cell>
          <cell r="BX58">
            <v>-18863681.559999999</v>
          </cell>
          <cell r="BY58">
            <v>-397061</v>
          </cell>
          <cell r="BZ58">
            <v>0</v>
          </cell>
          <cell r="CA58">
            <v>-3255221.15</v>
          </cell>
          <cell r="CB58">
            <v>-3386458.76</v>
          </cell>
          <cell r="CC58">
            <v>-11262679.16</v>
          </cell>
          <cell r="CD58">
            <v>-3372507.49</v>
          </cell>
          <cell r="CE58">
            <v>-9853090.7400000002</v>
          </cell>
          <cell r="CF58">
            <v>-1030467.87</v>
          </cell>
          <cell r="CG58">
            <v>-426317.42</v>
          </cell>
          <cell r="CH58">
            <v>-1116545.8899999999</v>
          </cell>
          <cell r="CI58">
            <v>-1178804.0900000001</v>
          </cell>
          <cell r="CJ58">
            <v>-24088465.210000001</v>
          </cell>
          <cell r="CK58">
            <v>-387792</v>
          </cell>
          <cell r="CL58">
            <v>-252512.21</v>
          </cell>
        </row>
        <row r="59">
          <cell r="A59" t="str">
            <v>4301020105.232</v>
          </cell>
          <cell r="B59" t="str">
            <v>ส่วนต่างค่ารักษาที่ต่ำกว่าข้อตกลงในการจ่ายตาม DRG-กองทุน UC -IP</v>
          </cell>
          <cell r="C59">
            <v>0</v>
          </cell>
          <cell r="D59">
            <v>1728469.51</v>
          </cell>
          <cell r="E59">
            <v>2381474.62</v>
          </cell>
          <cell r="F59">
            <v>4985523.63</v>
          </cell>
          <cell r="G59">
            <v>2390303.4700000002</v>
          </cell>
          <cell r="H59">
            <v>3523016.83</v>
          </cell>
          <cell r="I59">
            <v>1364338.1</v>
          </cell>
          <cell r="J59">
            <v>2345221.34</v>
          </cell>
          <cell r="K59">
            <v>803518.43</v>
          </cell>
          <cell r="L59">
            <v>303145.59000000003</v>
          </cell>
          <cell r="M59">
            <v>4001579.68</v>
          </cell>
          <cell r="N59">
            <v>0</v>
          </cell>
          <cell r="O59">
            <v>16173209.029999999</v>
          </cell>
          <cell r="P59">
            <v>3029187.73</v>
          </cell>
          <cell r="Q59">
            <v>38766.32</v>
          </cell>
          <cell r="R59">
            <v>0</v>
          </cell>
          <cell r="S59">
            <v>2092168.16</v>
          </cell>
          <cell r="T59">
            <v>3591065.54</v>
          </cell>
          <cell r="U59">
            <v>111145.75</v>
          </cell>
          <cell r="V59">
            <v>366008.32000000001</v>
          </cell>
          <cell r="W59">
            <v>31934192.75</v>
          </cell>
          <cell r="X59">
            <v>2726912.42</v>
          </cell>
          <cell r="Y59">
            <v>4693271.84</v>
          </cell>
          <cell r="Z59">
            <v>2972678.9</v>
          </cell>
          <cell r="AA59">
            <v>1393851.57</v>
          </cell>
          <cell r="AB59">
            <v>2192680.38</v>
          </cell>
          <cell r="AC59">
            <v>2810417.58</v>
          </cell>
          <cell r="AD59">
            <v>9937399.1300000008</v>
          </cell>
          <cell r="AE59">
            <v>2918459.33</v>
          </cell>
          <cell r="AF59">
            <v>1741921.71</v>
          </cell>
          <cell r="AG59">
            <v>763524.7</v>
          </cell>
          <cell r="AH59">
            <v>4950937.54</v>
          </cell>
          <cell r="AI59">
            <v>6971832.4699999997</v>
          </cell>
          <cell r="AJ59">
            <v>4582586.66</v>
          </cell>
          <cell r="AK59">
            <v>56102407.359999999</v>
          </cell>
          <cell r="AL59">
            <v>3927698.64</v>
          </cell>
          <cell r="AM59">
            <v>2588351.65</v>
          </cell>
          <cell r="AN59">
            <v>5191907.42</v>
          </cell>
          <cell r="AO59">
            <v>3206089.55</v>
          </cell>
          <cell r="AP59">
            <v>3630567.72</v>
          </cell>
          <cell r="AQ59">
            <v>280260.77</v>
          </cell>
          <cell r="AR59">
            <v>7303738.3700000001</v>
          </cell>
          <cell r="AS59">
            <v>1893772.35</v>
          </cell>
          <cell r="AT59">
            <v>382908.86</v>
          </cell>
          <cell r="AU59">
            <v>10421047.779999999</v>
          </cell>
          <cell r="AV59">
            <v>3327625.24</v>
          </cell>
          <cell r="AW59">
            <v>2232751.3199999998</v>
          </cell>
          <cell r="AX59">
            <v>2178201.91</v>
          </cell>
          <cell r="AY59">
            <v>1801546.95</v>
          </cell>
          <cell r="AZ59">
            <v>4766599.6100000003</v>
          </cell>
          <cell r="BA59">
            <v>16096699.880000001</v>
          </cell>
          <cell r="BB59">
            <v>1360334.13</v>
          </cell>
          <cell r="BC59">
            <v>22202394.260000002</v>
          </cell>
          <cell r="BD59">
            <v>12833009.6</v>
          </cell>
          <cell r="BE59">
            <v>3184521.45</v>
          </cell>
          <cell r="BF59">
            <v>3025999.53</v>
          </cell>
          <cell r="BG59">
            <v>17841970.609999999</v>
          </cell>
          <cell r="BH59">
            <v>1513118.54</v>
          </cell>
          <cell r="BI59">
            <v>0</v>
          </cell>
          <cell r="BJ59">
            <v>2591445.16</v>
          </cell>
          <cell r="BK59">
            <v>0</v>
          </cell>
          <cell r="BL59">
            <v>31059639.77</v>
          </cell>
          <cell r="BM59">
            <v>3474955.08</v>
          </cell>
          <cell r="BN59">
            <v>2104496.54</v>
          </cell>
          <cell r="BO59">
            <v>4832190.8499999996</v>
          </cell>
          <cell r="BP59">
            <v>1366254.24</v>
          </cell>
          <cell r="BQ59">
            <v>3148829.26</v>
          </cell>
          <cell r="BR59">
            <v>99398466.890000001</v>
          </cell>
          <cell r="BS59">
            <v>3249853.69</v>
          </cell>
          <cell r="BT59">
            <v>3244766.12</v>
          </cell>
          <cell r="BU59">
            <v>8407498.3399999999</v>
          </cell>
          <cell r="BV59">
            <v>1077869.48</v>
          </cell>
          <cell r="BW59">
            <v>3989434.49</v>
          </cell>
          <cell r="BX59">
            <v>6253045.6900000004</v>
          </cell>
          <cell r="BY59">
            <v>5590329.9900000002</v>
          </cell>
          <cell r="BZ59">
            <v>2681945.1</v>
          </cell>
          <cell r="CA59">
            <v>3018976.63</v>
          </cell>
          <cell r="CB59">
            <v>4787905.07</v>
          </cell>
          <cell r="CC59">
            <v>6389609.4699999997</v>
          </cell>
          <cell r="CD59">
            <v>5623213.29</v>
          </cell>
          <cell r="CE59">
            <v>6767125.46</v>
          </cell>
          <cell r="CF59">
            <v>3877566.34</v>
          </cell>
          <cell r="CG59">
            <v>1656647.6</v>
          </cell>
          <cell r="CH59">
            <v>3180728.07</v>
          </cell>
          <cell r="CI59">
            <v>2324097.38</v>
          </cell>
          <cell r="CJ59">
            <v>3835416.32</v>
          </cell>
          <cell r="CK59">
            <v>1061753.8400000001</v>
          </cell>
          <cell r="CL59">
            <v>1300337.01</v>
          </cell>
        </row>
        <row r="60">
          <cell r="A60" t="str">
            <v>4301020105.239</v>
          </cell>
          <cell r="B60" t="str">
            <v>ส่วนต่างค่ารักษาที่สูงกว่าข้อตกลงในการตามจ่าย UC OP</v>
          </cell>
          <cell r="C60">
            <v>-13315305.210000001</v>
          </cell>
          <cell r="D60">
            <v>0</v>
          </cell>
          <cell r="E60">
            <v>-286513</v>
          </cell>
          <cell r="F60">
            <v>-212371</v>
          </cell>
          <cell r="G60">
            <v>-74649</v>
          </cell>
          <cell r="H60">
            <v>-866</v>
          </cell>
          <cell r="I60">
            <v>-47864</v>
          </cell>
          <cell r="J60">
            <v>-549064.99</v>
          </cell>
          <cell r="K60">
            <v>0</v>
          </cell>
          <cell r="L60">
            <v>-503223</v>
          </cell>
          <cell r="M60">
            <v>-541581</v>
          </cell>
          <cell r="N60">
            <v>0</v>
          </cell>
          <cell r="O60">
            <v>-13010989.109999999</v>
          </cell>
          <cell r="P60">
            <v>0</v>
          </cell>
          <cell r="Q60">
            <v>0</v>
          </cell>
          <cell r="R60">
            <v>166515</v>
          </cell>
          <cell r="S60">
            <v>-304878</v>
          </cell>
          <cell r="T60">
            <v>-170349.5</v>
          </cell>
          <cell r="U60">
            <v>223000</v>
          </cell>
          <cell r="V60">
            <v>0</v>
          </cell>
          <cell r="W60">
            <v>0</v>
          </cell>
          <cell r="X60">
            <v>-2721.6</v>
          </cell>
          <cell r="Y60">
            <v>0</v>
          </cell>
          <cell r="Z60">
            <v>-340.04</v>
          </cell>
          <cell r="AA60">
            <v>0</v>
          </cell>
          <cell r="AB60">
            <v>0</v>
          </cell>
          <cell r="AC60">
            <v>-8765.41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-70705652.5</v>
          </cell>
          <cell r="AL60">
            <v>-201018</v>
          </cell>
          <cell r="AM60">
            <v>-352301</v>
          </cell>
          <cell r="AN60">
            <v>-73259.7</v>
          </cell>
          <cell r="AO60">
            <v>-788197.36</v>
          </cell>
          <cell r="AP60">
            <v>-143414</v>
          </cell>
          <cell r="AQ60">
            <v>-927</v>
          </cell>
          <cell r="AR60">
            <v>-4438789.24</v>
          </cell>
          <cell r="AS60">
            <v>-131898.31</v>
          </cell>
          <cell r="AT60">
            <v>-1203801.2</v>
          </cell>
          <cell r="AU60">
            <v>-208100</v>
          </cell>
          <cell r="AV60">
            <v>-155421</v>
          </cell>
          <cell r="AW60">
            <v>-881093.73</v>
          </cell>
          <cell r="AX60">
            <v>-197463.91</v>
          </cell>
          <cell r="AY60">
            <v>3027.1</v>
          </cell>
          <cell r="AZ60">
            <v>-139775.20000000001</v>
          </cell>
          <cell r="BA60">
            <v>-4627122</v>
          </cell>
          <cell r="BB60">
            <v>-315590.25</v>
          </cell>
          <cell r="BC60">
            <v>-15393888.82</v>
          </cell>
          <cell r="BD60">
            <v>-2727894</v>
          </cell>
          <cell r="BE60">
            <v>-46900.75</v>
          </cell>
          <cell r="BF60">
            <v>0</v>
          </cell>
          <cell r="BG60">
            <v>-4104065.82</v>
          </cell>
          <cell r="BH60">
            <v>-563.70000000000005</v>
          </cell>
          <cell r="BI60">
            <v>0</v>
          </cell>
          <cell r="BJ60">
            <v>-128787</v>
          </cell>
          <cell r="BK60">
            <v>-650</v>
          </cell>
          <cell r="BL60">
            <v>-39558590.229999997</v>
          </cell>
          <cell r="BM60">
            <v>-39585</v>
          </cell>
          <cell r="BN60">
            <v>-11142</v>
          </cell>
          <cell r="BO60">
            <v>-36404.400000000001</v>
          </cell>
          <cell r="BP60">
            <v>-6082</v>
          </cell>
          <cell r="BQ60">
            <v>0</v>
          </cell>
          <cell r="BR60">
            <v>-143492286.19999999</v>
          </cell>
          <cell r="BS60">
            <v>-73283</v>
          </cell>
          <cell r="BT60">
            <v>0</v>
          </cell>
          <cell r="BU60">
            <v>-5291876.5</v>
          </cell>
          <cell r="BV60">
            <v>-69234.350000000006</v>
          </cell>
          <cell r="BW60">
            <v>-42867.63</v>
          </cell>
          <cell r="BX60">
            <v>-2316833</v>
          </cell>
          <cell r="BY60">
            <v>-16553</v>
          </cell>
          <cell r="BZ60">
            <v>-4445</v>
          </cell>
          <cell r="CA60">
            <v>-17919.599999999999</v>
          </cell>
          <cell r="CB60">
            <v>-50986</v>
          </cell>
          <cell r="CC60">
            <v>-169063</v>
          </cell>
          <cell r="CD60">
            <v>-507077.45</v>
          </cell>
          <cell r="CE60">
            <v>-460611</v>
          </cell>
          <cell r="CF60">
            <v>0</v>
          </cell>
          <cell r="CG60">
            <v>-1310245</v>
          </cell>
          <cell r="CH60">
            <v>-2422.5</v>
          </cell>
          <cell r="CI60">
            <v>-602</v>
          </cell>
          <cell r="CJ60">
            <v>-141406</v>
          </cell>
          <cell r="CK60">
            <v>-5662.5</v>
          </cell>
          <cell r="CL60">
            <v>-15325</v>
          </cell>
        </row>
        <row r="61">
          <cell r="A61" t="str">
            <v>4301020105.240</v>
          </cell>
          <cell r="B61" t="str">
            <v>ส่วนต่างค่ารักษาที่ต่ำกว่าข้อตกลงในการตามจ่าย UC OP</v>
          </cell>
          <cell r="C61">
            <v>0</v>
          </cell>
          <cell r="D61">
            <v>0</v>
          </cell>
          <cell r="E61">
            <v>4160</v>
          </cell>
          <cell r="F61">
            <v>837279</v>
          </cell>
          <cell r="G61">
            <v>2605</v>
          </cell>
          <cell r="H61">
            <v>1400476</v>
          </cell>
          <cell r="I61">
            <v>1831266</v>
          </cell>
          <cell r="J61">
            <v>2053452</v>
          </cell>
          <cell r="K61">
            <v>0</v>
          </cell>
          <cell r="L61">
            <v>158523.69</v>
          </cell>
          <cell r="M61">
            <v>2711016.5</v>
          </cell>
          <cell r="N61">
            <v>0</v>
          </cell>
          <cell r="O61">
            <v>0</v>
          </cell>
          <cell r="P61">
            <v>2244830.98</v>
          </cell>
          <cell r="Q61">
            <v>1768257</v>
          </cell>
          <cell r="R61">
            <v>743356</v>
          </cell>
          <cell r="S61">
            <v>0</v>
          </cell>
          <cell r="T61">
            <v>249829</v>
          </cell>
          <cell r="U61">
            <v>879964</v>
          </cell>
          <cell r="V61">
            <v>247450</v>
          </cell>
          <cell r="W61">
            <v>1991.85</v>
          </cell>
          <cell r="X61">
            <v>65.7</v>
          </cell>
          <cell r="Y61">
            <v>0</v>
          </cell>
          <cell r="Z61">
            <v>0</v>
          </cell>
          <cell r="AA61">
            <v>0</v>
          </cell>
          <cell r="AB61">
            <v>500</v>
          </cell>
          <cell r="AC61">
            <v>4011.9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417154.25</v>
          </cell>
          <cell r="AL61">
            <v>3243810.5</v>
          </cell>
          <cell r="AM61">
            <v>1790754</v>
          </cell>
          <cell r="AN61">
            <v>3235902</v>
          </cell>
          <cell r="AO61">
            <v>3170003.66</v>
          </cell>
          <cell r="AP61">
            <v>2882310</v>
          </cell>
          <cell r="AQ61">
            <v>1346846</v>
          </cell>
          <cell r="AR61">
            <v>21404</v>
          </cell>
          <cell r="AS61">
            <v>3521</v>
          </cell>
          <cell r="AT61">
            <v>2279619.48</v>
          </cell>
          <cell r="AU61">
            <v>4562539.76</v>
          </cell>
          <cell r="AV61">
            <v>2015450.6</v>
          </cell>
          <cell r="AW61">
            <v>81995.03</v>
          </cell>
          <cell r="AX61">
            <v>170</v>
          </cell>
          <cell r="AY61">
            <v>0</v>
          </cell>
          <cell r="AZ61">
            <v>1170156.75</v>
          </cell>
          <cell r="BA61">
            <v>3164021</v>
          </cell>
          <cell r="BB61">
            <v>5262253</v>
          </cell>
          <cell r="BC61">
            <v>15539</v>
          </cell>
          <cell r="BD61">
            <v>2798091.75</v>
          </cell>
          <cell r="BE61">
            <v>430521.85</v>
          </cell>
          <cell r="BF61">
            <v>96474</v>
          </cell>
          <cell r="BG61">
            <v>236956</v>
          </cell>
          <cell r="BH61">
            <v>40143.5</v>
          </cell>
          <cell r="BI61">
            <v>1820773</v>
          </cell>
          <cell r="BJ61">
            <v>11982</v>
          </cell>
          <cell r="BK61">
            <v>2186667</v>
          </cell>
          <cell r="BL61">
            <v>3884357.33</v>
          </cell>
          <cell r="BM61">
            <v>6964233</v>
          </cell>
          <cell r="BN61">
            <v>3160092</v>
          </cell>
          <cell r="BO61">
            <v>43182.58</v>
          </cell>
          <cell r="BP61">
            <v>44913</v>
          </cell>
          <cell r="BQ61">
            <v>0</v>
          </cell>
          <cell r="BR61">
            <v>12055134.25</v>
          </cell>
          <cell r="BS61">
            <v>7356046.5</v>
          </cell>
          <cell r="BT61">
            <v>7312509</v>
          </cell>
          <cell r="BU61">
            <v>8364337.25</v>
          </cell>
          <cell r="BV61">
            <v>1137393</v>
          </cell>
          <cell r="BW61">
            <v>5146170.3</v>
          </cell>
          <cell r="BX61">
            <v>11261437</v>
          </cell>
          <cell r="BY61">
            <v>2730752</v>
          </cell>
          <cell r="BZ61">
            <v>1401964.5</v>
          </cell>
          <cell r="CA61">
            <v>3617913</v>
          </cell>
          <cell r="CB61">
            <v>5256086.3499999996</v>
          </cell>
          <cell r="CC61">
            <v>9449082</v>
          </cell>
          <cell r="CD61">
            <v>4191160</v>
          </cell>
          <cell r="CE61">
            <v>5633583</v>
          </cell>
          <cell r="CF61">
            <v>3144026</v>
          </cell>
          <cell r="CG61">
            <v>1312946</v>
          </cell>
          <cell r="CH61">
            <v>3749.5</v>
          </cell>
          <cell r="CI61">
            <v>1616714</v>
          </cell>
          <cell r="CJ61">
            <v>10350651.26</v>
          </cell>
          <cell r="CK61">
            <v>3891991.24</v>
          </cell>
          <cell r="CL61">
            <v>4567509.25</v>
          </cell>
        </row>
        <row r="62">
          <cell r="A62" t="str">
            <v>4301020105.241</v>
          </cell>
          <cell r="B62" t="str">
            <v xml:space="preserve">รายได้ค่ารักษาด้านการสร้างเสริมสุขภาพและป้องกันโรค (P&amp;P) </v>
          </cell>
          <cell r="C62">
            <v>348783.1</v>
          </cell>
          <cell r="D62">
            <v>0</v>
          </cell>
          <cell r="E62">
            <v>208804</v>
          </cell>
          <cell r="F62">
            <v>0</v>
          </cell>
          <cell r="G62">
            <v>0</v>
          </cell>
          <cell r="H62">
            <v>0</v>
          </cell>
          <cell r="I62">
            <v>51000</v>
          </cell>
          <cell r="J62">
            <v>144358</v>
          </cell>
          <cell r="K62">
            <v>0</v>
          </cell>
          <cell r="L62">
            <v>28000</v>
          </cell>
          <cell r="M62">
            <v>6000</v>
          </cell>
          <cell r="N62">
            <v>0</v>
          </cell>
          <cell r="O62">
            <v>164268</v>
          </cell>
          <cell r="P62">
            <v>1435398</v>
          </cell>
          <cell r="Q62">
            <v>0</v>
          </cell>
          <cell r="R62">
            <v>0</v>
          </cell>
          <cell r="S62">
            <v>0</v>
          </cell>
          <cell r="T62">
            <v>233067</v>
          </cell>
          <cell r="U62">
            <v>267837</v>
          </cell>
          <cell r="V62">
            <v>462475</v>
          </cell>
          <cell r="W62">
            <v>106603</v>
          </cell>
          <cell r="X62">
            <v>583820</v>
          </cell>
          <cell r="Y62">
            <v>0</v>
          </cell>
          <cell r="Z62">
            <v>0</v>
          </cell>
          <cell r="AA62">
            <v>106005</v>
          </cell>
          <cell r="AB62">
            <v>0</v>
          </cell>
          <cell r="AC62">
            <v>784894</v>
          </cell>
          <cell r="AD62">
            <v>12280980.9</v>
          </cell>
          <cell r="AE62">
            <v>27468</v>
          </cell>
          <cell r="AF62">
            <v>28271</v>
          </cell>
          <cell r="AG62">
            <v>668142</v>
          </cell>
          <cell r="AH62">
            <v>1090359</v>
          </cell>
          <cell r="AI62">
            <v>362205</v>
          </cell>
          <cell r="AJ62">
            <v>349704</v>
          </cell>
          <cell r="AK62">
            <v>10260</v>
          </cell>
          <cell r="AL62">
            <v>1550969</v>
          </cell>
          <cell r="AM62">
            <v>1818913.45</v>
          </cell>
          <cell r="AN62">
            <v>1886132</v>
          </cell>
          <cell r="AO62">
            <v>1005792</v>
          </cell>
          <cell r="AP62">
            <v>539550</v>
          </cell>
          <cell r="AQ62">
            <v>783530</v>
          </cell>
          <cell r="AR62">
            <v>29895</v>
          </cell>
          <cell r="AS62">
            <v>573924</v>
          </cell>
          <cell r="AT62">
            <v>1117473</v>
          </cell>
          <cell r="AU62">
            <v>2336812</v>
          </cell>
          <cell r="AV62">
            <v>1166061</v>
          </cell>
          <cell r="AW62">
            <v>671426</v>
          </cell>
          <cell r="AX62">
            <v>638787</v>
          </cell>
          <cell r="AY62">
            <v>10793</v>
          </cell>
          <cell r="AZ62">
            <v>3813319</v>
          </cell>
          <cell r="BA62">
            <v>4859571</v>
          </cell>
          <cell r="BB62">
            <v>1180570</v>
          </cell>
          <cell r="BC62">
            <v>0</v>
          </cell>
          <cell r="BD62">
            <v>1306570</v>
          </cell>
          <cell r="BE62">
            <v>0</v>
          </cell>
          <cell r="BF62">
            <v>0</v>
          </cell>
          <cell r="BG62">
            <v>6008141</v>
          </cell>
          <cell r="BH62">
            <v>0</v>
          </cell>
          <cell r="BI62">
            <v>1465279</v>
          </cell>
          <cell r="BJ62">
            <v>95708</v>
          </cell>
          <cell r="BK62">
            <v>98676</v>
          </cell>
          <cell r="BL62">
            <v>323981</v>
          </cell>
          <cell r="BM62">
            <v>0</v>
          </cell>
          <cell r="BN62">
            <v>471641</v>
          </cell>
          <cell r="BO62">
            <v>517900</v>
          </cell>
          <cell r="BP62">
            <v>1813379</v>
          </cell>
          <cell r="BQ62">
            <v>0</v>
          </cell>
          <cell r="BR62">
            <v>2363205</v>
          </cell>
          <cell r="BS62">
            <v>2993943</v>
          </cell>
          <cell r="BT62">
            <v>0</v>
          </cell>
          <cell r="BU62">
            <v>2119340</v>
          </cell>
          <cell r="BV62">
            <v>46370</v>
          </cell>
          <cell r="BW62">
            <v>1068124</v>
          </cell>
          <cell r="BX62">
            <v>501742</v>
          </cell>
          <cell r="BY62">
            <v>288492</v>
          </cell>
          <cell r="BZ62">
            <v>510178.5</v>
          </cell>
          <cell r="CA62">
            <v>1152747</v>
          </cell>
          <cell r="CB62">
            <v>919299</v>
          </cell>
          <cell r="CC62">
            <v>2475274</v>
          </cell>
          <cell r="CD62">
            <v>1316775</v>
          </cell>
          <cell r="CE62">
            <v>3867996</v>
          </cell>
          <cell r="CF62">
            <v>468556</v>
          </cell>
          <cell r="CG62">
            <v>439553</v>
          </cell>
          <cell r="CH62">
            <v>776970</v>
          </cell>
          <cell r="CI62">
            <v>659465</v>
          </cell>
          <cell r="CJ62">
            <v>1728169</v>
          </cell>
          <cell r="CK62">
            <v>237444</v>
          </cell>
          <cell r="CL62">
            <v>562596</v>
          </cell>
        </row>
        <row r="63">
          <cell r="A63" t="str">
            <v>4301020105.242</v>
          </cell>
          <cell r="B63" t="str">
            <v>รายได้กองทุน UC-บริการพื้นที่เฉพาะ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3038490.03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6767470.6299999999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2882649.6</v>
          </cell>
          <cell r="U63">
            <v>0</v>
          </cell>
          <cell r="V63">
            <v>2391806.91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10176112.9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1022945.78</v>
          </cell>
          <cell r="AG63">
            <v>1768750.42</v>
          </cell>
          <cell r="AH63">
            <v>6094000.04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2329425.61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7690258.4299999997</v>
          </cell>
          <cell r="BB63">
            <v>0</v>
          </cell>
          <cell r="BC63">
            <v>0</v>
          </cell>
          <cell r="BD63">
            <v>20000</v>
          </cell>
          <cell r="BE63">
            <v>0</v>
          </cell>
          <cell r="BF63">
            <v>2831686.06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5525698.2999999998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6149009.6699999999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4311000.67</v>
          </cell>
          <cell r="CE63">
            <v>0</v>
          </cell>
          <cell r="CF63">
            <v>0</v>
          </cell>
          <cell r="CG63">
            <v>0</v>
          </cell>
          <cell r="CH63">
            <v>4002823.44</v>
          </cell>
          <cell r="CI63">
            <v>0</v>
          </cell>
          <cell r="CJ63">
            <v>0</v>
          </cell>
          <cell r="CK63">
            <v>0</v>
          </cell>
          <cell r="CL63">
            <v>50000</v>
          </cell>
        </row>
        <row r="64">
          <cell r="A64" t="str">
            <v>4301020105.243</v>
          </cell>
          <cell r="B64" t="str">
            <v>รายได้กองทุน UC (CF)</v>
          </cell>
          <cell r="C64">
            <v>2211462.75</v>
          </cell>
          <cell r="D64">
            <v>635322.30000000005</v>
          </cell>
          <cell r="E64">
            <v>712804.09</v>
          </cell>
          <cell r="F64">
            <v>425984.74</v>
          </cell>
          <cell r="G64">
            <v>0</v>
          </cell>
          <cell r="H64">
            <v>34124.85</v>
          </cell>
          <cell r="I64">
            <v>5534128.29</v>
          </cell>
          <cell r="J64">
            <v>2719954.83</v>
          </cell>
          <cell r="K64">
            <v>150000</v>
          </cell>
          <cell r="L64">
            <v>704432.74</v>
          </cell>
          <cell r="M64">
            <v>3400997.41</v>
          </cell>
          <cell r="N64">
            <v>150000</v>
          </cell>
          <cell r="O64">
            <v>3884208</v>
          </cell>
          <cell r="P64">
            <v>1007640</v>
          </cell>
          <cell r="Q64">
            <v>1685225</v>
          </cell>
          <cell r="R64">
            <v>0</v>
          </cell>
          <cell r="S64">
            <v>997174</v>
          </cell>
          <cell r="T64">
            <v>0</v>
          </cell>
          <cell r="U64">
            <v>0</v>
          </cell>
          <cell r="V64">
            <v>2323738</v>
          </cell>
          <cell r="W64">
            <v>3000000</v>
          </cell>
          <cell r="X64">
            <v>500000</v>
          </cell>
          <cell r="Y64">
            <v>0</v>
          </cell>
          <cell r="Z64">
            <v>0</v>
          </cell>
          <cell r="AA64">
            <v>0</v>
          </cell>
          <cell r="AB64">
            <v>5000000</v>
          </cell>
          <cell r="AC64">
            <v>3500000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14249338.92</v>
          </cell>
          <cell r="AL64">
            <v>0</v>
          </cell>
          <cell r="AM64">
            <v>0</v>
          </cell>
          <cell r="AN64">
            <v>2685936</v>
          </cell>
          <cell r="AO64">
            <v>12525733.41</v>
          </cell>
          <cell r="AP64">
            <v>0</v>
          </cell>
          <cell r="AQ64">
            <v>23437.18</v>
          </cell>
          <cell r="AR64">
            <v>11945542</v>
          </cell>
          <cell r="AS64">
            <v>0</v>
          </cell>
          <cell r="AT64">
            <v>4476470</v>
          </cell>
          <cell r="AU64">
            <v>2675136</v>
          </cell>
          <cell r="AV64">
            <v>0</v>
          </cell>
          <cell r="AW64">
            <v>0</v>
          </cell>
          <cell r="AX64">
            <v>6696730</v>
          </cell>
          <cell r="AY64">
            <v>0</v>
          </cell>
          <cell r="AZ64">
            <v>0</v>
          </cell>
          <cell r="BA64">
            <v>11109559</v>
          </cell>
          <cell r="BB64">
            <v>0</v>
          </cell>
          <cell r="BC64">
            <v>2450220</v>
          </cell>
          <cell r="BD64">
            <v>3124799</v>
          </cell>
          <cell r="BE64">
            <v>3039145</v>
          </cell>
          <cell r="BF64">
            <v>521755</v>
          </cell>
          <cell r="BG64">
            <v>24253739</v>
          </cell>
          <cell r="BH64">
            <v>736771</v>
          </cell>
          <cell r="BI64">
            <v>6407082</v>
          </cell>
          <cell r="BJ64">
            <v>775936</v>
          </cell>
          <cell r="BK64">
            <v>686122</v>
          </cell>
          <cell r="BL64">
            <v>2364605.88</v>
          </cell>
          <cell r="BM64">
            <v>1883441.91</v>
          </cell>
          <cell r="BN64">
            <v>4343078.46</v>
          </cell>
          <cell r="BO64">
            <v>3414468.35</v>
          </cell>
          <cell r="BP64">
            <v>885770.07</v>
          </cell>
          <cell r="BQ64">
            <v>329797.33</v>
          </cell>
          <cell r="BR64">
            <v>10594804</v>
          </cell>
          <cell r="BS64">
            <v>407218</v>
          </cell>
          <cell r="BT64">
            <v>1472287</v>
          </cell>
          <cell r="BU64">
            <v>7325130</v>
          </cell>
          <cell r="BV64">
            <v>5317066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1599820</v>
          </cell>
          <cell r="CD64">
            <v>0</v>
          </cell>
          <cell r="CE64">
            <v>12394414</v>
          </cell>
          <cell r="CF64">
            <v>2856388</v>
          </cell>
          <cell r="CG64">
            <v>4288013</v>
          </cell>
          <cell r="CH64">
            <v>854833</v>
          </cell>
          <cell r="CI64">
            <v>371578</v>
          </cell>
          <cell r="CJ64">
            <v>1753243</v>
          </cell>
          <cell r="CK64">
            <v>0</v>
          </cell>
          <cell r="CL64">
            <v>0</v>
          </cell>
        </row>
        <row r="65">
          <cell r="A65" t="str">
            <v>4301020105.244</v>
          </cell>
          <cell r="B65" t="str">
            <v>รายได้ค่ารักษา UC OP - AE</v>
          </cell>
          <cell r="C65">
            <v>859116</v>
          </cell>
          <cell r="D65">
            <v>59568</v>
          </cell>
          <cell r="E65">
            <v>195362.95</v>
          </cell>
          <cell r="F65">
            <v>436108</v>
          </cell>
          <cell r="G65">
            <v>59156</v>
          </cell>
          <cell r="H65">
            <v>283247</v>
          </cell>
          <cell r="I65">
            <v>714852.87</v>
          </cell>
          <cell r="J65">
            <v>575130.94999999995</v>
          </cell>
          <cell r="K65">
            <v>712346.08</v>
          </cell>
          <cell r="L65">
            <v>623310.07999999996</v>
          </cell>
          <cell r="M65">
            <v>1009968.46</v>
          </cell>
          <cell r="N65">
            <v>0</v>
          </cell>
          <cell r="O65">
            <v>793817.25</v>
          </cell>
          <cell r="P65">
            <v>484847.8</v>
          </cell>
          <cell r="Q65">
            <v>430758.39</v>
          </cell>
          <cell r="R65">
            <v>302277</v>
          </cell>
          <cell r="S65">
            <v>539506</v>
          </cell>
          <cell r="T65">
            <v>277178</v>
          </cell>
          <cell r="U65">
            <v>187986.5</v>
          </cell>
          <cell r="V65">
            <v>153480.5</v>
          </cell>
          <cell r="W65">
            <v>837808.58</v>
          </cell>
          <cell r="X65">
            <v>77859.3</v>
          </cell>
          <cell r="Y65">
            <v>853214.85</v>
          </cell>
          <cell r="Z65">
            <v>71042.5</v>
          </cell>
          <cell r="AA65">
            <v>127392.46</v>
          </cell>
          <cell r="AB65">
            <v>69512</v>
          </cell>
          <cell r="AC65">
            <v>93943.75</v>
          </cell>
          <cell r="AD65">
            <v>438367</v>
          </cell>
          <cell r="AE65">
            <v>151375</v>
          </cell>
          <cell r="AF65">
            <v>106218.6</v>
          </cell>
          <cell r="AG65">
            <v>708095</v>
          </cell>
          <cell r="AH65">
            <v>243685.39</v>
          </cell>
          <cell r="AI65">
            <v>180076.75</v>
          </cell>
          <cell r="AJ65">
            <v>130650.2</v>
          </cell>
          <cell r="AK65">
            <v>978268.2</v>
          </cell>
          <cell r="AL65">
            <v>187432</v>
          </cell>
          <cell r="AM65">
            <v>112690.5</v>
          </cell>
          <cell r="AN65">
            <v>355872</v>
          </cell>
          <cell r="AO65">
            <v>543361.1</v>
          </cell>
          <cell r="AP65">
            <v>374845</v>
          </cell>
          <cell r="AQ65">
            <v>142851.62</v>
          </cell>
          <cell r="AR65">
            <v>153552</v>
          </cell>
          <cell r="AS65">
            <v>825035</v>
          </cell>
          <cell r="AT65">
            <v>1754439.17</v>
          </cell>
          <cell r="AU65">
            <v>373549</v>
          </cell>
          <cell r="AV65">
            <v>349370</v>
          </cell>
          <cell r="AW65">
            <v>103891.77</v>
          </cell>
          <cell r="AX65">
            <v>358928.35</v>
          </cell>
          <cell r="AY65">
            <v>383320</v>
          </cell>
          <cell r="AZ65">
            <v>47800</v>
          </cell>
          <cell r="BA65">
            <v>1017999</v>
          </cell>
          <cell r="BB65">
            <v>219178.3</v>
          </cell>
          <cell r="BC65">
            <v>2887499.61</v>
          </cell>
          <cell r="BD65">
            <v>285481.90000000002</v>
          </cell>
          <cell r="BE65">
            <v>199579.8</v>
          </cell>
          <cell r="BF65">
            <v>88875</v>
          </cell>
          <cell r="BG65">
            <v>620478.4</v>
          </cell>
          <cell r="BH65">
            <v>38572</v>
          </cell>
          <cell r="BI65">
            <v>60116</v>
          </cell>
          <cell r="BJ65">
            <v>91336.45</v>
          </cell>
          <cell r="BK65">
            <v>129318</v>
          </cell>
          <cell r="BL65">
            <v>1235826.72</v>
          </cell>
          <cell r="BM65">
            <v>466356.2</v>
          </cell>
          <cell r="BN65">
            <v>218931.3</v>
          </cell>
          <cell r="BO65">
            <v>1288138.97</v>
          </cell>
          <cell r="BP65">
            <v>743925.84</v>
          </cell>
          <cell r="BQ65">
            <v>269768.40000000002</v>
          </cell>
          <cell r="BR65">
            <v>13730265</v>
          </cell>
          <cell r="BS65">
            <v>189421.65</v>
          </cell>
          <cell r="BT65">
            <v>335524.7</v>
          </cell>
          <cell r="BU65">
            <v>381304.64</v>
          </cell>
          <cell r="BV65">
            <v>6749</v>
          </cell>
          <cell r="BW65">
            <v>195409.3</v>
          </cell>
          <cell r="BX65">
            <v>354882</v>
          </cell>
          <cell r="BY65">
            <v>104775</v>
          </cell>
          <cell r="BZ65">
            <v>108360.25</v>
          </cell>
          <cell r="CA65">
            <v>93600.7</v>
          </cell>
          <cell r="CB65">
            <v>266944.2</v>
          </cell>
          <cell r="CC65">
            <v>560397.68000000005</v>
          </cell>
          <cell r="CD65">
            <v>276089.2</v>
          </cell>
          <cell r="CE65">
            <v>249127.1</v>
          </cell>
          <cell r="CF65">
            <v>153081.9</v>
          </cell>
          <cell r="CG65">
            <v>41395.699999999997</v>
          </cell>
          <cell r="CH65">
            <v>113885.95</v>
          </cell>
          <cell r="CI65">
            <v>102722</v>
          </cell>
          <cell r="CJ65">
            <v>916404.25</v>
          </cell>
          <cell r="CK65">
            <v>35536</v>
          </cell>
          <cell r="CL65">
            <v>131024</v>
          </cell>
        </row>
        <row r="66">
          <cell r="A66" t="str">
            <v>4301020105.245</v>
          </cell>
          <cell r="B66" t="str">
            <v>รายได้ค่ารักษา UC IP - AE</v>
          </cell>
          <cell r="C66">
            <v>18334892</v>
          </cell>
          <cell r="D66">
            <v>283960</v>
          </cell>
          <cell r="E66">
            <v>580260.52</v>
          </cell>
          <cell r="F66">
            <v>490934</v>
          </cell>
          <cell r="G66">
            <v>309970</v>
          </cell>
          <cell r="H66">
            <v>213435</v>
          </cell>
          <cell r="I66">
            <v>121748.3</v>
          </cell>
          <cell r="J66">
            <v>2993841.5</v>
          </cell>
          <cell r="K66">
            <v>407758</v>
          </cell>
          <cell r="L66">
            <v>783688.7</v>
          </cell>
          <cell r="M66">
            <v>356054.8</v>
          </cell>
          <cell r="N66">
            <v>0</v>
          </cell>
          <cell r="O66">
            <v>579969.25</v>
          </cell>
          <cell r="P66">
            <v>548913.9</v>
          </cell>
          <cell r="Q66">
            <v>269915.90000000002</v>
          </cell>
          <cell r="R66">
            <v>1463355.8</v>
          </cell>
          <cell r="S66">
            <v>241270</v>
          </cell>
          <cell r="T66">
            <v>662758.32999999996</v>
          </cell>
          <cell r="U66">
            <v>354763.92</v>
          </cell>
          <cell r="V66">
            <v>162749</v>
          </cell>
          <cell r="W66">
            <v>5026110.38</v>
          </cell>
          <cell r="X66">
            <v>130954</v>
          </cell>
          <cell r="Y66">
            <v>892271.64</v>
          </cell>
          <cell r="Z66">
            <v>407654.98</v>
          </cell>
          <cell r="AA66">
            <v>60568</v>
          </cell>
          <cell r="AB66">
            <v>170109</v>
          </cell>
          <cell r="AC66">
            <v>131034.16</v>
          </cell>
          <cell r="AD66">
            <v>321014.2</v>
          </cell>
          <cell r="AE66">
            <v>197270</v>
          </cell>
          <cell r="AF66">
            <v>164534</v>
          </cell>
          <cell r="AG66">
            <v>292763</v>
          </cell>
          <cell r="AH66">
            <v>106223</v>
          </cell>
          <cell r="AI66">
            <v>234092.79999999999</v>
          </cell>
          <cell r="AJ66">
            <v>250909</v>
          </cell>
          <cell r="AK66">
            <v>3427752.97</v>
          </cell>
          <cell r="AL66">
            <v>691956</v>
          </cell>
          <cell r="AM66">
            <v>1133092.25</v>
          </cell>
          <cell r="AN66">
            <v>763914.42</v>
          </cell>
          <cell r="AO66">
            <v>1307747.2</v>
          </cell>
          <cell r="AP66">
            <v>269980</v>
          </cell>
          <cell r="AQ66">
            <v>293270.21999999997</v>
          </cell>
          <cell r="AR66">
            <v>7117818.2999999998</v>
          </cell>
          <cell r="AS66">
            <v>1836112</v>
          </cell>
          <cell r="AT66">
            <v>3509650.85</v>
          </cell>
          <cell r="AU66">
            <v>598949.76</v>
          </cell>
          <cell r="AV66">
            <v>781932.14</v>
          </cell>
          <cell r="AW66">
            <v>68892</v>
          </cell>
          <cell r="AX66">
            <v>2446477.41</v>
          </cell>
          <cell r="AY66">
            <v>553781</v>
          </cell>
          <cell r="AZ66">
            <v>371270</v>
          </cell>
          <cell r="BA66">
            <v>380638</v>
          </cell>
          <cell r="BB66">
            <v>562333.1</v>
          </cell>
          <cell r="BC66">
            <v>19296685.969999999</v>
          </cell>
          <cell r="BD66">
            <v>623399.22</v>
          </cell>
          <cell r="BE66">
            <v>95175</v>
          </cell>
          <cell r="BF66">
            <v>352318</v>
          </cell>
          <cell r="BG66">
            <v>220911.9</v>
          </cell>
          <cell r="BH66">
            <v>80899.5</v>
          </cell>
          <cell r="BI66">
            <v>0</v>
          </cell>
          <cell r="BJ66">
            <v>104643</v>
          </cell>
          <cell r="BK66">
            <v>0</v>
          </cell>
          <cell r="BL66">
            <v>6610554.4900000002</v>
          </cell>
          <cell r="BM66">
            <v>480203.5</v>
          </cell>
          <cell r="BN66">
            <v>188296.54</v>
          </cell>
          <cell r="BO66">
            <v>1690451.18</v>
          </cell>
          <cell r="BP66">
            <v>850622.51</v>
          </cell>
          <cell r="BQ66">
            <v>474085.76</v>
          </cell>
          <cell r="BR66">
            <v>45230019</v>
          </cell>
          <cell r="BS66">
            <v>245802.35</v>
          </cell>
          <cell r="BT66">
            <v>301000</v>
          </cell>
          <cell r="BU66">
            <v>868686.63</v>
          </cell>
          <cell r="BV66">
            <v>5876</v>
          </cell>
          <cell r="BW66">
            <v>283320</v>
          </cell>
          <cell r="BX66">
            <v>529280</v>
          </cell>
          <cell r="BY66">
            <v>178729.54</v>
          </cell>
          <cell r="BZ66">
            <v>152520</v>
          </cell>
          <cell r="CA66">
            <v>198800</v>
          </cell>
          <cell r="CB66">
            <v>433159.46</v>
          </cell>
          <cell r="CC66">
            <v>435691</v>
          </cell>
          <cell r="CD66">
            <v>549333.1</v>
          </cell>
          <cell r="CE66">
            <v>439289</v>
          </cell>
          <cell r="CF66">
            <v>573018.56000000006</v>
          </cell>
          <cell r="CG66">
            <v>259416</v>
          </cell>
          <cell r="CH66">
            <v>308097.71999999997</v>
          </cell>
          <cell r="CI66">
            <v>148353</v>
          </cell>
          <cell r="CJ66">
            <v>1095318</v>
          </cell>
          <cell r="CK66">
            <v>82486.240000000005</v>
          </cell>
          <cell r="CL66">
            <v>37352</v>
          </cell>
        </row>
        <row r="67">
          <cell r="A67" t="str">
            <v>4301020105.246</v>
          </cell>
          <cell r="B67" t="str">
            <v>รายได้ค่ารักษา UC OP - HC</v>
          </cell>
          <cell r="C67">
            <v>1009608.3</v>
          </cell>
          <cell r="D67">
            <v>103380</v>
          </cell>
          <cell r="E67">
            <v>63274</v>
          </cell>
          <cell r="F67">
            <v>0</v>
          </cell>
          <cell r="G67">
            <v>72054</v>
          </cell>
          <cell r="H67">
            <v>600620</v>
          </cell>
          <cell r="I67">
            <v>0</v>
          </cell>
          <cell r="J67">
            <v>30680</v>
          </cell>
          <cell r="K67">
            <v>597424.30000000005</v>
          </cell>
          <cell r="L67">
            <v>4095</v>
          </cell>
          <cell r="M67">
            <v>585762</v>
          </cell>
          <cell r="N67">
            <v>0</v>
          </cell>
          <cell r="O67">
            <v>587595</v>
          </cell>
          <cell r="P67">
            <v>157050</v>
          </cell>
          <cell r="Q67">
            <v>225194</v>
          </cell>
          <cell r="R67">
            <v>797130</v>
          </cell>
          <cell r="S67">
            <v>179910</v>
          </cell>
          <cell r="T67">
            <v>96895</v>
          </cell>
          <cell r="U67">
            <v>81405</v>
          </cell>
          <cell r="V67">
            <v>0</v>
          </cell>
          <cell r="W67">
            <v>1233729.6000000001</v>
          </cell>
          <cell r="X67">
            <v>196970</v>
          </cell>
          <cell r="Y67">
            <v>268795</v>
          </cell>
          <cell r="Z67">
            <v>116536</v>
          </cell>
          <cell r="AA67">
            <v>114710</v>
          </cell>
          <cell r="AB67">
            <v>176310</v>
          </cell>
          <cell r="AC67">
            <v>343439</v>
          </cell>
          <cell r="AD67">
            <v>673055.18</v>
          </cell>
          <cell r="AE67">
            <v>35992</v>
          </cell>
          <cell r="AF67">
            <v>168030.4</v>
          </cell>
          <cell r="AG67">
            <v>12600</v>
          </cell>
          <cell r="AH67">
            <v>300006</v>
          </cell>
          <cell r="AI67">
            <v>183827</v>
          </cell>
          <cell r="AJ67">
            <v>72315</v>
          </cell>
          <cell r="AK67">
            <v>22822982.5</v>
          </cell>
          <cell r="AL67">
            <v>110560</v>
          </cell>
          <cell r="AM67">
            <v>53100</v>
          </cell>
          <cell r="AN67">
            <v>231791</v>
          </cell>
          <cell r="AO67">
            <v>508583.2</v>
          </cell>
          <cell r="AP67">
            <v>610325</v>
          </cell>
          <cell r="AQ67">
            <v>23140</v>
          </cell>
          <cell r="AR67">
            <v>1066017</v>
          </cell>
          <cell r="AS67">
            <v>282003</v>
          </cell>
          <cell r="AT67">
            <v>271539</v>
          </cell>
          <cell r="AU67">
            <v>145490</v>
          </cell>
          <cell r="AV67">
            <v>114385.73</v>
          </cell>
          <cell r="AW67">
            <v>109300</v>
          </cell>
          <cell r="AX67">
            <v>135956</v>
          </cell>
          <cell r="AY67">
            <v>531575.6</v>
          </cell>
          <cell r="AZ67">
            <v>127890</v>
          </cell>
          <cell r="BA67">
            <v>8413640</v>
          </cell>
          <cell r="BB67">
            <v>191090</v>
          </cell>
          <cell r="BC67">
            <v>1148694.8</v>
          </cell>
          <cell r="BD67">
            <v>664195</v>
          </cell>
          <cell r="BE67">
            <v>497720</v>
          </cell>
          <cell r="BF67">
            <v>7500</v>
          </cell>
          <cell r="BG67">
            <v>645527</v>
          </cell>
          <cell r="BH67">
            <v>51151</v>
          </cell>
          <cell r="BI67">
            <v>13700</v>
          </cell>
          <cell r="BJ67">
            <v>139310</v>
          </cell>
          <cell r="BK67">
            <v>216200</v>
          </cell>
          <cell r="BL67">
            <v>406639.6</v>
          </cell>
          <cell r="BM67">
            <v>343587.54</v>
          </cell>
          <cell r="BN67">
            <v>115110</v>
          </cell>
          <cell r="BO67">
            <v>440871.7</v>
          </cell>
          <cell r="BP67">
            <v>194970</v>
          </cell>
          <cell r="BQ67">
            <v>193577</v>
          </cell>
          <cell r="BR67">
            <v>8294395</v>
          </cell>
          <cell r="BS67">
            <v>463497</v>
          </cell>
          <cell r="BT67">
            <v>230011.1</v>
          </cell>
          <cell r="BU67">
            <v>1212705</v>
          </cell>
          <cell r="BV67">
            <v>0</v>
          </cell>
          <cell r="BW67">
            <v>182835</v>
          </cell>
          <cell r="BX67">
            <v>818407</v>
          </cell>
          <cell r="BY67">
            <v>232280</v>
          </cell>
          <cell r="BZ67">
            <v>82970</v>
          </cell>
          <cell r="CA67">
            <v>164970</v>
          </cell>
          <cell r="CB67">
            <v>38691</v>
          </cell>
          <cell r="CC67">
            <v>863067</v>
          </cell>
          <cell r="CD67">
            <v>325960</v>
          </cell>
          <cell r="CE67">
            <v>549880</v>
          </cell>
          <cell r="CF67">
            <v>173537</v>
          </cell>
          <cell r="CG67">
            <v>35389.5</v>
          </cell>
          <cell r="CH67">
            <v>123272</v>
          </cell>
          <cell r="CI67">
            <v>74830</v>
          </cell>
          <cell r="CJ67">
            <v>840252</v>
          </cell>
          <cell r="CK67">
            <v>34416</v>
          </cell>
          <cell r="CL67">
            <v>121910</v>
          </cell>
        </row>
        <row r="68">
          <cell r="A68" t="str">
            <v>4301020105.247</v>
          </cell>
          <cell r="B68" t="str">
            <v>รายได้ค่ารักษา UC IP - HC</v>
          </cell>
          <cell r="C68">
            <v>5106818.4000000004</v>
          </cell>
          <cell r="D68">
            <v>0</v>
          </cell>
          <cell r="E68">
            <v>1395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179940</v>
          </cell>
          <cell r="K68">
            <v>0</v>
          </cell>
          <cell r="L68">
            <v>47.7</v>
          </cell>
          <cell r="M68">
            <v>19305</v>
          </cell>
          <cell r="N68">
            <v>0</v>
          </cell>
          <cell r="O68">
            <v>8697351</v>
          </cell>
          <cell r="P68">
            <v>0</v>
          </cell>
          <cell r="Q68">
            <v>35472</v>
          </cell>
          <cell r="R68">
            <v>20400</v>
          </cell>
          <cell r="S68">
            <v>2412</v>
          </cell>
          <cell r="T68">
            <v>0</v>
          </cell>
          <cell r="U68">
            <v>0</v>
          </cell>
          <cell r="V68">
            <v>0</v>
          </cell>
          <cell r="W68">
            <v>6147887.8399999999</v>
          </cell>
          <cell r="X68">
            <v>9750</v>
          </cell>
          <cell r="Y68">
            <v>0</v>
          </cell>
          <cell r="Z68">
            <v>0</v>
          </cell>
          <cell r="AA68">
            <v>3950</v>
          </cell>
          <cell r="AB68">
            <v>500</v>
          </cell>
          <cell r="AC68">
            <v>27635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10386</v>
          </cell>
          <cell r="AI68">
            <v>0</v>
          </cell>
          <cell r="AJ68">
            <v>0</v>
          </cell>
          <cell r="AK68">
            <v>31047138.440000001</v>
          </cell>
          <cell r="AL68">
            <v>0</v>
          </cell>
          <cell r="AM68">
            <v>0</v>
          </cell>
          <cell r="AN68">
            <v>2479490</v>
          </cell>
          <cell r="AO68">
            <v>4275</v>
          </cell>
          <cell r="AP68">
            <v>0</v>
          </cell>
          <cell r="AQ68">
            <v>0</v>
          </cell>
          <cell r="AR68">
            <v>8065845</v>
          </cell>
          <cell r="AS68">
            <v>0</v>
          </cell>
          <cell r="AT68">
            <v>4916.8999999999996</v>
          </cell>
          <cell r="AU68">
            <v>0</v>
          </cell>
          <cell r="AV68">
            <v>0</v>
          </cell>
          <cell r="AW68">
            <v>0</v>
          </cell>
          <cell r="AX68">
            <v>1800</v>
          </cell>
          <cell r="AY68">
            <v>0</v>
          </cell>
          <cell r="AZ68">
            <v>0</v>
          </cell>
          <cell r="BA68">
            <v>1434811.4</v>
          </cell>
          <cell r="BB68">
            <v>612080</v>
          </cell>
          <cell r="BC68">
            <v>30530167.5</v>
          </cell>
          <cell r="BD68">
            <v>399580</v>
          </cell>
          <cell r="BE68">
            <v>1185</v>
          </cell>
          <cell r="BF68">
            <v>0</v>
          </cell>
          <cell r="BG68">
            <v>14543098.5</v>
          </cell>
          <cell r="BH68">
            <v>675</v>
          </cell>
          <cell r="BI68">
            <v>0</v>
          </cell>
          <cell r="BJ68">
            <v>33585</v>
          </cell>
          <cell r="BK68">
            <v>0</v>
          </cell>
          <cell r="BL68">
            <v>14831860.199999999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25080</v>
          </cell>
          <cell r="BR68">
            <v>131686012</v>
          </cell>
          <cell r="BS68">
            <v>98000</v>
          </cell>
          <cell r="BT68">
            <v>98000</v>
          </cell>
          <cell r="BU68">
            <v>758215</v>
          </cell>
          <cell r="BV68">
            <v>0</v>
          </cell>
          <cell r="BW68">
            <v>0</v>
          </cell>
          <cell r="BX68">
            <v>196000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118680.6</v>
          </cell>
          <cell r="CD68">
            <v>167360</v>
          </cell>
          <cell r="CE68">
            <v>184130</v>
          </cell>
          <cell r="CF68">
            <v>6596</v>
          </cell>
          <cell r="CG68">
            <v>0</v>
          </cell>
          <cell r="CH68">
            <v>0</v>
          </cell>
          <cell r="CI68">
            <v>0</v>
          </cell>
          <cell r="CJ68">
            <v>401530</v>
          </cell>
          <cell r="CK68">
            <v>0</v>
          </cell>
          <cell r="CL68">
            <v>0</v>
          </cell>
        </row>
        <row r="69">
          <cell r="A69" t="str">
            <v>4301020105.248</v>
          </cell>
          <cell r="B69" t="str">
            <v>รายได้ค่ารักษา UC OP - DMI</v>
          </cell>
          <cell r="C69">
            <v>6336513</v>
          </cell>
          <cell r="D69">
            <v>117944</v>
          </cell>
          <cell r="E69">
            <v>34000</v>
          </cell>
          <cell r="F69">
            <v>0</v>
          </cell>
          <cell r="G69">
            <v>0</v>
          </cell>
          <cell r="H69">
            <v>1507000</v>
          </cell>
          <cell r="I69">
            <v>0</v>
          </cell>
          <cell r="J69">
            <v>0</v>
          </cell>
          <cell r="K69">
            <v>30000</v>
          </cell>
          <cell r="L69">
            <v>0</v>
          </cell>
          <cell r="M69">
            <v>5000</v>
          </cell>
          <cell r="N69">
            <v>0</v>
          </cell>
          <cell r="O69">
            <v>8347147</v>
          </cell>
          <cell r="P69">
            <v>0</v>
          </cell>
          <cell r="Q69">
            <v>10000</v>
          </cell>
          <cell r="R69">
            <v>3838657.7</v>
          </cell>
          <cell r="S69">
            <v>58439</v>
          </cell>
          <cell r="T69">
            <v>0</v>
          </cell>
          <cell r="U69">
            <v>20000</v>
          </cell>
          <cell r="V69">
            <v>0</v>
          </cell>
          <cell r="W69">
            <v>356000</v>
          </cell>
          <cell r="X69">
            <v>8546</v>
          </cell>
          <cell r="Y69">
            <v>72000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62580</v>
          </cell>
          <cell r="AE69">
            <v>0</v>
          </cell>
          <cell r="AF69">
            <v>0</v>
          </cell>
          <cell r="AG69">
            <v>0</v>
          </cell>
          <cell r="AH69">
            <v>10000</v>
          </cell>
          <cell r="AI69">
            <v>20000</v>
          </cell>
          <cell r="AJ69">
            <v>0</v>
          </cell>
          <cell r="AK69">
            <v>15471000</v>
          </cell>
          <cell r="AL69">
            <v>0</v>
          </cell>
          <cell r="AM69">
            <v>134491</v>
          </cell>
          <cell r="AN69">
            <v>70000</v>
          </cell>
          <cell r="AO69">
            <v>174226.8</v>
          </cell>
          <cell r="AP69">
            <v>12500</v>
          </cell>
          <cell r="AQ69">
            <v>0</v>
          </cell>
          <cell r="AR69">
            <v>11948675</v>
          </cell>
          <cell r="AS69">
            <v>104100</v>
          </cell>
          <cell r="AT69">
            <v>30000</v>
          </cell>
          <cell r="AU69">
            <v>20000</v>
          </cell>
          <cell r="AV69">
            <v>80000</v>
          </cell>
          <cell r="AW69">
            <v>6602</v>
          </cell>
          <cell r="AX69">
            <v>88000</v>
          </cell>
          <cell r="AY69">
            <v>32150</v>
          </cell>
          <cell r="AZ69">
            <v>0</v>
          </cell>
          <cell r="BA69">
            <v>0</v>
          </cell>
          <cell r="BB69">
            <v>24000</v>
          </cell>
          <cell r="BC69">
            <v>232000</v>
          </cell>
          <cell r="BD69">
            <v>46240</v>
          </cell>
          <cell r="BE69">
            <v>0</v>
          </cell>
          <cell r="BF69">
            <v>0</v>
          </cell>
          <cell r="BG69">
            <v>10437401.9</v>
          </cell>
          <cell r="BH69">
            <v>20000</v>
          </cell>
          <cell r="BI69">
            <v>0</v>
          </cell>
          <cell r="BJ69">
            <v>17340</v>
          </cell>
          <cell r="BK69">
            <v>9796</v>
          </cell>
          <cell r="BL69">
            <v>7680500</v>
          </cell>
          <cell r="BM69">
            <v>223000</v>
          </cell>
          <cell r="BN69">
            <v>640075</v>
          </cell>
          <cell r="BO69">
            <v>0</v>
          </cell>
          <cell r="BP69">
            <v>45000</v>
          </cell>
          <cell r="BQ69">
            <v>0</v>
          </cell>
          <cell r="BR69">
            <v>20816072</v>
          </cell>
          <cell r="BS69">
            <v>0</v>
          </cell>
          <cell r="BT69">
            <v>84147.04</v>
          </cell>
          <cell r="BU69">
            <v>8772500</v>
          </cell>
          <cell r="BV69">
            <v>0</v>
          </cell>
          <cell r="BW69">
            <v>181000</v>
          </cell>
          <cell r="BX69">
            <v>3286350</v>
          </cell>
          <cell r="BY69">
            <v>20000</v>
          </cell>
          <cell r="BZ69">
            <v>50000</v>
          </cell>
          <cell r="CA69">
            <v>107000</v>
          </cell>
          <cell r="CB69">
            <v>169642</v>
          </cell>
          <cell r="CC69">
            <v>4788018</v>
          </cell>
          <cell r="CD69">
            <v>171500</v>
          </cell>
          <cell r="CE69">
            <v>1428000</v>
          </cell>
          <cell r="CF69">
            <v>0</v>
          </cell>
          <cell r="CG69">
            <v>0</v>
          </cell>
          <cell r="CH69">
            <v>0</v>
          </cell>
          <cell r="CI69">
            <v>784</v>
          </cell>
          <cell r="CJ69">
            <v>5055728</v>
          </cell>
          <cell r="CK69">
            <v>0</v>
          </cell>
          <cell r="CL69">
            <v>8500</v>
          </cell>
        </row>
        <row r="70">
          <cell r="A70" t="str">
            <v>4301020105.249</v>
          </cell>
          <cell r="B70" t="str">
            <v>รายได้ค่ารักษา UC IP - DMI</v>
          </cell>
          <cell r="C70">
            <v>7958517.5800000001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10000</v>
          </cell>
          <cell r="I70">
            <v>0</v>
          </cell>
          <cell r="J70">
            <v>761300</v>
          </cell>
          <cell r="K70">
            <v>0</v>
          </cell>
          <cell r="L70">
            <v>0</v>
          </cell>
          <cell r="M70">
            <v>526200</v>
          </cell>
          <cell r="N70">
            <v>0</v>
          </cell>
          <cell r="O70">
            <v>16461764</v>
          </cell>
          <cell r="P70">
            <v>0</v>
          </cell>
          <cell r="Q70">
            <v>942600</v>
          </cell>
          <cell r="R70">
            <v>2163400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9619300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10000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8246700</v>
          </cell>
          <cell r="AL70">
            <v>5000</v>
          </cell>
          <cell r="AM70">
            <v>0</v>
          </cell>
          <cell r="AN70">
            <v>3939000</v>
          </cell>
          <cell r="AO70">
            <v>32500</v>
          </cell>
          <cell r="AP70">
            <v>12500</v>
          </cell>
          <cell r="AQ70">
            <v>0</v>
          </cell>
          <cell r="AR70">
            <v>82100</v>
          </cell>
          <cell r="AS70">
            <v>0</v>
          </cell>
          <cell r="AT70">
            <v>10000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1661600</v>
          </cell>
          <cell r="BB70">
            <v>884311</v>
          </cell>
          <cell r="BC70">
            <v>4507271.71</v>
          </cell>
          <cell r="BD70">
            <v>1543882</v>
          </cell>
          <cell r="BE70">
            <v>0</v>
          </cell>
          <cell r="BF70">
            <v>0</v>
          </cell>
          <cell r="BG70">
            <v>6362380.7000000002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10257708.76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6132400</v>
          </cell>
          <cell r="BR70">
            <v>28803546.940000001</v>
          </cell>
          <cell r="BS70">
            <v>558600</v>
          </cell>
          <cell r="BT70">
            <v>637000</v>
          </cell>
          <cell r="BU70">
            <v>3844399</v>
          </cell>
          <cell r="BV70">
            <v>0</v>
          </cell>
          <cell r="BW70">
            <v>0</v>
          </cell>
          <cell r="BX70">
            <v>37500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1327018</v>
          </cell>
          <cell r="CD70">
            <v>314000</v>
          </cell>
          <cell r="CE70">
            <v>2321920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1356500</v>
          </cell>
          <cell r="CK70">
            <v>0</v>
          </cell>
          <cell r="CL70">
            <v>0</v>
          </cell>
        </row>
        <row r="71">
          <cell r="A71" t="str">
            <v>4301020105.251</v>
          </cell>
          <cell r="B71" t="str">
            <v>ส่วนต่างค่ารักษาที่สูงกว่าข้อตกลงในการจ่ายตาม DRG- UC IP AE</v>
          </cell>
          <cell r="C71">
            <v>0</v>
          </cell>
          <cell r="D71">
            <v>-8388.6200000000008</v>
          </cell>
          <cell r="E71">
            <v>-68076.820000000007</v>
          </cell>
          <cell r="F71">
            <v>0</v>
          </cell>
          <cell r="G71">
            <v>-32103.919999999998</v>
          </cell>
          <cell r="H71">
            <v>0</v>
          </cell>
          <cell r="I71">
            <v>-9323.5</v>
          </cell>
          <cell r="J71">
            <v>-489896.03</v>
          </cell>
          <cell r="K71">
            <v>0</v>
          </cell>
          <cell r="L71">
            <v>-85032.95</v>
          </cell>
          <cell r="M71">
            <v>-328091.92</v>
          </cell>
          <cell r="N71">
            <v>0</v>
          </cell>
          <cell r="O71">
            <v>-50549.55</v>
          </cell>
          <cell r="P71">
            <v>-165469.15</v>
          </cell>
          <cell r="Q71">
            <v>0</v>
          </cell>
          <cell r="R71">
            <v>10246.43</v>
          </cell>
          <cell r="S71">
            <v>0</v>
          </cell>
          <cell r="T71">
            <v>-577432.78</v>
          </cell>
          <cell r="U71">
            <v>0</v>
          </cell>
          <cell r="V71">
            <v>0</v>
          </cell>
          <cell r="W71">
            <v>-1398026.1</v>
          </cell>
          <cell r="X71">
            <v>-4680.8</v>
          </cell>
          <cell r="Y71">
            <v>-48204.72</v>
          </cell>
          <cell r="Z71">
            <v>-26192.3</v>
          </cell>
          <cell r="AA71">
            <v>0</v>
          </cell>
          <cell r="AB71">
            <v>0</v>
          </cell>
          <cell r="AC71">
            <v>-1476.66</v>
          </cell>
          <cell r="AD71">
            <v>-181.9</v>
          </cell>
          <cell r="AE71">
            <v>506992</v>
          </cell>
          <cell r="AF71">
            <v>-13292</v>
          </cell>
          <cell r="AG71">
            <v>-52089.3</v>
          </cell>
          <cell r="AH71">
            <v>-166</v>
          </cell>
          <cell r="AI71">
            <v>-14184.48</v>
          </cell>
          <cell r="AJ71">
            <v>-107260</v>
          </cell>
          <cell r="AK71">
            <v>-1858882.54</v>
          </cell>
          <cell r="AL71">
            <v>0</v>
          </cell>
          <cell r="AM71">
            <v>-218793.78</v>
          </cell>
          <cell r="AN71">
            <v>-150984.31</v>
          </cell>
          <cell r="AO71">
            <v>-1565224.16</v>
          </cell>
          <cell r="AP71">
            <v>-9019.7000000000007</v>
          </cell>
          <cell r="AQ71">
            <v>-166585.64000000001</v>
          </cell>
          <cell r="AR71">
            <v>-2004175.82</v>
          </cell>
          <cell r="AS71">
            <v>-478775.73</v>
          </cell>
          <cell r="AT71">
            <v>-1527346.19</v>
          </cell>
          <cell r="AU71">
            <v>-6486.63</v>
          </cell>
          <cell r="AV71">
            <v>-451793.96</v>
          </cell>
          <cell r="AW71">
            <v>-126478.15</v>
          </cell>
          <cell r="AX71">
            <v>-977417.53</v>
          </cell>
          <cell r="AY71">
            <v>-49005.919999999998</v>
          </cell>
          <cell r="AZ71">
            <v>-16830.57</v>
          </cell>
          <cell r="BA71">
            <v>-262503.8</v>
          </cell>
          <cell r="BB71">
            <v>-81401.14</v>
          </cell>
          <cell r="BC71">
            <v>-694311.9</v>
          </cell>
          <cell r="BD71">
            <v>-315148.51</v>
          </cell>
          <cell r="BE71">
            <v>-2227.94</v>
          </cell>
          <cell r="BF71">
            <v>0</v>
          </cell>
          <cell r="BG71">
            <v>-22031.200000000001</v>
          </cell>
          <cell r="BH71">
            <v>-415.4</v>
          </cell>
          <cell r="BI71">
            <v>0</v>
          </cell>
          <cell r="BJ71">
            <v>-284</v>
          </cell>
          <cell r="BK71">
            <v>0</v>
          </cell>
          <cell r="BL71">
            <v>-2941001.28</v>
          </cell>
          <cell r="BM71">
            <v>-96247.77</v>
          </cell>
          <cell r="BN71">
            <v>-590.58000000000004</v>
          </cell>
          <cell r="BO71">
            <v>-242075.26</v>
          </cell>
          <cell r="BP71">
            <v>-438669.07</v>
          </cell>
          <cell r="BQ71">
            <v>-191038.59</v>
          </cell>
          <cell r="BR71">
            <v>-28715606</v>
          </cell>
          <cell r="BS71">
            <v>-34682.050000000003</v>
          </cell>
          <cell r="BT71">
            <v>0</v>
          </cell>
          <cell r="BU71">
            <v>-202788.34</v>
          </cell>
          <cell r="BV71">
            <v>0</v>
          </cell>
          <cell r="BW71">
            <v>-35295.800000000003</v>
          </cell>
          <cell r="BX71">
            <v>0</v>
          </cell>
          <cell r="BY71">
            <v>-29468.49</v>
          </cell>
          <cell r="BZ71">
            <v>0</v>
          </cell>
          <cell r="CA71">
            <v>0</v>
          </cell>
          <cell r="CB71">
            <v>-33606.78</v>
          </cell>
          <cell r="CC71">
            <v>-2556</v>
          </cell>
          <cell r="CD71">
            <v>-15626.4</v>
          </cell>
          <cell r="CE71">
            <v>-443780.2</v>
          </cell>
          <cell r="CF71">
            <v>-72787.69</v>
          </cell>
          <cell r="CG71">
            <v>-8267.7000000000007</v>
          </cell>
          <cell r="CH71">
            <v>-5313.96</v>
          </cell>
          <cell r="CI71">
            <v>-9926.1</v>
          </cell>
          <cell r="CJ71">
            <v>-901799.14</v>
          </cell>
          <cell r="CK71">
            <v>-876.92</v>
          </cell>
          <cell r="CL71">
            <v>0</v>
          </cell>
        </row>
        <row r="72">
          <cell r="A72" t="str">
            <v>4301020105.252</v>
          </cell>
          <cell r="B72" t="str">
            <v>ส่วนต่างค่ารักษาที่ต่ำกว่าข้อตกลงในการจ่ายตาม DRG- UC IP AE</v>
          </cell>
          <cell r="C72">
            <v>0</v>
          </cell>
          <cell r="D72">
            <v>242982.88</v>
          </cell>
          <cell r="E72">
            <v>26531.599999999999</v>
          </cell>
          <cell r="F72">
            <v>0</v>
          </cell>
          <cell r="G72">
            <v>8056.93</v>
          </cell>
          <cell r="H72">
            <v>0</v>
          </cell>
          <cell r="I72">
            <v>0</v>
          </cell>
          <cell r="J72">
            <v>80084</v>
          </cell>
          <cell r="K72">
            <v>1304.26</v>
          </cell>
          <cell r="L72">
            <v>9372</v>
          </cell>
          <cell r="M72">
            <v>56997.8</v>
          </cell>
          <cell r="N72">
            <v>0</v>
          </cell>
          <cell r="O72">
            <v>18531.900000000001</v>
          </cell>
          <cell r="P72">
            <v>31951.07</v>
          </cell>
          <cell r="Q72">
            <v>0</v>
          </cell>
          <cell r="R72">
            <v>0</v>
          </cell>
          <cell r="S72">
            <v>0</v>
          </cell>
          <cell r="T72">
            <v>221669.46</v>
          </cell>
          <cell r="U72">
            <v>0</v>
          </cell>
          <cell r="V72">
            <v>0</v>
          </cell>
          <cell r="W72">
            <v>2738441.89</v>
          </cell>
          <cell r="X72">
            <v>0</v>
          </cell>
          <cell r="Y72">
            <v>87832.26</v>
          </cell>
          <cell r="Z72">
            <v>5239.2</v>
          </cell>
          <cell r="AA72">
            <v>0</v>
          </cell>
          <cell r="AB72">
            <v>180782.47</v>
          </cell>
          <cell r="AC72">
            <v>12604.4</v>
          </cell>
          <cell r="AD72">
            <v>34</v>
          </cell>
          <cell r="AE72">
            <v>616.6</v>
          </cell>
          <cell r="AF72">
            <v>20993</v>
          </cell>
          <cell r="AG72">
            <v>19722.93</v>
          </cell>
          <cell r="AH72">
            <v>8249.8700000000008</v>
          </cell>
          <cell r="AI72">
            <v>141983.59</v>
          </cell>
          <cell r="AJ72">
            <v>2287.3000000000002</v>
          </cell>
          <cell r="AK72">
            <v>539825.6</v>
          </cell>
          <cell r="AL72">
            <v>0</v>
          </cell>
          <cell r="AM72">
            <v>130924.88</v>
          </cell>
          <cell r="AN72">
            <v>30082.23</v>
          </cell>
          <cell r="AO72">
            <v>112265.78</v>
          </cell>
          <cell r="AP72">
            <v>11541.2</v>
          </cell>
          <cell r="AQ72">
            <v>13788.65</v>
          </cell>
          <cell r="AR72">
            <v>191911.67</v>
          </cell>
          <cell r="AS72">
            <v>588660.96</v>
          </cell>
          <cell r="AT72">
            <v>2824</v>
          </cell>
          <cell r="AU72">
            <v>19896.11</v>
          </cell>
          <cell r="AV72">
            <v>236659.43</v>
          </cell>
          <cell r="AW72">
            <v>67662.62</v>
          </cell>
          <cell r="AX72">
            <v>367880.72</v>
          </cell>
          <cell r="AY72">
            <v>6903.54</v>
          </cell>
          <cell r="AZ72">
            <v>100938.38</v>
          </cell>
          <cell r="BA72">
            <v>306747.59999999998</v>
          </cell>
          <cell r="BB72">
            <v>110605.4</v>
          </cell>
          <cell r="BC72">
            <v>0</v>
          </cell>
          <cell r="BD72">
            <v>41115.82</v>
          </cell>
          <cell r="BE72">
            <v>37911.54</v>
          </cell>
          <cell r="BF72">
            <v>0</v>
          </cell>
          <cell r="BG72">
            <v>5774.5</v>
          </cell>
          <cell r="BH72">
            <v>2164.6</v>
          </cell>
          <cell r="BI72">
            <v>0</v>
          </cell>
          <cell r="BJ72">
            <v>420</v>
          </cell>
          <cell r="BK72">
            <v>0</v>
          </cell>
          <cell r="BL72">
            <v>2368154.1800000002</v>
          </cell>
          <cell r="BM72">
            <v>22682.9</v>
          </cell>
          <cell r="BN72">
            <v>0</v>
          </cell>
          <cell r="BO72">
            <v>347340.55</v>
          </cell>
          <cell r="BP72">
            <v>0</v>
          </cell>
          <cell r="BQ72">
            <v>72675.89</v>
          </cell>
          <cell r="BR72">
            <v>5136574.49</v>
          </cell>
          <cell r="BS72">
            <v>243.3</v>
          </cell>
          <cell r="BT72">
            <v>0</v>
          </cell>
          <cell r="BU72">
            <v>8252.7000000000007</v>
          </cell>
          <cell r="BV72">
            <v>0</v>
          </cell>
          <cell r="BW72">
            <v>1543.6</v>
          </cell>
          <cell r="BX72">
            <v>806628.3</v>
          </cell>
          <cell r="BY72">
            <v>8556.9500000000007</v>
          </cell>
          <cell r="BZ72">
            <v>0</v>
          </cell>
          <cell r="CA72">
            <v>4720</v>
          </cell>
          <cell r="CB72">
            <v>4249.38</v>
          </cell>
          <cell r="CC72">
            <v>119946.83</v>
          </cell>
          <cell r="CD72">
            <v>13825.68</v>
          </cell>
          <cell r="CE72">
            <v>11702.5</v>
          </cell>
          <cell r="CF72">
            <v>77226.64</v>
          </cell>
          <cell r="CG72">
            <v>480</v>
          </cell>
          <cell r="CH72">
            <v>79.2</v>
          </cell>
          <cell r="CI72">
            <v>14975.1</v>
          </cell>
          <cell r="CJ72">
            <v>485819.01</v>
          </cell>
          <cell r="CK72">
            <v>7420</v>
          </cell>
          <cell r="CL72">
            <v>0</v>
          </cell>
        </row>
        <row r="73">
          <cell r="A73" t="str">
            <v>4301020105.253</v>
          </cell>
          <cell r="B73" t="str">
            <v>ส่วนต่างค่ารักษาที่สูงกว่าข้อตกลงในการจ่าย UC- IP- DMI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-9064771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-6749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-230625</v>
          </cell>
          <cell r="BE73">
            <v>0</v>
          </cell>
          <cell r="BF73">
            <v>0</v>
          </cell>
          <cell r="BG73">
            <v>-2721241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-12724085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-223546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</row>
        <row r="74">
          <cell r="A74" t="str">
            <v>4301020105.254</v>
          </cell>
          <cell r="B74" t="str">
            <v>ส่วนต่างค่ารักษาที่ต่ำกว่าข้อตกลงในการจ่ายUC- IP- DMI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127307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4689</v>
          </cell>
          <cell r="BC74">
            <v>0</v>
          </cell>
          <cell r="BD74">
            <v>187590</v>
          </cell>
          <cell r="BE74">
            <v>0</v>
          </cell>
          <cell r="BF74">
            <v>0</v>
          </cell>
          <cell r="BG74">
            <v>104950.29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282218.06</v>
          </cell>
          <cell r="BS74">
            <v>0</v>
          </cell>
          <cell r="BT74">
            <v>0</v>
          </cell>
          <cell r="BU74">
            <v>503401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57287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</row>
        <row r="75">
          <cell r="A75" t="str">
            <v>4301020105.255</v>
          </cell>
          <cell r="B75" t="str">
            <v>รายได้กองทุน UC-P&amp;P ตามเกณฑ์คุณภาพผลงานบริการ</v>
          </cell>
          <cell r="C75">
            <v>0</v>
          </cell>
          <cell r="D75">
            <v>19386.89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33729.18</v>
          </cell>
          <cell r="M75">
            <v>116976.2</v>
          </cell>
          <cell r="N75">
            <v>0</v>
          </cell>
          <cell r="O75">
            <v>55000</v>
          </cell>
          <cell r="P75">
            <v>111500</v>
          </cell>
          <cell r="Q75">
            <v>166600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463970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61621.69</v>
          </cell>
          <cell r="AG75">
            <v>72500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2500</v>
          </cell>
          <cell r="AM75">
            <v>0</v>
          </cell>
          <cell r="AN75">
            <v>0</v>
          </cell>
          <cell r="AO75">
            <v>6858841.5099999998</v>
          </cell>
          <cell r="AP75">
            <v>682322.23</v>
          </cell>
          <cell r="AQ75">
            <v>0</v>
          </cell>
          <cell r="AR75">
            <v>3907447.73</v>
          </cell>
          <cell r="AS75">
            <v>685421.45</v>
          </cell>
          <cell r="AT75">
            <v>752058.36</v>
          </cell>
          <cell r="AU75">
            <v>55000</v>
          </cell>
          <cell r="AV75">
            <v>494430.94</v>
          </cell>
          <cell r="AW75">
            <v>105238.54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429227.37</v>
          </cell>
          <cell r="BC75">
            <v>4614207.4000000004</v>
          </cell>
          <cell r="BD75">
            <v>22500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75759.63</v>
          </cell>
          <cell r="BL75">
            <v>0</v>
          </cell>
          <cell r="BM75">
            <v>0</v>
          </cell>
          <cell r="BN75">
            <v>0</v>
          </cell>
          <cell r="BO75">
            <v>318868.64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202095.76</v>
          </cell>
          <cell r="BV75">
            <v>0</v>
          </cell>
          <cell r="BW75">
            <v>0</v>
          </cell>
          <cell r="BX75">
            <v>208616</v>
          </cell>
          <cell r="BY75">
            <v>15000</v>
          </cell>
          <cell r="BZ75">
            <v>0</v>
          </cell>
          <cell r="CA75">
            <v>512938.63</v>
          </cell>
          <cell r="CB75">
            <v>0</v>
          </cell>
          <cell r="CC75">
            <v>0</v>
          </cell>
          <cell r="CD75">
            <v>0</v>
          </cell>
          <cell r="CE75">
            <v>229144.07</v>
          </cell>
          <cell r="CF75">
            <v>635604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263388.3</v>
          </cell>
        </row>
        <row r="76">
          <cell r="A76" t="str">
            <v>4301020105.256</v>
          </cell>
          <cell r="B76" t="str">
            <v>รายได้จากการยกหนี้กรณีส่งต่อผู้ป่วยระหว่างรพ.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4327415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7068793.75</v>
          </cell>
          <cell r="BN76">
            <v>5032324.4000000004</v>
          </cell>
          <cell r="BO76">
            <v>6405357.5</v>
          </cell>
          <cell r="BP76">
            <v>2526815</v>
          </cell>
          <cell r="BQ76">
            <v>4338172.3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</row>
        <row r="77">
          <cell r="A77" t="str">
            <v>4301020105.257</v>
          </cell>
          <cell r="B77" t="str">
            <v>ส่วนต่างค่ารักษาที่สูงกว่าเหมาจ่ายรายหัว - กองทุน UC P&amp;P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6535155.6299999999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-462475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-20329</v>
          </cell>
          <cell r="CL77">
            <v>0</v>
          </cell>
        </row>
        <row r="78">
          <cell r="A78" t="str">
            <v>4301020105.258</v>
          </cell>
          <cell r="B78" t="str">
            <v>ส่วนต่างค่ารักษาที่สูงกว่าข้อตกลงในการจ่ายตาม UC OP AE</v>
          </cell>
          <cell r="C78">
            <v>0</v>
          </cell>
          <cell r="D78">
            <v>0</v>
          </cell>
          <cell r="E78">
            <v>23350.25</v>
          </cell>
          <cell r="F78">
            <v>0</v>
          </cell>
          <cell r="G78">
            <v>-6914.3</v>
          </cell>
          <cell r="H78">
            <v>-9444</v>
          </cell>
          <cell r="I78">
            <v>0</v>
          </cell>
          <cell r="J78">
            <v>0</v>
          </cell>
          <cell r="K78">
            <v>75044.210000000006</v>
          </cell>
          <cell r="L78">
            <v>-33843.949999999997</v>
          </cell>
          <cell r="M78">
            <v>-280430.78000000003</v>
          </cell>
          <cell r="N78">
            <v>0</v>
          </cell>
          <cell r="O78">
            <v>-51071.92</v>
          </cell>
          <cell r="P78">
            <v>-105332.56</v>
          </cell>
          <cell r="Q78">
            <v>0</v>
          </cell>
          <cell r="R78">
            <v>0</v>
          </cell>
          <cell r="S78">
            <v>0</v>
          </cell>
          <cell r="T78">
            <v>-42744.3</v>
          </cell>
          <cell r="U78">
            <v>0</v>
          </cell>
          <cell r="V78">
            <v>0</v>
          </cell>
          <cell r="W78">
            <v>-123071.79</v>
          </cell>
          <cell r="X78">
            <v>-1789.8</v>
          </cell>
          <cell r="Y78">
            <v>-85974.19</v>
          </cell>
          <cell r="Z78">
            <v>-11682.35</v>
          </cell>
          <cell r="AA78">
            <v>-41045.32</v>
          </cell>
          <cell r="AB78">
            <v>-1715.4</v>
          </cell>
          <cell r="AC78">
            <v>0</v>
          </cell>
          <cell r="AD78">
            <v>-58608.6</v>
          </cell>
          <cell r="AE78">
            <v>-420309.26</v>
          </cell>
          <cell r="AF78">
            <v>-14811.6</v>
          </cell>
          <cell r="AG78">
            <v>0</v>
          </cell>
          <cell r="AH78">
            <v>0</v>
          </cell>
          <cell r="AI78">
            <v>-22535.7</v>
          </cell>
          <cell r="AJ78">
            <v>-34623.51</v>
          </cell>
          <cell r="AK78">
            <v>0</v>
          </cell>
          <cell r="AL78">
            <v>-56150.3</v>
          </cell>
          <cell r="AM78">
            <v>-1441.7</v>
          </cell>
          <cell r="AN78">
            <v>0</v>
          </cell>
          <cell r="AO78">
            <v>-255752</v>
          </cell>
          <cell r="AP78">
            <v>-29615.86</v>
          </cell>
          <cell r="AQ78">
            <v>-7123.99</v>
          </cell>
          <cell r="AR78">
            <v>0</v>
          </cell>
          <cell r="AS78">
            <v>0</v>
          </cell>
          <cell r="AT78">
            <v>-83939.11</v>
          </cell>
          <cell r="AU78">
            <v>-31286.42</v>
          </cell>
          <cell r="AV78">
            <v>-16834.41</v>
          </cell>
          <cell r="AW78">
            <v>-77288.63</v>
          </cell>
          <cell r="AX78">
            <v>-83276.009999999995</v>
          </cell>
          <cell r="AY78">
            <v>-14756.14</v>
          </cell>
          <cell r="AZ78">
            <v>-92</v>
          </cell>
          <cell r="BA78">
            <v>-69100.34</v>
          </cell>
          <cell r="BB78">
            <v>0</v>
          </cell>
          <cell r="BC78">
            <v>-336277.03</v>
          </cell>
          <cell r="BD78">
            <v>-22862.6</v>
          </cell>
          <cell r="BE78">
            <v>-4585.1099999999997</v>
          </cell>
          <cell r="BF78">
            <v>0</v>
          </cell>
          <cell r="BG78">
            <v>-66389.2</v>
          </cell>
          <cell r="BH78">
            <v>-2401.85</v>
          </cell>
          <cell r="BI78">
            <v>0</v>
          </cell>
          <cell r="BJ78">
            <v>-11259.07</v>
          </cell>
          <cell r="BK78">
            <v>0</v>
          </cell>
          <cell r="BL78">
            <v>-35757.9</v>
          </cell>
          <cell r="BM78">
            <v>-41160.5</v>
          </cell>
          <cell r="BN78">
            <v>0</v>
          </cell>
          <cell r="BO78">
            <v>-62313.9</v>
          </cell>
          <cell r="BP78">
            <v>-606056.84</v>
          </cell>
          <cell r="BQ78">
            <v>-6076.32</v>
          </cell>
          <cell r="BR78">
            <v>-5730105.2000000002</v>
          </cell>
          <cell r="BS78">
            <v>-35248.019999999997</v>
          </cell>
          <cell r="BT78">
            <v>-10018.82</v>
          </cell>
          <cell r="BU78">
            <v>-16971.07</v>
          </cell>
          <cell r="BV78">
            <v>0</v>
          </cell>
          <cell r="BW78">
            <v>-961</v>
          </cell>
          <cell r="BX78">
            <v>-30922.5</v>
          </cell>
          <cell r="BY78">
            <v>-2645.69</v>
          </cell>
          <cell r="BZ78">
            <v>-6159.49</v>
          </cell>
          <cell r="CA78">
            <v>-2310.8000000000002</v>
          </cell>
          <cell r="CB78">
            <v>-13955.41</v>
          </cell>
          <cell r="CC78">
            <v>-70528.509999999995</v>
          </cell>
          <cell r="CD78">
            <v>-20574.169999999998</v>
          </cell>
          <cell r="CE78">
            <v>-28263.9</v>
          </cell>
          <cell r="CF78">
            <v>-32069.5</v>
          </cell>
          <cell r="CG78">
            <v>0</v>
          </cell>
          <cell r="CH78">
            <v>-13848.03</v>
          </cell>
          <cell r="CI78">
            <v>-25012.06</v>
          </cell>
          <cell r="CJ78">
            <v>-82368.95</v>
          </cell>
          <cell r="CK78">
            <v>-3818.8</v>
          </cell>
          <cell r="CL78">
            <v>-10788.95</v>
          </cell>
        </row>
        <row r="79">
          <cell r="A79" t="str">
            <v>4301020105.259</v>
          </cell>
          <cell r="B79" t="str">
            <v>ส่วนต่างค่ารักษาที่สูงกว่าข้อตกลงในการจ่ายตาม UC OP -DMI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-32580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-6998.93</v>
          </cell>
          <cell r="AW79">
            <v>0</v>
          </cell>
          <cell r="AX79">
            <v>0</v>
          </cell>
          <cell r="AY79">
            <v>-1495.4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-323016.90000000002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-274995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-175.5</v>
          </cell>
          <cell r="CE79">
            <v>-450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-2678</v>
          </cell>
          <cell r="CK79">
            <v>0</v>
          </cell>
          <cell r="CL79">
            <v>0</v>
          </cell>
        </row>
        <row r="80">
          <cell r="A80" t="str">
            <v>4301020105.260</v>
          </cell>
          <cell r="B80" t="str">
            <v>ส่วนต่างค่ารักษาที่ต่ำกว่าข้อตกลงในการจ่ายตาม UC OP -DMI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1454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2698.6</v>
          </cell>
          <cell r="AW80">
            <v>82398</v>
          </cell>
          <cell r="AX80">
            <v>0</v>
          </cell>
          <cell r="AY80">
            <v>0</v>
          </cell>
          <cell r="AZ80">
            <v>1782751</v>
          </cell>
          <cell r="BA80">
            <v>0</v>
          </cell>
          <cell r="BB80">
            <v>0</v>
          </cell>
          <cell r="BC80">
            <v>0</v>
          </cell>
          <cell r="BD80">
            <v>33760</v>
          </cell>
          <cell r="BE80">
            <v>0</v>
          </cell>
          <cell r="BF80">
            <v>0</v>
          </cell>
          <cell r="BG80">
            <v>25014.5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1329.9</v>
          </cell>
          <cell r="BP80">
            <v>0</v>
          </cell>
          <cell r="BQ80">
            <v>0</v>
          </cell>
          <cell r="BR80">
            <v>3963159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8358</v>
          </cell>
          <cell r="CC80">
            <v>39924.5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7216</v>
          </cell>
          <cell r="CJ80">
            <v>0</v>
          </cell>
          <cell r="CK80">
            <v>0</v>
          </cell>
          <cell r="CL80">
            <v>3500</v>
          </cell>
        </row>
        <row r="81">
          <cell r="A81" t="str">
            <v>4301020105.261</v>
          </cell>
          <cell r="B81" t="str">
            <v>ส่วนต่างค่ารักษาที่สูงกว่าข้อตกลงในการจ่ายตาม DRG- UC OP -HC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-6010</v>
          </cell>
          <cell r="H81">
            <v>-386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-19636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-52820</v>
          </cell>
          <cell r="Y81">
            <v>0</v>
          </cell>
          <cell r="Z81">
            <v>-16362.62</v>
          </cell>
          <cell r="AA81">
            <v>-10643</v>
          </cell>
          <cell r="AB81">
            <v>-36320</v>
          </cell>
          <cell r="AC81">
            <v>-13769</v>
          </cell>
          <cell r="AD81">
            <v>-52230</v>
          </cell>
          <cell r="AE81">
            <v>0</v>
          </cell>
          <cell r="AF81">
            <v>-13210</v>
          </cell>
          <cell r="AG81">
            <v>-2900</v>
          </cell>
          <cell r="AH81">
            <v>0</v>
          </cell>
          <cell r="AI81">
            <v>-8966</v>
          </cell>
          <cell r="AJ81">
            <v>-17785.2</v>
          </cell>
          <cell r="AK81">
            <v>0</v>
          </cell>
          <cell r="AL81">
            <v>-19080</v>
          </cell>
          <cell r="AM81">
            <v>0</v>
          </cell>
          <cell r="AN81">
            <v>-12370.01</v>
          </cell>
          <cell r="AO81">
            <v>0</v>
          </cell>
          <cell r="AP81">
            <v>-57199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-9635</v>
          </cell>
          <cell r="AV81">
            <v>0</v>
          </cell>
          <cell r="AW81">
            <v>-32350</v>
          </cell>
          <cell r="AX81">
            <v>0</v>
          </cell>
          <cell r="AY81">
            <v>0</v>
          </cell>
          <cell r="AZ81">
            <v>0</v>
          </cell>
          <cell r="BA81">
            <v>-94811.75</v>
          </cell>
          <cell r="BB81">
            <v>0</v>
          </cell>
          <cell r="BC81">
            <v>0</v>
          </cell>
          <cell r="BD81">
            <v>-105521</v>
          </cell>
          <cell r="BE81">
            <v>-32405</v>
          </cell>
          <cell r="BF81">
            <v>0</v>
          </cell>
          <cell r="BG81">
            <v>-179094.5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-62981.1</v>
          </cell>
          <cell r="BS81">
            <v>-30636.5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-6813.13</v>
          </cell>
          <cell r="BZ81">
            <v>-2890</v>
          </cell>
          <cell r="CA81">
            <v>-12965</v>
          </cell>
          <cell r="CB81">
            <v>0</v>
          </cell>
          <cell r="CC81">
            <v>-194249.2</v>
          </cell>
          <cell r="CD81">
            <v>0</v>
          </cell>
          <cell r="CE81">
            <v>-48866</v>
          </cell>
          <cell r="CF81">
            <v>-7604</v>
          </cell>
          <cell r="CG81">
            <v>0</v>
          </cell>
          <cell r="CH81">
            <v>-18050</v>
          </cell>
          <cell r="CI81">
            <v>-3771.6</v>
          </cell>
          <cell r="CJ81">
            <v>-50718</v>
          </cell>
          <cell r="CK81">
            <v>0</v>
          </cell>
          <cell r="CL81">
            <v>-17723.05</v>
          </cell>
        </row>
        <row r="82">
          <cell r="A82" t="str">
            <v>4301020105.262</v>
          </cell>
          <cell r="B82" t="str">
            <v>ส่วนต่างค่ารักษาที่สูงกว่าข้อตกลงในการจ่ายตาม DRG- UC IP -HC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-4965.18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-705</v>
          </cell>
          <cell r="Y82">
            <v>0</v>
          </cell>
          <cell r="Z82">
            <v>0</v>
          </cell>
          <cell r="AA82">
            <v>-215</v>
          </cell>
          <cell r="AB82">
            <v>-50</v>
          </cell>
          <cell r="AC82">
            <v>-2174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-2250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-1403</v>
          </cell>
          <cell r="BE82">
            <v>-111.3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-1282500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-15</v>
          </cell>
          <cell r="CD82">
            <v>0</v>
          </cell>
          <cell r="CE82">
            <v>-1369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-14815</v>
          </cell>
          <cell r="CK82">
            <v>0</v>
          </cell>
          <cell r="CL82">
            <v>0</v>
          </cell>
        </row>
        <row r="83">
          <cell r="A83" t="str">
            <v>4301020105.263</v>
          </cell>
          <cell r="B83" t="str">
            <v>รายได้ค่ารักษา OP Refer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28376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9658.56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462</v>
          </cell>
          <cell r="AO83">
            <v>0</v>
          </cell>
          <cell r="AP83">
            <v>0</v>
          </cell>
          <cell r="AQ83">
            <v>-46680</v>
          </cell>
          <cell r="AR83">
            <v>21426.5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720</v>
          </cell>
          <cell r="AY83">
            <v>0</v>
          </cell>
          <cell r="AZ83">
            <v>0</v>
          </cell>
          <cell r="BA83">
            <v>0</v>
          </cell>
          <cell r="BB83">
            <v>40092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24961350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34416460</v>
          </cell>
          <cell r="BS83">
            <v>0</v>
          </cell>
          <cell r="BT83">
            <v>0</v>
          </cell>
          <cell r="BU83">
            <v>18910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2336</v>
          </cell>
        </row>
        <row r="84">
          <cell r="A84" t="str">
            <v>4301020105.264</v>
          </cell>
          <cell r="B84" t="str">
            <v>ส่วนปรับลดค่าแรง OP</v>
          </cell>
          <cell r="C84">
            <v>0</v>
          </cell>
          <cell r="D84">
            <v>-13823185.039999999</v>
          </cell>
          <cell r="E84">
            <v>-20978119.890000001</v>
          </cell>
          <cell r="F84">
            <v>-17126152.739999998</v>
          </cell>
          <cell r="G84">
            <v>-7848826.46</v>
          </cell>
          <cell r="H84">
            <v>-20537761.34</v>
          </cell>
          <cell r="I84">
            <v>-29134817.32</v>
          </cell>
          <cell r="J84">
            <v>-22294112.800000001</v>
          </cell>
          <cell r="K84">
            <v>-16960355.25</v>
          </cell>
          <cell r="L84">
            <v>-14296550.220000001</v>
          </cell>
          <cell r="M84">
            <v>-31214675.239999998</v>
          </cell>
          <cell r="N84">
            <v>0</v>
          </cell>
          <cell r="O84">
            <v>-26460534.559999999</v>
          </cell>
          <cell r="P84">
            <v>-11309402.710000001</v>
          </cell>
          <cell r="Q84">
            <v>-15723791.439999999</v>
          </cell>
          <cell r="R84">
            <v>-16213769.25</v>
          </cell>
          <cell r="S84">
            <v>-13012464.890000001</v>
          </cell>
          <cell r="T84">
            <v>-9201467.2699999996</v>
          </cell>
          <cell r="U84">
            <v>-10794433.529999999</v>
          </cell>
          <cell r="V84">
            <v>-5568214.0300000003</v>
          </cell>
          <cell r="W84">
            <v>-41007808.689999998</v>
          </cell>
          <cell r="X84">
            <v>-9785840.2300000004</v>
          </cell>
          <cell r="Y84">
            <v>-18715631.48</v>
          </cell>
          <cell r="Z84">
            <v>-9924684.3900000006</v>
          </cell>
          <cell r="AA84">
            <v>-7016983.8099999996</v>
          </cell>
          <cell r="AB84">
            <v>-11251775.609999999</v>
          </cell>
          <cell r="AC84">
            <v>-10267763</v>
          </cell>
          <cell r="AD84">
            <v>-35957168.82</v>
          </cell>
          <cell r="AE84">
            <v>-11887672.949999999</v>
          </cell>
          <cell r="AF84">
            <v>-8709695.1400000006</v>
          </cell>
          <cell r="AG84">
            <v>-10424011.779999999</v>
          </cell>
          <cell r="AH84">
            <v>-18300092.920000002</v>
          </cell>
          <cell r="AI84">
            <v>-9721187.8699999992</v>
          </cell>
          <cell r="AJ84">
            <v>-6003898.7999999998</v>
          </cell>
          <cell r="AK84">
            <v>-60571435.229999997</v>
          </cell>
          <cell r="AL84">
            <v>-10556830.720000001</v>
          </cell>
          <cell r="AM84">
            <v>-9367840.3100000005</v>
          </cell>
          <cell r="AN84">
            <v>-22545918.52</v>
          </cell>
          <cell r="AO84">
            <v>-18732545.850000001</v>
          </cell>
          <cell r="AP84">
            <v>-14101404.99</v>
          </cell>
          <cell r="AQ84">
            <v>-6685861.3200000003</v>
          </cell>
          <cell r="AR84">
            <v>-21049814.030000001</v>
          </cell>
          <cell r="AS84">
            <v>-10997745.960000001</v>
          </cell>
          <cell r="AT84">
            <v>-12579667.140000001</v>
          </cell>
          <cell r="AU84">
            <v>-19383182.379999999</v>
          </cell>
          <cell r="AV84">
            <v>-10203049.359999999</v>
          </cell>
          <cell r="AW84">
            <v>-8464967.1999999993</v>
          </cell>
          <cell r="AX84">
            <v>-15405645.970000001</v>
          </cell>
          <cell r="AY84">
            <v>-9423312.5500000007</v>
          </cell>
          <cell r="AZ84">
            <v>-7992743.9400000004</v>
          </cell>
          <cell r="BA84">
            <v>-32194877.059999999</v>
          </cell>
          <cell r="BB84">
            <v>-8411750.3900000006</v>
          </cell>
          <cell r="BC84">
            <v>-61771339.450000003</v>
          </cell>
          <cell r="BD84">
            <v>-21601246.120000001</v>
          </cell>
          <cell r="BE84">
            <v>-13537311.42</v>
          </cell>
          <cell r="BF84">
            <v>-7908572.3899999997</v>
          </cell>
          <cell r="BG84">
            <v>-22432991.57</v>
          </cell>
          <cell r="BH84">
            <v>0</v>
          </cell>
          <cell r="BI84">
            <v>-3733387.88</v>
          </cell>
          <cell r="BJ84">
            <v>-6689084.1799999997</v>
          </cell>
          <cell r="BK84">
            <v>-5472454.2300000004</v>
          </cell>
          <cell r="BL84">
            <v>-76916043.680000007</v>
          </cell>
          <cell r="BM84">
            <v>-23691480.289999999</v>
          </cell>
          <cell r="BN84">
            <v>-17633419.09</v>
          </cell>
          <cell r="BO84">
            <v>-23632864.219999999</v>
          </cell>
          <cell r="BP84">
            <v>-15900289.609999999</v>
          </cell>
          <cell r="BQ84">
            <v>-9437509.7699999996</v>
          </cell>
          <cell r="BR84">
            <v>-86550048.379999995</v>
          </cell>
          <cell r="BS84">
            <v>-19450362.59</v>
          </cell>
          <cell r="BT84">
            <v>-21227860.57</v>
          </cell>
          <cell r="BU84">
            <v>-31460472.129999999</v>
          </cell>
          <cell r="BV84">
            <v>-4611951.83</v>
          </cell>
          <cell r="BW84">
            <v>-14742976.68</v>
          </cell>
          <cell r="BX84">
            <v>-28935743.710000001</v>
          </cell>
          <cell r="BY84">
            <v>-11807794.529999999</v>
          </cell>
          <cell r="BZ84">
            <v>-9640215.3000000007</v>
          </cell>
          <cell r="CA84">
            <v>-13356998.630000001</v>
          </cell>
          <cell r="CB84">
            <v>-14537221.67</v>
          </cell>
          <cell r="CC84">
            <v>-25807110.52</v>
          </cell>
          <cell r="CD84">
            <v>-14054345.27</v>
          </cell>
          <cell r="CE84">
            <v>-21757075.489999998</v>
          </cell>
          <cell r="CF84">
            <v>-10494059.43</v>
          </cell>
          <cell r="CG84">
            <v>-11595450</v>
          </cell>
          <cell r="CH84">
            <v>-8410362.2200000007</v>
          </cell>
          <cell r="CI84">
            <v>-8239004.46</v>
          </cell>
          <cell r="CJ84">
            <v>-24135723.84</v>
          </cell>
          <cell r="CK84">
            <v>-5117914.04</v>
          </cell>
          <cell r="CL84">
            <v>-5846125.4000000004</v>
          </cell>
        </row>
        <row r="85">
          <cell r="A85" t="str">
            <v>4301020105.265</v>
          </cell>
          <cell r="B85" t="str">
            <v>ส่วนปรับลดค่าแรง IP</v>
          </cell>
          <cell r="C85">
            <v>-52089322.039999999</v>
          </cell>
          <cell r="D85">
            <v>-1233089.51</v>
          </cell>
          <cell r="E85">
            <v>-2726605.42</v>
          </cell>
          <cell r="F85">
            <v>-4305511.2</v>
          </cell>
          <cell r="G85">
            <v>-1075450.4099999999</v>
          </cell>
          <cell r="H85">
            <v>-4297612.5</v>
          </cell>
          <cell r="I85">
            <v>-6962207.9000000004</v>
          </cell>
          <cell r="J85">
            <v>-7980563.25</v>
          </cell>
          <cell r="K85">
            <v>-1843023.12</v>
          </cell>
          <cell r="L85">
            <v>-1476471.48</v>
          </cell>
          <cell r="M85">
            <v>-12779156.1</v>
          </cell>
          <cell r="N85">
            <v>0</v>
          </cell>
          <cell r="O85">
            <v>-21427797.940000001</v>
          </cell>
          <cell r="P85">
            <v>-2231591.9900000002</v>
          </cell>
          <cell r="Q85">
            <v>-2823315.94</v>
          </cell>
          <cell r="R85">
            <v>-2591658.12</v>
          </cell>
          <cell r="S85">
            <v>-2842150.55</v>
          </cell>
          <cell r="T85">
            <v>-3979372.42</v>
          </cell>
          <cell r="U85">
            <v>-699280.18</v>
          </cell>
          <cell r="V85">
            <v>-595104.42000000004</v>
          </cell>
          <cell r="W85">
            <v>-110411768.95999999</v>
          </cell>
          <cell r="X85">
            <v>-1839790.86</v>
          </cell>
          <cell r="Y85">
            <v>-6173664.4400000004</v>
          </cell>
          <cell r="Z85">
            <v>-2398828.67</v>
          </cell>
          <cell r="AA85">
            <v>-2118128.1</v>
          </cell>
          <cell r="AB85">
            <v>-1908822.15</v>
          </cell>
          <cell r="AC85">
            <v>-4227475.8899999997</v>
          </cell>
          <cell r="AD85">
            <v>-8987913.5</v>
          </cell>
          <cell r="AE85">
            <v>-4582898.6399999997</v>
          </cell>
          <cell r="AF85">
            <v>-2399730.56</v>
          </cell>
          <cell r="AG85">
            <v>-3355773.62</v>
          </cell>
          <cell r="AH85">
            <v>-5203424.4800000004</v>
          </cell>
          <cell r="AI85">
            <v>-2989799.54</v>
          </cell>
          <cell r="AJ85">
            <v>-1752434.82</v>
          </cell>
          <cell r="AK85">
            <v>-151951730.72</v>
          </cell>
          <cell r="AL85">
            <v>-2777987.62</v>
          </cell>
          <cell r="AM85">
            <v>-2632892</v>
          </cell>
          <cell r="AN85">
            <v>-4765008.1500000004</v>
          </cell>
          <cell r="AO85">
            <v>-12117985.689999999</v>
          </cell>
          <cell r="AP85">
            <v>-3589729.76</v>
          </cell>
          <cell r="AQ85">
            <v>-969655.19</v>
          </cell>
          <cell r="AR85">
            <v>-9964109.7100000009</v>
          </cell>
          <cell r="AS85">
            <v>-2462777.21</v>
          </cell>
          <cell r="AT85">
            <v>-5247471.3499999996</v>
          </cell>
          <cell r="AU85">
            <v>-8000585.2400000002</v>
          </cell>
          <cell r="AV85">
            <v>-2809021.5</v>
          </cell>
          <cell r="AW85">
            <v>-2679045.89</v>
          </cell>
          <cell r="AX85">
            <v>-4962743.07</v>
          </cell>
          <cell r="AY85">
            <v>-1573144.13</v>
          </cell>
          <cell r="AZ85">
            <v>-1824710.03</v>
          </cell>
          <cell r="BA85">
            <v>-17276101.629999999</v>
          </cell>
          <cell r="BB85">
            <v>-1961343.29</v>
          </cell>
          <cell r="BC85">
            <v>-60651033.719999999</v>
          </cell>
          <cell r="BD85">
            <v>-12919192.32</v>
          </cell>
          <cell r="BE85">
            <v>-3445638.55</v>
          </cell>
          <cell r="BF85">
            <v>-3191290.44</v>
          </cell>
          <cell r="BG85">
            <v>-32563816.41</v>
          </cell>
          <cell r="BH85">
            <v>-1132781.98</v>
          </cell>
          <cell r="BI85">
            <v>0</v>
          </cell>
          <cell r="BJ85">
            <v>-482331.12</v>
          </cell>
          <cell r="BK85">
            <v>0</v>
          </cell>
          <cell r="BL85">
            <v>-40171671.950000003</v>
          </cell>
          <cell r="BM85">
            <v>-5444833.5199999996</v>
          </cell>
          <cell r="BN85">
            <v>-3142505.53</v>
          </cell>
          <cell r="BO85">
            <v>-6728315.8200000003</v>
          </cell>
          <cell r="BP85">
            <v>-2085391.17</v>
          </cell>
          <cell r="BQ85">
            <v>-2085327.42</v>
          </cell>
          <cell r="BR85">
            <v>-281782728.18000001</v>
          </cell>
          <cell r="BS85">
            <v>-5028145.4000000004</v>
          </cell>
          <cell r="BT85">
            <v>-3665548.53</v>
          </cell>
          <cell r="BU85">
            <v>-19260175.949999999</v>
          </cell>
          <cell r="BV85">
            <v>0</v>
          </cell>
          <cell r="BW85">
            <v>-3003992.12</v>
          </cell>
          <cell r="BX85">
            <v>-11352179.529999999</v>
          </cell>
          <cell r="BY85">
            <v>-3036122.9</v>
          </cell>
          <cell r="BZ85">
            <v>-1579482.52</v>
          </cell>
          <cell r="CA85">
            <v>-3537004.45</v>
          </cell>
          <cell r="CB85">
            <v>-4619093.4000000004</v>
          </cell>
          <cell r="CC85">
            <v>-7700165.5099999998</v>
          </cell>
          <cell r="CD85">
            <v>-5753027.4800000004</v>
          </cell>
          <cell r="CE85">
            <v>-8013093.3499999996</v>
          </cell>
          <cell r="CF85">
            <v>-3408754.43</v>
          </cell>
          <cell r="CG85">
            <v>-2911170.71</v>
          </cell>
          <cell r="CH85">
            <v>-1890288.18</v>
          </cell>
          <cell r="CI85">
            <v>-2215405.5299999998</v>
          </cell>
          <cell r="CJ85">
            <v>-7720947.6900000004</v>
          </cell>
          <cell r="CK85">
            <v>-425001.03</v>
          </cell>
          <cell r="CL85">
            <v>-264296.7</v>
          </cell>
        </row>
        <row r="86">
          <cell r="A86" t="str">
            <v>4301020105.266</v>
          </cell>
          <cell r="B86" t="str">
            <v>ส่วนปรับลดค่าแรง PP</v>
          </cell>
          <cell r="C86">
            <v>0</v>
          </cell>
          <cell r="D86">
            <v>-2936766.24</v>
          </cell>
          <cell r="E86">
            <v>-4459075.5</v>
          </cell>
          <cell r="F86">
            <v>-3639019.76</v>
          </cell>
          <cell r="G86">
            <v>-1667569.29</v>
          </cell>
          <cell r="H86">
            <v>-4246859.47</v>
          </cell>
          <cell r="I86">
            <v>-6535155.6299999999</v>
          </cell>
          <cell r="J86">
            <v>-4739017.8899999997</v>
          </cell>
          <cell r="K86">
            <v>-3605065.89</v>
          </cell>
          <cell r="L86">
            <v>-3037966.62</v>
          </cell>
          <cell r="M86">
            <v>-6634478.0099999998</v>
          </cell>
          <cell r="N86">
            <v>0</v>
          </cell>
          <cell r="O86">
            <v>-5798881.1200000001</v>
          </cell>
          <cell r="P86">
            <v>-2403060.34</v>
          </cell>
          <cell r="Q86">
            <v>-3341910.27</v>
          </cell>
          <cell r="R86">
            <v>-3444673.55</v>
          </cell>
          <cell r="S86">
            <v>-2766105.16</v>
          </cell>
          <cell r="T86">
            <v>-1955912.36</v>
          </cell>
          <cell r="U86">
            <v>-2293962.6800000002</v>
          </cell>
          <cell r="V86">
            <v>-1183664.71</v>
          </cell>
          <cell r="W86">
            <v>-9128040.7799999993</v>
          </cell>
          <cell r="X86">
            <v>-2080158.69</v>
          </cell>
          <cell r="Y86">
            <v>-3976741.52</v>
          </cell>
          <cell r="Z86">
            <v>-2108611.9700000002</v>
          </cell>
          <cell r="AA86">
            <v>-1491501.42</v>
          </cell>
          <cell r="AB86">
            <v>-2390941.86</v>
          </cell>
          <cell r="AC86">
            <v>-2182198.2200000002</v>
          </cell>
          <cell r="AD86">
            <v>-7207978.4699999997</v>
          </cell>
          <cell r="AE86">
            <v>-2525408.8199999998</v>
          </cell>
          <cell r="AF86">
            <v>-1850501.8</v>
          </cell>
          <cell r="AG86">
            <v>-2215322.44</v>
          </cell>
          <cell r="AH86">
            <v>-3888369.26</v>
          </cell>
          <cell r="AI86">
            <v>-2066606.73</v>
          </cell>
          <cell r="AJ86">
            <v>-1275563.71</v>
          </cell>
          <cell r="AK86">
            <v>-16045734.34</v>
          </cell>
          <cell r="AL86">
            <v>-2243147.04</v>
          </cell>
          <cell r="AM86">
            <v>-1990868.69</v>
          </cell>
          <cell r="AN86">
            <v>-4789017</v>
          </cell>
          <cell r="AO86">
            <v>-3981275.55</v>
          </cell>
          <cell r="AP86">
            <v>-2997704.76</v>
          </cell>
          <cell r="AQ86">
            <v>-1421135.15</v>
          </cell>
          <cell r="AR86">
            <v>-4927682.1500000004</v>
          </cell>
          <cell r="AS86">
            <v>-2336480.9300000002</v>
          </cell>
          <cell r="AT86">
            <v>-2672418.87</v>
          </cell>
          <cell r="AU86">
            <v>-4119006.83</v>
          </cell>
          <cell r="AV86">
            <v>-2167604.0699999998</v>
          </cell>
          <cell r="AW86">
            <v>-1798640.46</v>
          </cell>
          <cell r="AX86">
            <v>-3274362.35</v>
          </cell>
          <cell r="AY86">
            <v>-2002859.63</v>
          </cell>
          <cell r="AZ86">
            <v>-1698545.7</v>
          </cell>
          <cell r="BA86">
            <v>-7381905.8799999999</v>
          </cell>
          <cell r="BB86">
            <v>-1787975.11</v>
          </cell>
          <cell r="BC86">
            <v>-12814531.42</v>
          </cell>
          <cell r="BD86">
            <v>-4592486.32</v>
          </cell>
          <cell r="BE86">
            <v>-2877486.39</v>
          </cell>
          <cell r="BF86">
            <v>-1680635.53</v>
          </cell>
          <cell r="BG86">
            <v>-5163249.04</v>
          </cell>
          <cell r="BH86">
            <v>0</v>
          </cell>
          <cell r="BI86">
            <v>-793576.93</v>
          </cell>
          <cell r="BJ86">
            <v>-1421462.79</v>
          </cell>
          <cell r="BK86">
            <v>-1163236.6000000001</v>
          </cell>
          <cell r="BL86">
            <v>-16679862.279999999</v>
          </cell>
          <cell r="BM86">
            <v>-5273824.8099999996</v>
          </cell>
          <cell r="BN86">
            <v>-3747600.24</v>
          </cell>
          <cell r="BO86">
            <v>-5110206.5</v>
          </cell>
          <cell r="BP86">
            <v>-3379214.93</v>
          </cell>
          <cell r="BQ86">
            <v>-2005278.95</v>
          </cell>
          <cell r="BR86">
            <v>-19958153.82</v>
          </cell>
          <cell r="BS86">
            <v>-4132875.31</v>
          </cell>
          <cell r="BT86">
            <v>-4509435</v>
          </cell>
          <cell r="BU86">
            <v>-6664652.6500000004</v>
          </cell>
          <cell r="BV86">
            <v>-2027780.23</v>
          </cell>
          <cell r="BW86">
            <v>-3132663.93</v>
          </cell>
          <cell r="BX86">
            <v>-6180269.6500000004</v>
          </cell>
          <cell r="BY86">
            <v>-2509819.75</v>
          </cell>
          <cell r="BZ86">
            <v>-2049199.11</v>
          </cell>
          <cell r="CA86">
            <v>-2837434.78</v>
          </cell>
          <cell r="CB86">
            <v>-3090080.6</v>
          </cell>
          <cell r="CC86">
            <v>-5698554.79</v>
          </cell>
          <cell r="CD86">
            <v>-2985921.55</v>
          </cell>
          <cell r="CE86">
            <v>-4706991.9000000004</v>
          </cell>
          <cell r="CF86">
            <v>-2229483.4900000002</v>
          </cell>
          <cell r="CG86">
            <v>-2351170.64</v>
          </cell>
          <cell r="CH86">
            <v>-1787508.47</v>
          </cell>
          <cell r="CI86">
            <v>-1751354.76</v>
          </cell>
          <cell r="CJ86">
            <v>-5077045.29</v>
          </cell>
          <cell r="CK86">
            <v>-1087366.1100000001</v>
          </cell>
          <cell r="CL86">
            <v>-1242115.7</v>
          </cell>
        </row>
        <row r="87">
          <cell r="A87" t="str">
            <v>4301020106.303</v>
          </cell>
          <cell r="B87" t="str">
            <v>รายได้กองทุนประกันสังคม</v>
          </cell>
          <cell r="C87">
            <v>33855449.899999999</v>
          </cell>
          <cell r="D87">
            <v>0</v>
          </cell>
          <cell r="E87">
            <v>0</v>
          </cell>
          <cell r="F87">
            <v>0</v>
          </cell>
          <cell r="G87">
            <v>65949.91</v>
          </cell>
          <cell r="H87">
            <v>0</v>
          </cell>
          <cell r="I87">
            <v>8641.84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5277768.87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13052200.67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1300.52</v>
          </cell>
          <cell r="AD87">
            <v>0</v>
          </cell>
          <cell r="AE87">
            <v>0</v>
          </cell>
          <cell r="AF87">
            <v>0</v>
          </cell>
          <cell r="AG87">
            <v>5189.2</v>
          </cell>
          <cell r="AH87">
            <v>0</v>
          </cell>
          <cell r="AI87">
            <v>0</v>
          </cell>
          <cell r="AJ87">
            <v>0</v>
          </cell>
          <cell r="AK87">
            <v>32020952.41</v>
          </cell>
          <cell r="AL87">
            <v>0</v>
          </cell>
          <cell r="AM87">
            <v>66883.39</v>
          </cell>
          <cell r="AN87">
            <v>320679.8</v>
          </cell>
          <cell r="AO87">
            <v>0</v>
          </cell>
          <cell r="AP87">
            <v>0</v>
          </cell>
          <cell r="AQ87">
            <v>0</v>
          </cell>
          <cell r="AR87">
            <v>321332.76</v>
          </cell>
          <cell r="AS87">
            <v>30865.47</v>
          </cell>
          <cell r="AT87">
            <v>1416363.3</v>
          </cell>
          <cell r="AU87">
            <v>99957.03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168605</v>
          </cell>
          <cell r="BB87">
            <v>0</v>
          </cell>
          <cell r="BC87">
            <v>12455009.869999999</v>
          </cell>
          <cell r="BD87">
            <v>0</v>
          </cell>
          <cell r="BE87">
            <v>453272.41</v>
          </cell>
          <cell r="BF87">
            <v>0</v>
          </cell>
          <cell r="BG87">
            <v>5998141.4400000004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9278852.8000000007</v>
          </cell>
          <cell r="BM87">
            <v>0</v>
          </cell>
          <cell r="BN87">
            <v>0</v>
          </cell>
          <cell r="BO87">
            <v>1117368.47</v>
          </cell>
          <cell r="BP87">
            <v>0</v>
          </cell>
          <cell r="BQ87">
            <v>124094</v>
          </cell>
          <cell r="BR87">
            <v>32098250.34</v>
          </cell>
          <cell r="BS87">
            <v>0</v>
          </cell>
          <cell r="BT87">
            <v>229207.12</v>
          </cell>
          <cell r="BU87">
            <v>6456771.4500000002</v>
          </cell>
          <cell r="BV87">
            <v>312650</v>
          </cell>
          <cell r="BW87">
            <v>105430.11</v>
          </cell>
          <cell r="BX87">
            <v>426710.47</v>
          </cell>
          <cell r="BY87">
            <v>72318.34</v>
          </cell>
          <cell r="BZ87">
            <v>19248</v>
          </cell>
          <cell r="CA87">
            <v>63792.66</v>
          </cell>
          <cell r="CB87">
            <v>12437</v>
          </cell>
          <cell r="CC87">
            <v>40472</v>
          </cell>
          <cell r="CD87">
            <v>541344</v>
          </cell>
          <cell r="CE87">
            <v>55987</v>
          </cell>
          <cell r="CF87">
            <v>41366.68</v>
          </cell>
          <cell r="CG87">
            <v>7293.5</v>
          </cell>
          <cell r="CH87">
            <v>45121</v>
          </cell>
          <cell r="CI87">
            <v>20583.75</v>
          </cell>
          <cell r="CJ87">
            <v>213714</v>
          </cell>
          <cell r="CK87">
            <v>343800.36</v>
          </cell>
          <cell r="CL87">
            <v>188417.12</v>
          </cell>
        </row>
        <row r="88">
          <cell r="A88" t="str">
            <v>4301020106.305</v>
          </cell>
          <cell r="B88" t="str">
            <v>รายได้ค่ารักษาประกันสังคม OP-เครือข่าย</v>
          </cell>
          <cell r="C88">
            <v>16384997</v>
          </cell>
          <cell r="D88">
            <v>1735385</v>
          </cell>
          <cell r="E88">
            <v>614224</v>
          </cell>
          <cell r="F88">
            <v>620101</v>
          </cell>
          <cell r="G88">
            <v>481270</v>
          </cell>
          <cell r="H88">
            <v>1898593</v>
          </cell>
          <cell r="I88">
            <v>800947.21</v>
          </cell>
          <cell r="J88">
            <v>1065459.2</v>
          </cell>
          <cell r="K88">
            <v>434887</v>
          </cell>
          <cell r="L88">
            <v>685131.77</v>
          </cell>
          <cell r="M88">
            <v>4232001.3</v>
          </cell>
          <cell r="N88">
            <v>108381</v>
          </cell>
          <cell r="O88">
            <v>6857441</v>
          </cell>
          <cell r="P88">
            <v>686511</v>
          </cell>
          <cell r="Q88">
            <v>962574.4</v>
          </cell>
          <cell r="R88">
            <v>1060814</v>
          </cell>
          <cell r="S88">
            <v>1020038</v>
          </cell>
          <cell r="T88">
            <v>966864</v>
          </cell>
          <cell r="U88">
            <v>963170</v>
          </cell>
          <cell r="V88">
            <v>451860</v>
          </cell>
          <cell r="W88">
            <v>20181365</v>
          </cell>
          <cell r="X88">
            <v>413126</v>
          </cell>
          <cell r="Y88">
            <v>1211644</v>
          </cell>
          <cell r="Z88">
            <v>557057</v>
          </cell>
          <cell r="AA88">
            <v>332917.75</v>
          </cell>
          <cell r="AB88">
            <v>873474.43</v>
          </cell>
          <cell r="AC88">
            <v>606302</v>
          </cell>
          <cell r="AD88">
            <v>2727941</v>
          </cell>
          <cell r="AE88">
            <v>705631</v>
          </cell>
          <cell r="AF88">
            <v>529451</v>
          </cell>
          <cell r="AG88">
            <v>561268.55000000005</v>
          </cell>
          <cell r="AH88">
            <v>2129950</v>
          </cell>
          <cell r="AI88">
            <v>696793</v>
          </cell>
          <cell r="AJ88">
            <v>440265</v>
          </cell>
          <cell r="AK88">
            <v>42378109</v>
          </cell>
          <cell r="AL88">
            <v>596649</v>
          </cell>
          <cell r="AM88">
            <v>614299</v>
          </cell>
          <cell r="AN88">
            <v>1515757</v>
          </cell>
          <cell r="AO88">
            <v>2143516</v>
          </cell>
          <cell r="AP88">
            <v>1015917</v>
          </cell>
          <cell r="AQ88">
            <v>370007</v>
          </cell>
          <cell r="AR88">
            <v>4597429.53</v>
          </cell>
          <cell r="AS88">
            <v>833876</v>
          </cell>
          <cell r="AT88">
            <v>2955305</v>
          </cell>
          <cell r="AU88">
            <v>1440166</v>
          </cell>
          <cell r="AV88">
            <v>635371</v>
          </cell>
          <cell r="AW88">
            <v>547322</v>
          </cell>
          <cell r="AX88">
            <v>1130572</v>
          </cell>
          <cell r="AY88">
            <v>855981</v>
          </cell>
          <cell r="AZ88">
            <v>569290</v>
          </cell>
          <cell r="BA88">
            <v>4003119</v>
          </cell>
          <cell r="BB88">
            <v>612686</v>
          </cell>
          <cell r="BC88">
            <v>21768806</v>
          </cell>
          <cell r="BD88">
            <v>1609025</v>
          </cell>
          <cell r="BE88">
            <v>629392.75</v>
          </cell>
          <cell r="BF88">
            <v>624005</v>
          </cell>
          <cell r="BG88">
            <v>4729751</v>
          </cell>
          <cell r="BH88">
            <v>504227.35</v>
          </cell>
          <cell r="BI88">
            <v>169635</v>
          </cell>
          <cell r="BJ88">
            <v>410219</v>
          </cell>
          <cell r="BK88">
            <v>342085</v>
          </cell>
          <cell r="BL88">
            <v>11237626.75</v>
          </cell>
          <cell r="BM88">
            <v>2082244</v>
          </cell>
          <cell r="BN88">
            <v>1014927</v>
          </cell>
          <cell r="BO88">
            <v>2213405.44</v>
          </cell>
          <cell r="BP88">
            <v>947221</v>
          </cell>
          <cell r="BQ88">
            <v>690562</v>
          </cell>
          <cell r="BR88">
            <v>53457637</v>
          </cell>
          <cell r="BS88">
            <v>1767397</v>
          </cell>
          <cell r="BT88">
            <v>581783</v>
          </cell>
          <cell r="BU88">
            <v>4523890</v>
          </cell>
          <cell r="BV88">
            <v>692458</v>
          </cell>
          <cell r="BW88">
            <v>677711</v>
          </cell>
          <cell r="BX88">
            <v>4063124</v>
          </cell>
          <cell r="BY88">
            <v>532231</v>
          </cell>
          <cell r="BZ88">
            <v>708404</v>
          </cell>
          <cell r="CA88">
            <v>679430</v>
          </cell>
          <cell r="CB88">
            <v>710738</v>
          </cell>
          <cell r="CC88">
            <v>1607145</v>
          </cell>
          <cell r="CD88">
            <v>1116124</v>
          </cell>
          <cell r="CE88">
            <v>1776469</v>
          </cell>
          <cell r="CF88">
            <v>393216</v>
          </cell>
          <cell r="CG88">
            <v>500430</v>
          </cell>
          <cell r="CH88">
            <v>335863</v>
          </cell>
          <cell r="CI88">
            <v>431476</v>
          </cell>
          <cell r="CJ88">
            <v>2409394</v>
          </cell>
          <cell r="CK88">
            <v>319003</v>
          </cell>
          <cell r="CL88">
            <v>464793.67</v>
          </cell>
        </row>
        <row r="89">
          <cell r="A89" t="str">
            <v>4301020106.306</v>
          </cell>
          <cell r="B89" t="str">
            <v>รายได้ค่ารักษาประกันสังคม IP-เครือข่าย</v>
          </cell>
          <cell r="C89">
            <v>10479661</v>
          </cell>
          <cell r="D89">
            <v>151356</v>
          </cell>
          <cell r="E89">
            <v>157690</v>
          </cell>
          <cell r="F89">
            <v>115241</v>
          </cell>
          <cell r="G89">
            <v>57318</v>
          </cell>
          <cell r="H89">
            <v>214128</v>
          </cell>
          <cell r="I89">
            <v>413638.46</v>
          </cell>
          <cell r="J89">
            <v>438170.25</v>
          </cell>
          <cell r="K89">
            <v>92653</v>
          </cell>
          <cell r="L89">
            <v>188488.39</v>
          </cell>
          <cell r="M89">
            <v>1918182</v>
          </cell>
          <cell r="N89">
            <v>46265</v>
          </cell>
          <cell r="O89">
            <v>4972589</v>
          </cell>
          <cell r="P89">
            <v>286415</v>
          </cell>
          <cell r="Q89">
            <v>290145</v>
          </cell>
          <cell r="R89">
            <v>967114</v>
          </cell>
          <cell r="S89">
            <v>212279</v>
          </cell>
          <cell r="T89">
            <v>539564</v>
          </cell>
          <cell r="U89">
            <v>285110</v>
          </cell>
          <cell r="V89">
            <v>123033</v>
          </cell>
          <cell r="W89">
            <v>18417292.079999998</v>
          </cell>
          <cell r="X89">
            <v>200649</v>
          </cell>
          <cell r="Y89">
            <v>332654.59000000003</v>
          </cell>
          <cell r="Z89">
            <v>310721</v>
          </cell>
          <cell r="AA89">
            <v>96674.5</v>
          </cell>
          <cell r="AB89">
            <v>285995.11</v>
          </cell>
          <cell r="AC89">
            <v>215636</v>
          </cell>
          <cell r="AD89">
            <v>1033411</v>
          </cell>
          <cell r="AE89">
            <v>234858</v>
          </cell>
          <cell r="AF89">
            <v>213603</v>
          </cell>
          <cell r="AG89">
            <v>125245.64</v>
          </cell>
          <cell r="AH89">
            <v>560657</v>
          </cell>
          <cell r="AI89">
            <v>274144</v>
          </cell>
          <cell r="AJ89">
            <v>92832</v>
          </cell>
          <cell r="AK89">
            <v>31025883</v>
          </cell>
          <cell r="AL89">
            <v>166656</v>
          </cell>
          <cell r="AM89">
            <v>203511.5</v>
          </cell>
          <cell r="AN89">
            <v>1034098</v>
          </cell>
          <cell r="AO89">
            <v>1185051</v>
          </cell>
          <cell r="AP89">
            <v>182983</v>
          </cell>
          <cell r="AQ89">
            <v>39959</v>
          </cell>
          <cell r="AR89">
            <v>2604558</v>
          </cell>
          <cell r="AS89">
            <v>144696</v>
          </cell>
          <cell r="AT89">
            <v>459330</v>
          </cell>
          <cell r="AU89">
            <v>620618</v>
          </cell>
          <cell r="AV89">
            <v>231949</v>
          </cell>
          <cell r="AW89">
            <v>271059</v>
          </cell>
          <cell r="AX89">
            <v>473943</v>
          </cell>
          <cell r="AY89">
            <v>73669</v>
          </cell>
          <cell r="AZ89">
            <v>196275</v>
          </cell>
          <cell r="BA89">
            <v>2840795</v>
          </cell>
          <cell r="BB89">
            <v>163793</v>
          </cell>
          <cell r="BC89">
            <v>14410832</v>
          </cell>
          <cell r="BD89">
            <v>970647</v>
          </cell>
          <cell r="BE89">
            <v>196804</v>
          </cell>
          <cell r="BF89">
            <v>189057</v>
          </cell>
          <cell r="BG89">
            <v>4898141.3</v>
          </cell>
          <cell r="BH89">
            <v>184230.59</v>
          </cell>
          <cell r="BI89">
            <v>0</v>
          </cell>
          <cell r="BJ89">
            <v>84018</v>
          </cell>
          <cell r="BK89">
            <v>0</v>
          </cell>
          <cell r="BL89">
            <v>10136665</v>
          </cell>
          <cell r="BM89">
            <v>655925</v>
          </cell>
          <cell r="BN89">
            <v>302814</v>
          </cell>
          <cell r="BO89">
            <v>1095880</v>
          </cell>
          <cell r="BP89">
            <v>267951</v>
          </cell>
          <cell r="BQ89">
            <v>212510.2</v>
          </cell>
          <cell r="BR89">
            <v>33532704.190000001</v>
          </cell>
          <cell r="BS89">
            <v>735232</v>
          </cell>
          <cell r="BT89">
            <v>289230</v>
          </cell>
          <cell r="BU89">
            <v>4482710</v>
          </cell>
          <cell r="BV89">
            <v>42091.3</v>
          </cell>
          <cell r="BW89">
            <v>214450</v>
          </cell>
          <cell r="BX89">
            <v>2371320</v>
          </cell>
          <cell r="BY89">
            <v>113968</v>
          </cell>
          <cell r="BZ89">
            <v>54053</v>
          </cell>
          <cell r="CA89">
            <v>387185</v>
          </cell>
          <cell r="CB89">
            <v>273023</v>
          </cell>
          <cell r="CC89">
            <v>993062</v>
          </cell>
          <cell r="CD89">
            <v>423184</v>
          </cell>
          <cell r="CE89">
            <v>848694</v>
          </cell>
          <cell r="CF89">
            <v>143722</v>
          </cell>
          <cell r="CG89">
            <v>122673</v>
          </cell>
          <cell r="CH89">
            <v>170133</v>
          </cell>
          <cell r="CI89">
            <v>140988</v>
          </cell>
          <cell r="CJ89">
            <v>988039</v>
          </cell>
          <cell r="CK89">
            <v>23738</v>
          </cell>
          <cell r="CL89">
            <v>157334</v>
          </cell>
        </row>
        <row r="90">
          <cell r="A90" t="str">
            <v>4301020106.307</v>
          </cell>
          <cell r="B90" t="str">
            <v>รายได้ค่ารักษาประกันสังคม OP-นอกเครือข่าย</v>
          </cell>
          <cell r="C90">
            <v>91330</v>
          </cell>
          <cell r="D90">
            <v>0</v>
          </cell>
          <cell r="E90">
            <v>3214</v>
          </cell>
          <cell r="F90">
            <v>0</v>
          </cell>
          <cell r="G90">
            <v>0</v>
          </cell>
          <cell r="H90">
            <v>0</v>
          </cell>
          <cell r="I90">
            <v>450574.57</v>
          </cell>
          <cell r="J90">
            <v>0</v>
          </cell>
          <cell r="K90">
            <v>226181</v>
          </cell>
          <cell r="L90">
            <v>15881</v>
          </cell>
          <cell r="M90">
            <v>7038</v>
          </cell>
          <cell r="N90">
            <v>108549</v>
          </cell>
          <cell r="O90">
            <v>0</v>
          </cell>
          <cell r="P90">
            <v>760</v>
          </cell>
          <cell r="Q90">
            <v>0</v>
          </cell>
          <cell r="R90">
            <v>855</v>
          </cell>
          <cell r="S90">
            <v>0</v>
          </cell>
          <cell r="T90">
            <v>0</v>
          </cell>
          <cell r="U90">
            <v>12673</v>
          </cell>
          <cell r="V90">
            <v>0</v>
          </cell>
          <cell r="W90">
            <v>59058</v>
          </cell>
          <cell r="X90">
            <v>0</v>
          </cell>
          <cell r="Y90">
            <v>7696</v>
          </cell>
          <cell r="Z90">
            <v>725</v>
          </cell>
          <cell r="AA90">
            <v>0</v>
          </cell>
          <cell r="AB90">
            <v>16334</v>
          </cell>
          <cell r="AC90">
            <v>0</v>
          </cell>
          <cell r="AD90">
            <v>29951</v>
          </cell>
          <cell r="AE90">
            <v>0</v>
          </cell>
          <cell r="AF90">
            <v>0</v>
          </cell>
          <cell r="AG90">
            <v>0</v>
          </cell>
          <cell r="AH90">
            <v>4964</v>
          </cell>
          <cell r="AI90">
            <v>0</v>
          </cell>
          <cell r="AJ90">
            <v>0</v>
          </cell>
          <cell r="AK90">
            <v>2391672</v>
          </cell>
          <cell r="AL90">
            <v>0</v>
          </cell>
          <cell r="AM90">
            <v>60557</v>
          </cell>
          <cell r="AN90">
            <v>0</v>
          </cell>
          <cell r="AO90">
            <v>111424</v>
          </cell>
          <cell r="AP90">
            <v>76889</v>
          </cell>
          <cell r="AQ90">
            <v>0</v>
          </cell>
          <cell r="AR90">
            <v>239104</v>
          </cell>
          <cell r="AS90">
            <v>0</v>
          </cell>
          <cell r="AT90">
            <v>133397</v>
          </cell>
          <cell r="AU90">
            <v>37380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188823</v>
          </cell>
          <cell r="BB90">
            <v>49444</v>
          </cell>
          <cell r="BC90">
            <v>240438</v>
          </cell>
          <cell r="BD90">
            <v>0</v>
          </cell>
          <cell r="BE90">
            <v>0</v>
          </cell>
          <cell r="BF90">
            <v>0</v>
          </cell>
          <cell r="BG90">
            <v>75544</v>
          </cell>
          <cell r="BH90">
            <v>11110</v>
          </cell>
          <cell r="BI90">
            <v>14166</v>
          </cell>
          <cell r="BJ90">
            <v>0</v>
          </cell>
          <cell r="BK90">
            <v>0</v>
          </cell>
          <cell r="BL90">
            <v>0</v>
          </cell>
          <cell r="BM90">
            <v>4379</v>
          </cell>
          <cell r="BN90">
            <v>0</v>
          </cell>
          <cell r="BO90">
            <v>195906</v>
          </cell>
          <cell r="BP90">
            <v>0</v>
          </cell>
          <cell r="BQ90">
            <v>0</v>
          </cell>
          <cell r="BR90">
            <v>3178118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10713</v>
          </cell>
          <cell r="BZ90">
            <v>0</v>
          </cell>
          <cell r="CA90">
            <v>4446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11916</v>
          </cell>
          <cell r="CK90">
            <v>0</v>
          </cell>
          <cell r="CL90">
            <v>0</v>
          </cell>
        </row>
        <row r="91">
          <cell r="A91" t="str">
            <v>4301020106.308</v>
          </cell>
          <cell r="B91" t="str">
            <v>รายได้ค่ารักษาประกันสังคม IP-นอกเครือข่าย</v>
          </cell>
          <cell r="C91">
            <v>2808669</v>
          </cell>
          <cell r="D91">
            <v>71049</v>
          </cell>
          <cell r="E91">
            <v>3083</v>
          </cell>
          <cell r="F91">
            <v>0</v>
          </cell>
          <cell r="G91">
            <v>13569</v>
          </cell>
          <cell r="H91">
            <v>21714</v>
          </cell>
          <cell r="I91">
            <v>261029.88</v>
          </cell>
          <cell r="J91">
            <v>0</v>
          </cell>
          <cell r="K91">
            <v>126030</v>
          </cell>
          <cell r="L91">
            <v>3597</v>
          </cell>
          <cell r="M91">
            <v>196012</v>
          </cell>
          <cell r="N91">
            <v>2418</v>
          </cell>
          <cell r="O91">
            <v>478522</v>
          </cell>
          <cell r="P91">
            <v>42476</v>
          </cell>
          <cell r="Q91">
            <v>226401</v>
          </cell>
          <cell r="R91">
            <v>7364</v>
          </cell>
          <cell r="S91">
            <v>34394</v>
          </cell>
          <cell r="T91">
            <v>31227</v>
          </cell>
          <cell r="U91">
            <v>40372</v>
          </cell>
          <cell r="V91">
            <v>0</v>
          </cell>
          <cell r="W91">
            <v>1520622</v>
          </cell>
          <cell r="X91">
            <v>20849</v>
          </cell>
          <cell r="Y91">
            <v>164153</v>
          </cell>
          <cell r="Z91">
            <v>82126</v>
          </cell>
          <cell r="AA91">
            <v>9815</v>
          </cell>
          <cell r="AB91">
            <v>16279</v>
          </cell>
          <cell r="AC91">
            <v>47038</v>
          </cell>
          <cell r="AD91">
            <v>216871</v>
          </cell>
          <cell r="AE91">
            <v>62249</v>
          </cell>
          <cell r="AF91">
            <v>25195</v>
          </cell>
          <cell r="AG91">
            <v>892</v>
          </cell>
          <cell r="AH91">
            <v>32607</v>
          </cell>
          <cell r="AI91">
            <v>8392</v>
          </cell>
          <cell r="AJ91">
            <v>2699</v>
          </cell>
          <cell r="AK91">
            <v>4728112</v>
          </cell>
          <cell r="AL91">
            <v>45663</v>
          </cell>
          <cell r="AM91">
            <v>115150.5</v>
          </cell>
          <cell r="AN91">
            <v>175506.9</v>
          </cell>
          <cell r="AO91">
            <v>128144</v>
          </cell>
          <cell r="AP91">
            <v>60797</v>
          </cell>
          <cell r="AQ91">
            <v>21534</v>
          </cell>
          <cell r="AR91">
            <v>131704</v>
          </cell>
          <cell r="AS91">
            <v>87315</v>
          </cell>
          <cell r="AT91">
            <v>5008</v>
          </cell>
          <cell r="AU91">
            <v>58171</v>
          </cell>
          <cell r="AV91">
            <v>70407</v>
          </cell>
          <cell r="AW91">
            <v>0</v>
          </cell>
          <cell r="AX91">
            <v>79094</v>
          </cell>
          <cell r="AY91">
            <v>0</v>
          </cell>
          <cell r="AZ91">
            <v>94014</v>
          </cell>
          <cell r="BA91">
            <v>423625</v>
          </cell>
          <cell r="BB91">
            <v>77074</v>
          </cell>
          <cell r="BC91">
            <v>3365703</v>
          </cell>
          <cell r="BD91">
            <v>140666</v>
          </cell>
          <cell r="BE91">
            <v>18461</v>
          </cell>
          <cell r="BF91">
            <v>0</v>
          </cell>
          <cell r="BG91">
            <v>652591.5</v>
          </cell>
          <cell r="BH91">
            <v>0</v>
          </cell>
          <cell r="BI91">
            <v>0</v>
          </cell>
          <cell r="BJ91">
            <v>57211</v>
          </cell>
          <cell r="BK91">
            <v>0</v>
          </cell>
          <cell r="BL91">
            <v>1751511</v>
          </cell>
          <cell r="BM91">
            <v>0</v>
          </cell>
          <cell r="BN91">
            <v>0</v>
          </cell>
          <cell r="BO91">
            <v>287506</v>
          </cell>
          <cell r="BP91">
            <v>30158</v>
          </cell>
          <cell r="BQ91">
            <v>0</v>
          </cell>
          <cell r="BR91">
            <v>22430591</v>
          </cell>
          <cell r="BS91">
            <v>81587</v>
          </cell>
          <cell r="BT91">
            <v>0</v>
          </cell>
          <cell r="BU91">
            <v>864766</v>
          </cell>
          <cell r="BV91">
            <v>0</v>
          </cell>
          <cell r="BW91">
            <v>0</v>
          </cell>
          <cell r="BX91">
            <v>113404</v>
          </cell>
          <cell r="BY91">
            <v>41629</v>
          </cell>
          <cell r="BZ91">
            <v>0</v>
          </cell>
          <cell r="CA91">
            <v>9427</v>
          </cell>
          <cell r="CB91">
            <v>92141</v>
          </cell>
          <cell r="CC91">
            <v>34408</v>
          </cell>
          <cell r="CD91">
            <v>40418</v>
          </cell>
          <cell r="CE91">
            <v>51105</v>
          </cell>
          <cell r="CF91">
            <v>60</v>
          </cell>
          <cell r="CG91">
            <v>0</v>
          </cell>
          <cell r="CH91">
            <v>0</v>
          </cell>
          <cell r="CI91">
            <v>0</v>
          </cell>
          <cell r="CJ91">
            <v>223879</v>
          </cell>
          <cell r="CK91">
            <v>0</v>
          </cell>
          <cell r="CL91">
            <v>2061</v>
          </cell>
        </row>
        <row r="92">
          <cell r="A92" t="str">
            <v>4301020106.311</v>
          </cell>
          <cell r="B92" t="str">
            <v>รายได้ค่ารักษาประกันสังคม-กองทุนทดแทน</v>
          </cell>
          <cell r="C92">
            <v>386312</v>
          </cell>
          <cell r="D92">
            <v>13568</v>
          </cell>
          <cell r="E92">
            <v>6855</v>
          </cell>
          <cell r="F92">
            <v>0</v>
          </cell>
          <cell r="G92">
            <v>5599</v>
          </cell>
          <cell r="H92">
            <v>25764</v>
          </cell>
          <cell r="I92">
            <v>2259</v>
          </cell>
          <cell r="J92">
            <v>0</v>
          </cell>
          <cell r="K92">
            <v>4655.24</v>
          </cell>
          <cell r="L92">
            <v>59044</v>
          </cell>
          <cell r="M92">
            <v>70552.25</v>
          </cell>
          <cell r="N92">
            <v>0</v>
          </cell>
          <cell r="O92">
            <v>547534.59</v>
          </cell>
          <cell r="P92">
            <v>11838</v>
          </cell>
          <cell r="Q92">
            <v>13417</v>
          </cell>
          <cell r="R92">
            <v>0</v>
          </cell>
          <cell r="S92">
            <v>14691</v>
          </cell>
          <cell r="T92">
            <v>8055</v>
          </cell>
          <cell r="U92">
            <v>5163</v>
          </cell>
          <cell r="V92">
            <v>0</v>
          </cell>
          <cell r="W92">
            <v>407822</v>
          </cell>
          <cell r="X92">
            <v>18914</v>
          </cell>
          <cell r="Y92">
            <v>0</v>
          </cell>
          <cell r="Z92">
            <v>10838</v>
          </cell>
          <cell r="AA92">
            <v>150</v>
          </cell>
          <cell r="AB92">
            <v>12567</v>
          </cell>
          <cell r="AC92">
            <v>126</v>
          </cell>
          <cell r="AD92">
            <v>36047</v>
          </cell>
          <cell r="AE92">
            <v>42389.45</v>
          </cell>
          <cell r="AF92">
            <v>12514</v>
          </cell>
          <cell r="AG92">
            <v>39402</v>
          </cell>
          <cell r="AH92">
            <v>27420</v>
          </cell>
          <cell r="AI92">
            <v>23868</v>
          </cell>
          <cell r="AJ92">
            <v>19890</v>
          </cell>
          <cell r="AK92">
            <v>503446</v>
          </cell>
          <cell r="AL92">
            <v>18629</v>
          </cell>
          <cell r="AM92">
            <v>7773</v>
          </cell>
          <cell r="AN92">
            <v>140317</v>
          </cell>
          <cell r="AO92">
            <v>138641</v>
          </cell>
          <cell r="AP92">
            <v>61217</v>
          </cell>
          <cell r="AQ92">
            <v>11414</v>
          </cell>
          <cell r="AR92">
            <v>258730</v>
          </cell>
          <cell r="AS92">
            <v>38273</v>
          </cell>
          <cell r="AT92">
            <v>5901</v>
          </cell>
          <cell r="AU92">
            <v>85348</v>
          </cell>
          <cell r="AV92">
            <v>34925</v>
          </cell>
          <cell r="AW92">
            <v>56114</v>
          </cell>
          <cell r="AX92">
            <v>62599</v>
          </cell>
          <cell r="AY92">
            <v>36487.1</v>
          </cell>
          <cell r="AZ92">
            <v>18529</v>
          </cell>
          <cell r="BA92">
            <v>612128.19999999995</v>
          </cell>
          <cell r="BB92">
            <v>21212</v>
          </cell>
          <cell r="BC92">
            <v>825177.13</v>
          </cell>
          <cell r="BD92">
            <v>52568</v>
          </cell>
          <cell r="BE92">
            <v>51909.5</v>
          </cell>
          <cell r="BF92">
            <v>8384</v>
          </cell>
          <cell r="BG92">
            <v>151258</v>
          </cell>
          <cell r="BH92">
            <v>27506</v>
          </cell>
          <cell r="BI92">
            <v>38159</v>
          </cell>
          <cell r="BJ92">
            <v>5943</v>
          </cell>
          <cell r="BK92">
            <v>0</v>
          </cell>
          <cell r="BL92">
            <v>618953</v>
          </cell>
          <cell r="BM92">
            <v>21680.55</v>
          </cell>
          <cell r="BN92">
            <v>35182</v>
          </cell>
          <cell r="BO92">
            <v>28493.4</v>
          </cell>
          <cell r="BP92">
            <v>33722</v>
          </cell>
          <cell r="BQ92">
            <v>0</v>
          </cell>
          <cell r="BR92">
            <v>6188646</v>
          </cell>
          <cell r="BS92">
            <v>252945.39</v>
          </cell>
          <cell r="BT92">
            <v>8670</v>
          </cell>
          <cell r="BU92">
            <v>375436.09</v>
          </cell>
          <cell r="BV92">
            <v>28095</v>
          </cell>
          <cell r="BW92">
            <v>50949.8</v>
          </cell>
          <cell r="BX92">
            <v>165840.53</v>
          </cell>
          <cell r="BY92">
            <v>32129</v>
          </cell>
          <cell r="BZ92">
            <v>37809</v>
          </cell>
          <cell r="CA92">
            <v>24146</v>
          </cell>
          <cell r="CB92">
            <v>1000</v>
          </cell>
          <cell r="CC92">
            <v>171585.2</v>
          </cell>
          <cell r="CD92">
            <v>89933.28</v>
          </cell>
          <cell r="CE92">
            <v>82063.7</v>
          </cell>
          <cell r="CF92">
            <v>8070</v>
          </cell>
          <cell r="CG92">
            <v>40888</v>
          </cell>
          <cell r="CH92">
            <v>47746</v>
          </cell>
          <cell r="CI92">
            <v>11030.84</v>
          </cell>
          <cell r="CJ92">
            <v>202146</v>
          </cell>
          <cell r="CK92">
            <v>0</v>
          </cell>
          <cell r="CL92">
            <v>10519</v>
          </cell>
        </row>
        <row r="93">
          <cell r="A93" t="str">
            <v>4301020106.312</v>
          </cell>
          <cell r="B93" t="str">
            <v>รายได้ค่ารักษาประกันสังคม 72 ชั่วโมงแรก</v>
          </cell>
          <cell r="C93">
            <v>0</v>
          </cell>
          <cell r="D93">
            <v>0</v>
          </cell>
          <cell r="E93">
            <v>54766</v>
          </cell>
          <cell r="F93">
            <v>88150</v>
          </cell>
          <cell r="G93">
            <v>25333</v>
          </cell>
          <cell r="H93">
            <v>61789</v>
          </cell>
          <cell r="I93">
            <v>0</v>
          </cell>
          <cell r="J93">
            <v>316188.5</v>
          </cell>
          <cell r="K93">
            <v>0</v>
          </cell>
          <cell r="L93">
            <v>0</v>
          </cell>
          <cell r="M93">
            <v>289559</v>
          </cell>
          <cell r="N93">
            <v>0</v>
          </cell>
          <cell r="O93">
            <v>1175941</v>
          </cell>
          <cell r="P93">
            <v>142888</v>
          </cell>
          <cell r="Q93">
            <v>114088</v>
          </cell>
          <cell r="R93">
            <v>341310</v>
          </cell>
          <cell r="S93">
            <v>70619</v>
          </cell>
          <cell r="T93">
            <v>148865</v>
          </cell>
          <cell r="U93">
            <v>133245</v>
          </cell>
          <cell r="V93">
            <v>13370</v>
          </cell>
          <cell r="W93">
            <v>2732435</v>
          </cell>
          <cell r="X93">
            <v>13986</v>
          </cell>
          <cell r="Y93">
            <v>0</v>
          </cell>
          <cell r="Z93">
            <v>0</v>
          </cell>
          <cell r="AA93">
            <v>14999</v>
          </cell>
          <cell r="AB93">
            <v>18022</v>
          </cell>
          <cell r="AC93">
            <v>12078</v>
          </cell>
          <cell r="AD93">
            <v>84773</v>
          </cell>
          <cell r="AE93">
            <v>0</v>
          </cell>
          <cell r="AF93">
            <v>39695</v>
          </cell>
          <cell r="AG93">
            <v>11867</v>
          </cell>
          <cell r="AH93">
            <v>185604</v>
          </cell>
          <cell r="AI93">
            <v>66931</v>
          </cell>
          <cell r="AJ93">
            <v>81343</v>
          </cell>
          <cell r="AK93">
            <v>4694270</v>
          </cell>
          <cell r="AL93">
            <v>80350</v>
          </cell>
          <cell r="AM93">
            <v>0</v>
          </cell>
          <cell r="AN93">
            <v>55522</v>
          </cell>
          <cell r="AO93">
            <v>407069</v>
          </cell>
          <cell r="AP93">
            <v>26813</v>
          </cell>
          <cell r="AQ93">
            <v>0</v>
          </cell>
          <cell r="AR93">
            <v>460195</v>
          </cell>
          <cell r="AS93">
            <v>33454</v>
          </cell>
          <cell r="AT93">
            <v>197172</v>
          </cell>
          <cell r="AU93">
            <v>248027</v>
          </cell>
          <cell r="AV93">
            <v>95447</v>
          </cell>
          <cell r="AW93">
            <v>0</v>
          </cell>
          <cell r="AX93">
            <v>0</v>
          </cell>
          <cell r="AY93">
            <v>73997</v>
          </cell>
          <cell r="AZ93">
            <v>0</v>
          </cell>
          <cell r="BA93">
            <v>1607918</v>
          </cell>
          <cell r="BB93">
            <v>916</v>
          </cell>
          <cell r="BC93">
            <v>1894209</v>
          </cell>
          <cell r="BD93">
            <v>357845</v>
          </cell>
          <cell r="BE93">
            <v>22919</v>
          </cell>
          <cell r="BF93">
            <v>65885</v>
          </cell>
          <cell r="BG93">
            <v>1096007.5</v>
          </cell>
          <cell r="BH93">
            <v>24783.5</v>
          </cell>
          <cell r="BI93">
            <v>0</v>
          </cell>
          <cell r="BJ93">
            <v>15262</v>
          </cell>
          <cell r="BK93">
            <v>0</v>
          </cell>
          <cell r="BL93">
            <v>672265</v>
          </cell>
          <cell r="BM93">
            <v>90337</v>
          </cell>
          <cell r="BN93">
            <v>141236</v>
          </cell>
          <cell r="BO93">
            <v>69279</v>
          </cell>
          <cell r="BP93">
            <v>121436</v>
          </cell>
          <cell r="BQ93">
            <v>44760</v>
          </cell>
          <cell r="BR93">
            <v>7531483</v>
          </cell>
          <cell r="BS93">
            <v>262271</v>
          </cell>
          <cell r="BT93">
            <v>0</v>
          </cell>
          <cell r="BU93">
            <v>593046</v>
          </cell>
          <cell r="BV93">
            <v>0</v>
          </cell>
          <cell r="BW93">
            <v>40680</v>
          </cell>
          <cell r="BX93">
            <v>239580</v>
          </cell>
          <cell r="BY93">
            <v>5219</v>
          </cell>
          <cell r="BZ93">
            <v>15770</v>
          </cell>
          <cell r="CA93">
            <v>50423</v>
          </cell>
          <cell r="CB93">
            <v>0</v>
          </cell>
          <cell r="CC93">
            <v>247985</v>
          </cell>
          <cell r="CD93">
            <v>258991</v>
          </cell>
          <cell r="CE93">
            <v>201769</v>
          </cell>
          <cell r="CF93">
            <v>0</v>
          </cell>
          <cell r="CG93">
            <v>18502</v>
          </cell>
          <cell r="CH93">
            <v>6353</v>
          </cell>
          <cell r="CI93">
            <v>112130</v>
          </cell>
          <cell r="CJ93">
            <v>494875</v>
          </cell>
          <cell r="CK93">
            <v>25557</v>
          </cell>
          <cell r="CL93">
            <v>0</v>
          </cell>
        </row>
        <row r="94">
          <cell r="A94" t="str">
            <v>4301020106.313</v>
          </cell>
          <cell r="B94" t="str">
            <v>รายได้ค่ารักษาประกันสังคม-ค่าใช้จ่ายสูง/อุบัติเหตุ/ฉุกเฉิน OP</v>
          </cell>
          <cell r="C94">
            <v>20798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706475</v>
          </cell>
          <cell r="I94">
            <v>0</v>
          </cell>
          <cell r="J94">
            <v>0</v>
          </cell>
          <cell r="K94">
            <v>1893</v>
          </cell>
          <cell r="L94">
            <v>0</v>
          </cell>
          <cell r="M94">
            <v>0</v>
          </cell>
          <cell r="N94">
            <v>2821</v>
          </cell>
          <cell r="O94">
            <v>5612832</v>
          </cell>
          <cell r="P94">
            <v>7163</v>
          </cell>
          <cell r="Q94">
            <v>0</v>
          </cell>
          <cell r="R94">
            <v>250</v>
          </cell>
          <cell r="S94">
            <v>233774</v>
          </cell>
          <cell r="T94">
            <v>14809</v>
          </cell>
          <cell r="U94">
            <v>0</v>
          </cell>
          <cell r="V94">
            <v>0</v>
          </cell>
          <cell r="W94">
            <v>2898358.25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18610</v>
          </cell>
          <cell r="AK94">
            <v>13235575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2259105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4851</v>
          </cell>
          <cell r="AX94">
            <v>0</v>
          </cell>
          <cell r="AY94">
            <v>0</v>
          </cell>
          <cell r="AZ94">
            <v>0</v>
          </cell>
          <cell r="BA94">
            <v>2278528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2642592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1028770.25</v>
          </cell>
          <cell r="BM94">
            <v>0</v>
          </cell>
          <cell r="BN94">
            <v>616706</v>
          </cell>
          <cell r="BO94">
            <v>0</v>
          </cell>
          <cell r="BP94">
            <v>0</v>
          </cell>
          <cell r="BQ94">
            <v>0</v>
          </cell>
          <cell r="BR94">
            <v>4655689</v>
          </cell>
          <cell r="BS94">
            <v>4510</v>
          </cell>
          <cell r="BT94">
            <v>0</v>
          </cell>
          <cell r="BU94">
            <v>1901333</v>
          </cell>
          <cell r="BV94">
            <v>1730</v>
          </cell>
          <cell r="BW94">
            <v>8731</v>
          </cell>
          <cell r="BX94">
            <v>27122</v>
          </cell>
          <cell r="BY94">
            <v>50659</v>
          </cell>
          <cell r="BZ94">
            <v>11797</v>
          </cell>
          <cell r="CA94">
            <v>0</v>
          </cell>
          <cell r="CB94">
            <v>6589</v>
          </cell>
          <cell r="CC94">
            <v>1208963</v>
          </cell>
          <cell r="CD94">
            <v>6042</v>
          </cell>
          <cell r="CE94">
            <v>674675</v>
          </cell>
          <cell r="CF94">
            <v>0</v>
          </cell>
          <cell r="CG94">
            <v>0</v>
          </cell>
          <cell r="CH94">
            <v>36603</v>
          </cell>
          <cell r="CI94">
            <v>21243</v>
          </cell>
          <cell r="CJ94">
            <v>315984</v>
          </cell>
          <cell r="CK94">
            <v>0</v>
          </cell>
          <cell r="CL94">
            <v>0</v>
          </cell>
        </row>
        <row r="95">
          <cell r="A95" t="str">
            <v>4301020106.314</v>
          </cell>
          <cell r="B95" t="str">
            <v>รายได้ค่ารักษาประกันสังคม-ค่าใช้จ่ายสูง IP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28764.95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168870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1454679.12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4665989</v>
          </cell>
          <cell r="AL95">
            <v>0</v>
          </cell>
          <cell r="AM95">
            <v>0</v>
          </cell>
          <cell r="AN95">
            <v>0</v>
          </cell>
          <cell r="AO95">
            <v>29000</v>
          </cell>
          <cell r="AP95">
            <v>0</v>
          </cell>
          <cell r="AQ95">
            <v>0</v>
          </cell>
          <cell r="AR95">
            <v>99560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83543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3807889</v>
          </cell>
          <cell r="BD95">
            <v>0</v>
          </cell>
          <cell r="BE95">
            <v>0</v>
          </cell>
          <cell r="BF95">
            <v>0</v>
          </cell>
          <cell r="BG95">
            <v>63352.5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1803049.1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31228664</v>
          </cell>
          <cell r="BS95">
            <v>64035</v>
          </cell>
          <cell r="BT95">
            <v>0</v>
          </cell>
          <cell r="BU95">
            <v>45700</v>
          </cell>
          <cell r="BV95">
            <v>0</v>
          </cell>
          <cell r="BW95">
            <v>0</v>
          </cell>
          <cell r="BX95">
            <v>35262</v>
          </cell>
          <cell r="BY95">
            <v>0</v>
          </cell>
          <cell r="BZ95">
            <v>0</v>
          </cell>
          <cell r="CA95">
            <v>25013</v>
          </cell>
          <cell r="CB95">
            <v>11589</v>
          </cell>
          <cell r="CC95">
            <v>12405</v>
          </cell>
          <cell r="CD95">
            <v>15393</v>
          </cell>
          <cell r="CE95">
            <v>6500</v>
          </cell>
          <cell r="CF95">
            <v>0</v>
          </cell>
          <cell r="CG95">
            <v>0</v>
          </cell>
          <cell r="CH95">
            <v>43589</v>
          </cell>
          <cell r="CI95">
            <v>0</v>
          </cell>
          <cell r="CJ95">
            <v>6350</v>
          </cell>
          <cell r="CK95">
            <v>0</v>
          </cell>
          <cell r="CL95">
            <v>0</v>
          </cell>
        </row>
        <row r="96">
          <cell r="A96" t="str">
            <v>4301020106.315</v>
          </cell>
          <cell r="B96" t="str">
            <v>ส่วนต่างค่ารักษาที่สูงกว่าเหมาจ่ายรายหัว - กองทุนประกันสังคม - OP</v>
          </cell>
          <cell r="C96">
            <v>-13156278.99</v>
          </cell>
          <cell r="D96">
            <v>0</v>
          </cell>
          <cell r="E96">
            <v>-222492.53</v>
          </cell>
          <cell r="F96">
            <v>0</v>
          </cell>
          <cell r="G96">
            <v>-125677.78</v>
          </cell>
          <cell r="H96">
            <v>-953338.03</v>
          </cell>
          <cell r="I96">
            <v>-74062.38</v>
          </cell>
          <cell r="J96">
            <v>-202851.41</v>
          </cell>
          <cell r="K96">
            <v>-274939.59999999998</v>
          </cell>
          <cell r="L96">
            <v>-313694.53000000003</v>
          </cell>
          <cell r="M96">
            <v>0</v>
          </cell>
          <cell r="N96">
            <v>0</v>
          </cell>
          <cell r="O96">
            <v>-4631823.6399999997</v>
          </cell>
          <cell r="P96">
            <v>-327584.53000000003</v>
          </cell>
          <cell r="Q96">
            <v>-515852.22</v>
          </cell>
          <cell r="R96">
            <v>-810690.77</v>
          </cell>
          <cell r="S96">
            <v>-709550.46</v>
          </cell>
          <cell r="T96">
            <v>-514757.83</v>
          </cell>
          <cell r="U96">
            <v>-608544.78</v>
          </cell>
          <cell r="V96">
            <v>-203648.12</v>
          </cell>
          <cell r="W96">
            <v>-16768755.41</v>
          </cell>
          <cell r="X96">
            <v>-150094.97</v>
          </cell>
          <cell r="Y96">
            <v>-537620.76</v>
          </cell>
          <cell r="Z96">
            <v>-157954.94</v>
          </cell>
          <cell r="AA96">
            <v>-140968.9</v>
          </cell>
          <cell r="AB96">
            <v>-322902.13</v>
          </cell>
          <cell r="AC96">
            <v>-413445.85</v>
          </cell>
          <cell r="AD96">
            <v>-1490328.26</v>
          </cell>
          <cell r="AE96">
            <v>-207665.36</v>
          </cell>
          <cell r="AF96">
            <v>-237892.91</v>
          </cell>
          <cell r="AG96">
            <v>-175366.96</v>
          </cell>
          <cell r="AH96">
            <v>-1329556.3799999999</v>
          </cell>
          <cell r="AI96">
            <v>-318799.49</v>
          </cell>
          <cell r="AJ96">
            <v>-242578.15</v>
          </cell>
          <cell r="AK96">
            <v>-31117750.109999999</v>
          </cell>
          <cell r="AL96">
            <v>-328314.19</v>
          </cell>
          <cell r="AM96">
            <v>-169089.96</v>
          </cell>
          <cell r="AN96">
            <v>-901613.49</v>
          </cell>
          <cell r="AO96">
            <v>-827443.21</v>
          </cell>
          <cell r="AP96">
            <v>-772527.66</v>
          </cell>
          <cell r="AQ96">
            <v>-136040.04999999999</v>
          </cell>
          <cell r="AR96">
            <v>-2884935.5</v>
          </cell>
          <cell r="AS96">
            <v>-449589.72</v>
          </cell>
          <cell r="AT96">
            <v>-2235958.2799999998</v>
          </cell>
          <cell r="AU96">
            <v>-854949.26</v>
          </cell>
          <cell r="AV96">
            <v>-193386.35</v>
          </cell>
          <cell r="AW96">
            <v>-326775.38</v>
          </cell>
          <cell r="AX96">
            <v>-561789.68999999994</v>
          </cell>
          <cell r="AY96">
            <v>-109430.69</v>
          </cell>
          <cell r="AZ96">
            <v>-389617.2</v>
          </cell>
          <cell r="BA96">
            <v>456543.61</v>
          </cell>
          <cell r="BB96">
            <v>-262894.5</v>
          </cell>
          <cell r="BC96">
            <v>-14341043.83</v>
          </cell>
          <cell r="BD96">
            <v>-609199.18000000005</v>
          </cell>
          <cell r="BE96">
            <v>-40218.94</v>
          </cell>
          <cell r="BF96">
            <v>-471359.94</v>
          </cell>
          <cell r="BG96">
            <v>-1676831.4</v>
          </cell>
          <cell r="BH96">
            <v>-144357.76000000001</v>
          </cell>
          <cell r="BI96">
            <v>0</v>
          </cell>
          <cell r="BJ96">
            <v>-188215.53</v>
          </cell>
          <cell r="BK96">
            <v>-197568.55</v>
          </cell>
          <cell r="BL96">
            <v>-5572544.8600000003</v>
          </cell>
          <cell r="BM96">
            <v>-621641.99</v>
          </cell>
          <cell r="BN96">
            <v>-566734.17000000004</v>
          </cell>
          <cell r="BO96">
            <v>-774756.28</v>
          </cell>
          <cell r="BP96">
            <v>-210599.16</v>
          </cell>
          <cell r="BQ96">
            <v>-192599.32</v>
          </cell>
          <cell r="BR96">
            <v>-30057223.329999998</v>
          </cell>
          <cell r="BS96">
            <v>-298507.95</v>
          </cell>
          <cell r="BT96">
            <v>-52461</v>
          </cell>
          <cell r="BU96">
            <v>-2223097.66</v>
          </cell>
          <cell r="BV96">
            <v>-289719.64</v>
          </cell>
          <cell r="BW96">
            <v>-235030.25</v>
          </cell>
          <cell r="BX96">
            <v>-1775991.33</v>
          </cell>
          <cell r="BY96">
            <v>-125339.56</v>
          </cell>
          <cell r="BZ96">
            <v>-429535.34</v>
          </cell>
          <cell r="CA96">
            <v>-241182</v>
          </cell>
          <cell r="CB96">
            <v>-236439.34</v>
          </cell>
          <cell r="CC96">
            <v>-672235.33</v>
          </cell>
          <cell r="CD96">
            <v>-504514.73</v>
          </cell>
          <cell r="CE96">
            <v>-429480.34</v>
          </cell>
          <cell r="CF96">
            <v>-309531.33</v>
          </cell>
          <cell r="CG96">
            <v>-174608</v>
          </cell>
          <cell r="CH96">
            <v>-140228.67000000001</v>
          </cell>
          <cell r="CI96">
            <v>-87090.66</v>
          </cell>
          <cell r="CJ96">
            <v>-1138768.0900000001</v>
          </cell>
          <cell r="CK96">
            <v>-61401.34</v>
          </cell>
          <cell r="CL96">
            <v>-69520.25</v>
          </cell>
        </row>
        <row r="97">
          <cell r="A97" t="str">
            <v>4301020106.317</v>
          </cell>
          <cell r="B97" t="str">
            <v>ส่วนต่างค่ารักษาที่สูงกว่าข้อตกลงตามหลักเกณฑ์การจ่าย - กองทุนประกันสังคม - IP</v>
          </cell>
          <cell r="C97">
            <v>-7200124.96</v>
          </cell>
          <cell r="D97">
            <v>0</v>
          </cell>
          <cell r="E97">
            <v>68952.789999999994</v>
          </cell>
          <cell r="F97">
            <v>0</v>
          </cell>
          <cell r="G97">
            <v>-30497.51</v>
          </cell>
          <cell r="H97">
            <v>-68857.27</v>
          </cell>
          <cell r="I97">
            <v>-3116.38</v>
          </cell>
          <cell r="J97">
            <v>-89805.04</v>
          </cell>
          <cell r="K97">
            <v>-8111.42</v>
          </cell>
          <cell r="L97">
            <v>-45946.2</v>
          </cell>
          <cell r="M97">
            <v>0</v>
          </cell>
          <cell r="N97">
            <v>0</v>
          </cell>
          <cell r="O97">
            <v>-2658077.2799999998</v>
          </cell>
          <cell r="P97">
            <v>-79746.98</v>
          </cell>
          <cell r="Q97">
            <v>-55316.91</v>
          </cell>
          <cell r="R97">
            <v>-387014.64</v>
          </cell>
          <cell r="S97">
            <v>-115211.02</v>
          </cell>
          <cell r="T97">
            <v>-308324.09000000003</v>
          </cell>
          <cell r="U97">
            <v>-50783.81</v>
          </cell>
          <cell r="V97">
            <v>-84435.64</v>
          </cell>
          <cell r="W97">
            <v>-8636305.0899999999</v>
          </cell>
          <cell r="X97">
            <v>-105235.76</v>
          </cell>
          <cell r="Y97">
            <v>-163463.81</v>
          </cell>
          <cell r="Z97">
            <v>-175662.24</v>
          </cell>
          <cell r="AA97">
            <v>-28114.880000000001</v>
          </cell>
          <cell r="AB97">
            <v>-196513.3</v>
          </cell>
          <cell r="AC97">
            <v>-80822.100000000006</v>
          </cell>
          <cell r="AD97">
            <v>-546508.53</v>
          </cell>
          <cell r="AE97">
            <v>-68917.460000000006</v>
          </cell>
          <cell r="AF97">
            <v>0</v>
          </cell>
          <cell r="AG97">
            <v>-42968.92</v>
          </cell>
          <cell r="AH97">
            <v>-364828.77</v>
          </cell>
          <cell r="AI97">
            <v>0</v>
          </cell>
          <cell r="AJ97">
            <v>0</v>
          </cell>
          <cell r="AK97">
            <v>-21865451.760000002</v>
          </cell>
          <cell r="AL97">
            <v>-10641.96</v>
          </cell>
          <cell r="AM97">
            <v>-71924.429999999993</v>
          </cell>
          <cell r="AN97">
            <v>-393587.11</v>
          </cell>
          <cell r="AO97">
            <v>-478610.1</v>
          </cell>
          <cell r="AP97">
            <v>-52209.41</v>
          </cell>
          <cell r="AQ97">
            <v>0</v>
          </cell>
          <cell r="AR97">
            <v>-1044666.71</v>
          </cell>
          <cell r="AS97">
            <v>-9987.5400000000009</v>
          </cell>
          <cell r="AT97">
            <v>-65825.87</v>
          </cell>
          <cell r="AU97">
            <v>-159062.82</v>
          </cell>
          <cell r="AV97">
            <v>-27357.97</v>
          </cell>
          <cell r="AW97">
            <v>-102424.65</v>
          </cell>
          <cell r="AX97">
            <v>-146745.89000000001</v>
          </cell>
          <cell r="AY97">
            <v>-12404</v>
          </cell>
          <cell r="AZ97">
            <v>-82934.98</v>
          </cell>
          <cell r="BA97">
            <v>725873.66</v>
          </cell>
          <cell r="BB97">
            <v>40909.33</v>
          </cell>
          <cell r="BC97">
            <v>-6655161.1399999997</v>
          </cell>
          <cell r="BD97">
            <v>-364824.86</v>
          </cell>
          <cell r="BE97">
            <v>-13219.67</v>
          </cell>
          <cell r="BF97">
            <v>0</v>
          </cell>
          <cell r="BG97">
            <v>-2963764.65</v>
          </cell>
          <cell r="BH97">
            <v>-61727.42</v>
          </cell>
          <cell r="BI97">
            <v>0</v>
          </cell>
          <cell r="BJ97">
            <v>-36909</v>
          </cell>
          <cell r="BK97">
            <v>0</v>
          </cell>
          <cell r="BL97">
            <v>-5500907.6900000004</v>
          </cell>
          <cell r="BM97">
            <v>-37769.5</v>
          </cell>
          <cell r="BN97">
            <v>-64907.34</v>
          </cell>
          <cell r="BO97">
            <v>-3012</v>
          </cell>
          <cell r="BP97">
            <v>-2866.33</v>
          </cell>
          <cell r="BQ97">
            <v>-20026.54</v>
          </cell>
          <cell r="BR97">
            <v>-3203223.64</v>
          </cell>
          <cell r="BS97">
            <v>-352846.22</v>
          </cell>
          <cell r="BT97">
            <v>0</v>
          </cell>
          <cell r="BU97">
            <v>-2708505</v>
          </cell>
          <cell r="BV97">
            <v>-28574.97</v>
          </cell>
          <cell r="BW97">
            <v>-114805.33</v>
          </cell>
          <cell r="BX97">
            <v>-910493.2</v>
          </cell>
          <cell r="BY97">
            <v>0</v>
          </cell>
          <cell r="BZ97">
            <v>-18384</v>
          </cell>
          <cell r="CA97">
            <v>-127423.66</v>
          </cell>
          <cell r="CB97">
            <v>-96852.33</v>
          </cell>
          <cell r="CC97">
            <v>-503152</v>
          </cell>
          <cell r="CD97">
            <v>-318532.36</v>
          </cell>
          <cell r="CE97">
            <v>-167075.68</v>
          </cell>
          <cell r="CF97">
            <v>-95003.67</v>
          </cell>
          <cell r="CG97">
            <v>0</v>
          </cell>
          <cell r="CH97">
            <v>-100363.34</v>
          </cell>
          <cell r="CI97">
            <v>0</v>
          </cell>
          <cell r="CJ97">
            <v>-463014.01</v>
          </cell>
          <cell r="CK97">
            <v>-20381.330000000002</v>
          </cell>
          <cell r="CL97">
            <v>-90703.45</v>
          </cell>
        </row>
        <row r="98">
          <cell r="A98" t="str">
            <v>4301020106.319</v>
          </cell>
          <cell r="B98" t="str">
            <v>ส่วนต่างค่ารักษาที่สูงกว่าข้อตกลงในการจ่ายตาม DRG -ประกันสังคม IP</v>
          </cell>
          <cell r="C98">
            <v>0</v>
          </cell>
          <cell r="D98">
            <v>0</v>
          </cell>
          <cell r="E98">
            <v>-9728</v>
          </cell>
          <cell r="F98">
            <v>0</v>
          </cell>
          <cell r="G98">
            <v>0</v>
          </cell>
          <cell r="H98">
            <v>-7962.64</v>
          </cell>
          <cell r="I98">
            <v>0</v>
          </cell>
          <cell r="J98">
            <v>0</v>
          </cell>
          <cell r="K98">
            <v>-500</v>
          </cell>
          <cell r="L98">
            <v>0</v>
          </cell>
          <cell r="M98">
            <v>-969003.93</v>
          </cell>
          <cell r="N98">
            <v>0</v>
          </cell>
          <cell r="O98">
            <v>-269078.34000000003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-780</v>
          </cell>
          <cell r="AA98">
            <v>-27968.35</v>
          </cell>
          <cell r="AB98">
            <v>0</v>
          </cell>
          <cell r="AC98">
            <v>0</v>
          </cell>
          <cell r="AD98">
            <v>-1922</v>
          </cell>
          <cell r="AE98">
            <v>-65400.98</v>
          </cell>
          <cell r="AF98">
            <v>-141868.37</v>
          </cell>
          <cell r="AG98">
            <v>0</v>
          </cell>
          <cell r="AH98">
            <v>0</v>
          </cell>
          <cell r="AI98">
            <v>-141438.92000000001</v>
          </cell>
          <cell r="AJ98">
            <v>-37683.72</v>
          </cell>
          <cell r="AK98">
            <v>-180458.6</v>
          </cell>
          <cell r="AL98">
            <v>-4462</v>
          </cell>
          <cell r="AM98">
            <v>0</v>
          </cell>
          <cell r="AN98">
            <v>0</v>
          </cell>
          <cell r="AO98">
            <v>3367</v>
          </cell>
          <cell r="AP98">
            <v>0</v>
          </cell>
          <cell r="AQ98">
            <v>0</v>
          </cell>
          <cell r="AR98">
            <v>-850641.18</v>
          </cell>
          <cell r="AS98">
            <v>-26697</v>
          </cell>
          <cell r="AT98">
            <v>0</v>
          </cell>
          <cell r="AU98">
            <v>-6909.35</v>
          </cell>
          <cell r="AV98">
            <v>-644</v>
          </cell>
          <cell r="AW98">
            <v>0</v>
          </cell>
          <cell r="AX98">
            <v>0</v>
          </cell>
          <cell r="AY98">
            <v>0</v>
          </cell>
          <cell r="AZ98">
            <v>2362.7199999999998</v>
          </cell>
          <cell r="BA98">
            <v>0</v>
          </cell>
          <cell r="BB98">
            <v>-6133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-145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-1837889.1</v>
          </cell>
          <cell r="BS98">
            <v>-30259</v>
          </cell>
          <cell r="BT98">
            <v>-183931.1</v>
          </cell>
          <cell r="BU98">
            <v>6907</v>
          </cell>
          <cell r="BV98">
            <v>-3411</v>
          </cell>
          <cell r="BW98">
            <v>0</v>
          </cell>
          <cell r="BX98">
            <v>0</v>
          </cell>
          <cell r="BY98">
            <v>-14140.44</v>
          </cell>
          <cell r="BZ98">
            <v>-13153</v>
          </cell>
          <cell r="CA98">
            <v>-30</v>
          </cell>
          <cell r="CB98">
            <v>-100</v>
          </cell>
          <cell r="CC98">
            <v>-13373.2</v>
          </cell>
          <cell r="CD98">
            <v>-1606</v>
          </cell>
          <cell r="CE98">
            <v>0</v>
          </cell>
          <cell r="CF98">
            <v>0</v>
          </cell>
          <cell r="CG98">
            <v>-7083.16</v>
          </cell>
          <cell r="CH98">
            <v>0</v>
          </cell>
          <cell r="CI98">
            <v>-53140.66</v>
          </cell>
          <cell r="CJ98">
            <v>-9609.75</v>
          </cell>
          <cell r="CK98">
            <v>-9138.67</v>
          </cell>
          <cell r="CL98">
            <v>-17607.330000000002</v>
          </cell>
        </row>
        <row r="99">
          <cell r="A99" t="str">
            <v>4301020106.320</v>
          </cell>
          <cell r="B99" t="str">
            <v>ส่วนต่างค่ารักษาที่ต่ำกว่าข้อตกลงในการจ่ายตาม DRG -ประกันสังคม IP</v>
          </cell>
          <cell r="C99">
            <v>0</v>
          </cell>
          <cell r="D99">
            <v>0</v>
          </cell>
          <cell r="E99">
            <v>15237.42</v>
          </cell>
          <cell r="F99">
            <v>0</v>
          </cell>
          <cell r="G99">
            <v>0</v>
          </cell>
          <cell r="H99">
            <v>19701.21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30787.5</v>
          </cell>
          <cell r="Q99">
            <v>63431.56</v>
          </cell>
          <cell r="R99">
            <v>0</v>
          </cell>
          <cell r="S99">
            <v>0</v>
          </cell>
          <cell r="T99">
            <v>155315.82999999999</v>
          </cell>
          <cell r="U99">
            <v>98527.12</v>
          </cell>
          <cell r="V99">
            <v>4072.37</v>
          </cell>
          <cell r="W99">
            <v>11658.6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82196.820000000007</v>
          </cell>
          <cell r="AG99">
            <v>0</v>
          </cell>
          <cell r="AH99">
            <v>0</v>
          </cell>
          <cell r="AI99">
            <v>0</v>
          </cell>
          <cell r="AJ99">
            <v>3367.16</v>
          </cell>
          <cell r="AK99">
            <v>0</v>
          </cell>
          <cell r="AL99">
            <v>0</v>
          </cell>
          <cell r="AM99">
            <v>2529.4</v>
          </cell>
          <cell r="AN99">
            <v>0</v>
          </cell>
          <cell r="AO99">
            <v>0</v>
          </cell>
          <cell r="AP99">
            <v>0</v>
          </cell>
          <cell r="AQ99">
            <v>49645.05</v>
          </cell>
          <cell r="AR99">
            <v>160609.15</v>
          </cell>
          <cell r="AS99">
            <v>0</v>
          </cell>
          <cell r="AT99">
            <v>0</v>
          </cell>
          <cell r="AU99">
            <v>27070.74</v>
          </cell>
          <cell r="AV99">
            <v>0</v>
          </cell>
          <cell r="AW99">
            <v>0</v>
          </cell>
          <cell r="AX99">
            <v>116055.67999999999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59870.47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119</v>
          </cell>
          <cell r="BP99">
            <v>0</v>
          </cell>
          <cell r="BQ99">
            <v>0</v>
          </cell>
          <cell r="BR99">
            <v>8299219.25</v>
          </cell>
          <cell r="BS99">
            <v>0</v>
          </cell>
          <cell r="BT99">
            <v>56483.1</v>
          </cell>
          <cell r="BU99">
            <v>0</v>
          </cell>
          <cell r="BV99">
            <v>0</v>
          </cell>
          <cell r="BW99">
            <v>35416.93</v>
          </cell>
          <cell r="BX99">
            <v>0</v>
          </cell>
          <cell r="BY99">
            <v>33984.44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9023</v>
          </cell>
          <cell r="CG99">
            <v>3289.16</v>
          </cell>
          <cell r="CH99">
            <v>0</v>
          </cell>
          <cell r="CI99">
            <v>0</v>
          </cell>
          <cell r="CJ99">
            <v>10764.24</v>
          </cell>
          <cell r="CK99">
            <v>1298</v>
          </cell>
          <cell r="CL99">
            <v>0</v>
          </cell>
        </row>
        <row r="100">
          <cell r="A100" t="str">
            <v>4301020106.321</v>
          </cell>
          <cell r="B100" t="str">
            <v>รายได้ค่าบริหารจัดการประกันสังคม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222151.84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718020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5500.75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92005.93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673119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13704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</row>
        <row r="101">
          <cell r="A101" t="str">
            <v>4301020106.322</v>
          </cell>
          <cell r="B101" t="str">
            <v>รายได้ค่าตอบแทนและพัฒนากิจการ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4944927.7300000004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5626837.1200000001</v>
          </cell>
          <cell r="BB101">
            <v>0</v>
          </cell>
          <cell r="BC101">
            <v>8899442.8900000006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</row>
        <row r="102">
          <cell r="A102" t="str">
            <v>4301020106.503</v>
          </cell>
          <cell r="B102" t="str">
            <v>รายได้ค่ารักษาแรงงานต่างด้าว OP</v>
          </cell>
          <cell r="C102">
            <v>540036</v>
          </cell>
          <cell r="D102">
            <v>40037</v>
          </cell>
          <cell r="E102">
            <v>171687</v>
          </cell>
          <cell r="F102">
            <v>95235</v>
          </cell>
          <cell r="G102">
            <v>50253</v>
          </cell>
          <cell r="H102">
            <v>128828</v>
          </cell>
          <cell r="I102">
            <v>17219.5</v>
          </cell>
          <cell r="J102">
            <v>120738.75</v>
          </cell>
          <cell r="K102">
            <v>24755</v>
          </cell>
          <cell r="L102">
            <v>81318</v>
          </cell>
          <cell r="M102">
            <v>117812</v>
          </cell>
          <cell r="N102">
            <v>165</v>
          </cell>
          <cell r="O102">
            <v>200218</v>
          </cell>
          <cell r="P102">
            <v>84201</v>
          </cell>
          <cell r="Q102">
            <v>10139</v>
          </cell>
          <cell r="R102">
            <v>16764</v>
          </cell>
          <cell r="S102">
            <v>56096</v>
          </cell>
          <cell r="T102">
            <v>7626</v>
          </cell>
          <cell r="U102">
            <v>60927.12</v>
          </cell>
          <cell r="V102">
            <v>141637.1</v>
          </cell>
          <cell r="W102">
            <v>642383</v>
          </cell>
          <cell r="X102">
            <v>16212</v>
          </cell>
          <cell r="Y102">
            <v>183316</v>
          </cell>
          <cell r="Z102">
            <v>85318</v>
          </cell>
          <cell r="AA102">
            <v>1133</v>
          </cell>
          <cell r="AB102">
            <v>98211</v>
          </cell>
          <cell r="AC102">
            <v>70466</v>
          </cell>
          <cell r="AD102">
            <v>91559</v>
          </cell>
          <cell r="AE102">
            <v>21917</v>
          </cell>
          <cell r="AF102">
            <v>14851</v>
          </cell>
          <cell r="AG102">
            <v>15389</v>
          </cell>
          <cell r="AH102">
            <v>61643</v>
          </cell>
          <cell r="AI102">
            <v>153</v>
          </cell>
          <cell r="AJ102">
            <v>9968</v>
          </cell>
          <cell r="AK102">
            <v>84331</v>
          </cell>
          <cell r="AL102">
            <v>8891</v>
          </cell>
          <cell r="AM102">
            <v>627</v>
          </cell>
          <cell r="AN102">
            <v>61286</v>
          </cell>
          <cell r="AO102">
            <v>25451</v>
          </cell>
          <cell r="AP102">
            <v>65558</v>
          </cell>
          <cell r="AQ102">
            <v>17068</v>
          </cell>
          <cell r="AR102">
            <v>86505</v>
          </cell>
          <cell r="AS102">
            <v>21284</v>
          </cell>
          <cell r="AT102">
            <v>39693</v>
          </cell>
          <cell r="AU102">
            <v>70900</v>
          </cell>
          <cell r="AV102">
            <v>14063</v>
          </cell>
          <cell r="AW102">
            <v>7371</v>
          </cell>
          <cell r="AX102">
            <v>30122.7</v>
          </cell>
          <cell r="AY102">
            <v>6804</v>
          </cell>
          <cell r="AZ102">
            <v>16328</v>
          </cell>
          <cell r="BA102">
            <v>97114</v>
          </cell>
          <cell r="BB102">
            <v>8926</v>
          </cell>
          <cell r="BC102">
            <v>342601</v>
          </cell>
          <cell r="BD102">
            <v>199152</v>
          </cell>
          <cell r="BE102">
            <v>279674.75</v>
          </cell>
          <cell r="BF102">
            <v>91696</v>
          </cell>
          <cell r="BG102">
            <v>308477.5</v>
          </cell>
          <cell r="BH102">
            <v>30217.5</v>
          </cell>
          <cell r="BI102">
            <v>0</v>
          </cell>
          <cell r="BJ102">
            <v>0</v>
          </cell>
          <cell r="BK102">
            <v>0</v>
          </cell>
          <cell r="BL102">
            <v>71087</v>
          </cell>
          <cell r="BM102">
            <v>68587</v>
          </cell>
          <cell r="BN102">
            <v>6605</v>
          </cell>
          <cell r="BO102">
            <v>13568</v>
          </cell>
          <cell r="BP102">
            <v>39347.360000000001</v>
          </cell>
          <cell r="BQ102">
            <v>3299</v>
          </cell>
          <cell r="BR102">
            <v>442113</v>
          </cell>
          <cell r="BS102">
            <v>9959</v>
          </cell>
          <cell r="BT102">
            <v>24455</v>
          </cell>
          <cell r="BU102">
            <v>39178</v>
          </cell>
          <cell r="BV102">
            <v>0</v>
          </cell>
          <cell r="BW102">
            <v>21412</v>
          </cell>
          <cell r="BX102">
            <v>31012</v>
          </cell>
          <cell r="BY102">
            <v>12937</v>
          </cell>
          <cell r="BZ102">
            <v>4355</v>
          </cell>
          <cell r="CA102">
            <v>14753</v>
          </cell>
          <cell r="CB102">
            <v>27318</v>
          </cell>
          <cell r="CC102">
            <v>57182</v>
          </cell>
          <cell r="CD102">
            <v>33784</v>
          </cell>
          <cell r="CE102">
            <v>28347</v>
          </cell>
          <cell r="CF102">
            <v>6095</v>
          </cell>
          <cell r="CG102">
            <v>4666</v>
          </cell>
          <cell r="CH102">
            <v>25827</v>
          </cell>
          <cell r="CI102">
            <v>17339</v>
          </cell>
          <cell r="CJ102">
            <v>104419</v>
          </cell>
          <cell r="CK102">
            <v>2084</v>
          </cell>
          <cell r="CL102">
            <v>31055</v>
          </cell>
        </row>
        <row r="103">
          <cell r="A103" t="str">
            <v>4301020106.504</v>
          </cell>
          <cell r="B103" t="str">
            <v>รายได้ค่ารักษาแรงงานต่างด้าว IP</v>
          </cell>
          <cell r="C103">
            <v>2049120</v>
          </cell>
          <cell r="D103">
            <v>14389</v>
          </cell>
          <cell r="E103">
            <v>40167</v>
          </cell>
          <cell r="F103">
            <v>40655</v>
          </cell>
          <cell r="G103">
            <v>6873</v>
          </cell>
          <cell r="H103">
            <v>142844</v>
          </cell>
          <cell r="I103">
            <v>15848.76</v>
          </cell>
          <cell r="J103">
            <v>155417</v>
          </cell>
          <cell r="K103">
            <v>10647</v>
          </cell>
          <cell r="L103">
            <v>34940</v>
          </cell>
          <cell r="M103">
            <v>88803</v>
          </cell>
          <cell r="N103">
            <v>0</v>
          </cell>
          <cell r="O103">
            <v>88911</v>
          </cell>
          <cell r="P103">
            <v>10198</v>
          </cell>
          <cell r="Q103">
            <v>3607</v>
          </cell>
          <cell r="R103">
            <v>30729</v>
          </cell>
          <cell r="S103">
            <v>20968</v>
          </cell>
          <cell r="T103">
            <v>775</v>
          </cell>
          <cell r="U103">
            <v>21280</v>
          </cell>
          <cell r="V103">
            <v>34158.04</v>
          </cell>
          <cell r="W103">
            <v>1315651</v>
          </cell>
          <cell r="X103">
            <v>22133</v>
          </cell>
          <cell r="Y103">
            <v>102544</v>
          </cell>
          <cell r="Z103">
            <v>53430</v>
          </cell>
          <cell r="AA103">
            <v>2101.5</v>
          </cell>
          <cell r="AB103">
            <v>35286</v>
          </cell>
          <cell r="AC103">
            <v>93429</v>
          </cell>
          <cell r="AD103">
            <v>215898</v>
          </cell>
          <cell r="AE103">
            <v>12968</v>
          </cell>
          <cell r="AF103">
            <v>14132</v>
          </cell>
          <cell r="AG103">
            <v>7876</v>
          </cell>
          <cell r="AH103">
            <v>19004</v>
          </cell>
          <cell r="AI103">
            <v>4435</v>
          </cell>
          <cell r="AJ103">
            <v>8081</v>
          </cell>
          <cell r="AK103">
            <v>346289</v>
          </cell>
          <cell r="AL103">
            <v>0</v>
          </cell>
          <cell r="AM103">
            <v>0</v>
          </cell>
          <cell r="AN103">
            <v>83842</v>
          </cell>
          <cell r="AO103">
            <v>69322</v>
          </cell>
          <cell r="AP103">
            <v>43806</v>
          </cell>
          <cell r="AQ103">
            <v>33953</v>
          </cell>
          <cell r="AR103">
            <v>65780</v>
          </cell>
          <cell r="AS103">
            <v>12202</v>
          </cell>
          <cell r="AT103">
            <v>26629</v>
          </cell>
          <cell r="AU103">
            <v>30415</v>
          </cell>
          <cell r="AV103">
            <v>21002</v>
          </cell>
          <cell r="AW103">
            <v>3740</v>
          </cell>
          <cell r="AX103">
            <v>6129.75</v>
          </cell>
          <cell r="AY103">
            <v>0</v>
          </cell>
          <cell r="AZ103">
            <v>14633</v>
          </cell>
          <cell r="BA103">
            <v>142305</v>
          </cell>
          <cell r="BB103">
            <v>7786</v>
          </cell>
          <cell r="BC103">
            <v>428391</v>
          </cell>
          <cell r="BD103">
            <v>177428</v>
          </cell>
          <cell r="BE103">
            <v>90948.75</v>
          </cell>
          <cell r="BF103">
            <v>29583</v>
          </cell>
          <cell r="BG103">
            <v>273382.2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176126</v>
          </cell>
          <cell r="BM103">
            <v>4445</v>
          </cell>
          <cell r="BN103">
            <v>6824</v>
          </cell>
          <cell r="BO103">
            <v>8227</v>
          </cell>
          <cell r="BP103">
            <v>34113</v>
          </cell>
          <cell r="BQ103">
            <v>0</v>
          </cell>
          <cell r="BR103">
            <v>958831</v>
          </cell>
          <cell r="BS103">
            <v>18361</v>
          </cell>
          <cell r="BT103">
            <v>16984</v>
          </cell>
          <cell r="BU103">
            <v>46017</v>
          </cell>
          <cell r="BV103">
            <v>0</v>
          </cell>
          <cell r="BW103">
            <v>9076</v>
          </cell>
          <cell r="BX103">
            <v>70393</v>
          </cell>
          <cell r="BY103">
            <v>16427</v>
          </cell>
          <cell r="BZ103">
            <v>0</v>
          </cell>
          <cell r="CA103">
            <v>12216</v>
          </cell>
          <cell r="CB103">
            <v>20546</v>
          </cell>
          <cell r="CC103">
            <v>98431</v>
          </cell>
          <cell r="CD103">
            <v>33846</v>
          </cell>
          <cell r="CE103">
            <v>11671</v>
          </cell>
          <cell r="CF103">
            <v>7310</v>
          </cell>
          <cell r="CG103">
            <v>3215</v>
          </cell>
          <cell r="CH103">
            <v>9890</v>
          </cell>
          <cell r="CI103">
            <v>4860</v>
          </cell>
          <cell r="CJ103">
            <v>130700</v>
          </cell>
          <cell r="CK103">
            <v>0</v>
          </cell>
          <cell r="CL103">
            <v>1157</v>
          </cell>
        </row>
        <row r="104">
          <cell r="A104" t="str">
            <v>4301020106.505</v>
          </cell>
          <cell r="B104" t="str">
            <v>ส่วนต่างค่ารักษาที่สูงกว่ากองทุนเหมาจ่ายรายหัว - กองทุนแรงงานต่างด้าว - OP</v>
          </cell>
          <cell r="C104">
            <v>-300155.23</v>
          </cell>
          <cell r="D104">
            <v>0</v>
          </cell>
          <cell r="E104">
            <v>-35996.230000000003</v>
          </cell>
          <cell r="F104">
            <v>-67765</v>
          </cell>
          <cell r="G104">
            <v>-41745</v>
          </cell>
          <cell r="H104">
            <v>0</v>
          </cell>
          <cell r="I104">
            <v>-9839.2999999999993</v>
          </cell>
          <cell r="J104">
            <v>0</v>
          </cell>
          <cell r="K104">
            <v>-24755</v>
          </cell>
          <cell r="L104">
            <v>-53175.23</v>
          </cell>
          <cell r="M104">
            <v>-100530</v>
          </cell>
          <cell r="N104">
            <v>0</v>
          </cell>
          <cell r="O104">
            <v>-12964.46</v>
          </cell>
          <cell r="P104">
            <v>-38589.230000000003</v>
          </cell>
          <cell r="Q104">
            <v>0</v>
          </cell>
          <cell r="R104">
            <v>-12070</v>
          </cell>
          <cell r="S104">
            <v>0</v>
          </cell>
          <cell r="T104">
            <v>0</v>
          </cell>
          <cell r="U104">
            <v>-14259</v>
          </cell>
          <cell r="V104">
            <v>-191474.67</v>
          </cell>
          <cell r="W104">
            <v>-607126</v>
          </cell>
          <cell r="X104">
            <v>-16212</v>
          </cell>
          <cell r="Y104">
            <v>-145716</v>
          </cell>
          <cell r="Z104">
            <v>-85318</v>
          </cell>
          <cell r="AA104">
            <v>-1133</v>
          </cell>
          <cell r="AB104">
            <v>-98211</v>
          </cell>
          <cell r="AC104">
            <v>-70466</v>
          </cell>
          <cell r="AD104">
            <v>-91559</v>
          </cell>
          <cell r="AE104">
            <v>-21917</v>
          </cell>
          <cell r="AF104">
            <v>-16820</v>
          </cell>
          <cell r="AG104">
            <v>-9265</v>
          </cell>
          <cell r="AH104">
            <v>-61643</v>
          </cell>
          <cell r="AI104">
            <v>-1446</v>
          </cell>
          <cell r="AJ104">
            <v>-9968</v>
          </cell>
          <cell r="AK104">
            <v>-77459.44</v>
          </cell>
          <cell r="AL104">
            <v>0</v>
          </cell>
          <cell r="AM104">
            <v>0</v>
          </cell>
          <cell r="AN104">
            <v>-33008</v>
          </cell>
          <cell r="AO104">
            <v>0</v>
          </cell>
          <cell r="AP104">
            <v>-35734</v>
          </cell>
          <cell r="AQ104">
            <v>-17068</v>
          </cell>
          <cell r="AR104">
            <v>-151715.18</v>
          </cell>
          <cell r="AS104">
            <v>-21273.360000000001</v>
          </cell>
          <cell r="AT104">
            <v>-3316</v>
          </cell>
          <cell r="AU104">
            <v>-13839.91</v>
          </cell>
          <cell r="AV104">
            <v>-14063</v>
          </cell>
          <cell r="AW104">
            <v>-8206</v>
          </cell>
          <cell r="AX104">
            <v>0</v>
          </cell>
          <cell r="AY104">
            <v>-6804</v>
          </cell>
          <cell r="AZ104">
            <v>0</v>
          </cell>
          <cell r="BA104">
            <v>-168099</v>
          </cell>
          <cell r="BB104">
            <v>-1569.4</v>
          </cell>
          <cell r="BC104">
            <v>0</v>
          </cell>
          <cell r="BD104">
            <v>-51036.81</v>
          </cell>
          <cell r="BE104">
            <v>-138462.1</v>
          </cell>
          <cell r="BF104">
            <v>-58547.37</v>
          </cell>
          <cell r="BG104">
            <v>-35204.949999999997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-18754</v>
          </cell>
          <cell r="BM104">
            <v>0</v>
          </cell>
          <cell r="BN104">
            <v>-675</v>
          </cell>
          <cell r="BO104">
            <v>0</v>
          </cell>
          <cell r="BP104">
            <v>-128260</v>
          </cell>
          <cell r="BQ104">
            <v>0</v>
          </cell>
          <cell r="BR104">
            <v>-34490</v>
          </cell>
          <cell r="BS104">
            <v>0</v>
          </cell>
          <cell r="BT104">
            <v>-125516</v>
          </cell>
          <cell r="BU104">
            <v>0</v>
          </cell>
          <cell r="BV104">
            <v>0</v>
          </cell>
          <cell r="BW104">
            <v>-26678</v>
          </cell>
          <cell r="BX104">
            <v>0</v>
          </cell>
          <cell r="BY104">
            <v>-36343.120000000003</v>
          </cell>
          <cell r="BZ104">
            <v>-3775</v>
          </cell>
          <cell r="CA104">
            <v>-13839</v>
          </cell>
          <cell r="CB104">
            <v>0</v>
          </cell>
          <cell r="CC104">
            <v>-32161.11</v>
          </cell>
          <cell r="CD104">
            <v>-9977</v>
          </cell>
          <cell r="CE104">
            <v>-8177.04</v>
          </cell>
          <cell r="CF104">
            <v>0</v>
          </cell>
          <cell r="CG104">
            <v>0</v>
          </cell>
          <cell r="CH104">
            <v>0</v>
          </cell>
          <cell r="CI104">
            <v>-17339</v>
          </cell>
          <cell r="CJ104">
            <v>-86733</v>
          </cell>
          <cell r="CK104">
            <v>0</v>
          </cell>
          <cell r="CL104">
            <v>0</v>
          </cell>
        </row>
        <row r="105">
          <cell r="A105" t="str">
            <v>4301020106.507</v>
          </cell>
          <cell r="B105" t="str">
            <v>ส่วนต่างค่ารักษาที่สูงกว่ากองทุนเหมาจ่ายรายหัว - กองทุนแรงงานต่างด้าว - IP</v>
          </cell>
          <cell r="C105">
            <v>-881501.77</v>
          </cell>
          <cell r="D105">
            <v>0</v>
          </cell>
          <cell r="E105">
            <v>-7401.21</v>
          </cell>
          <cell r="F105">
            <v>-37991</v>
          </cell>
          <cell r="G105">
            <v>-3547</v>
          </cell>
          <cell r="H105">
            <v>0</v>
          </cell>
          <cell r="I105">
            <v>-15848.76</v>
          </cell>
          <cell r="J105">
            <v>0</v>
          </cell>
          <cell r="K105">
            <v>-10647</v>
          </cell>
          <cell r="L105">
            <v>-27755.17</v>
          </cell>
          <cell r="M105">
            <v>-86403</v>
          </cell>
          <cell r="N105">
            <v>0</v>
          </cell>
          <cell r="O105">
            <v>-29469.54</v>
          </cell>
          <cell r="P105">
            <v>-1626.52</v>
          </cell>
          <cell r="Q105">
            <v>0</v>
          </cell>
          <cell r="R105">
            <v>-54992</v>
          </cell>
          <cell r="S105">
            <v>0</v>
          </cell>
          <cell r="T105">
            <v>0</v>
          </cell>
          <cell r="U105">
            <v>-5462</v>
          </cell>
          <cell r="V105">
            <v>-32509.02</v>
          </cell>
          <cell r="W105">
            <v>-1315651</v>
          </cell>
          <cell r="X105">
            <v>-22133</v>
          </cell>
          <cell r="Y105">
            <v>0</v>
          </cell>
          <cell r="Z105">
            <v>-53430</v>
          </cell>
          <cell r="AA105">
            <v>-2101.5</v>
          </cell>
          <cell r="AB105">
            <v>-35286</v>
          </cell>
          <cell r="AC105">
            <v>-93429</v>
          </cell>
          <cell r="AD105">
            <v>-215898</v>
          </cell>
          <cell r="AE105">
            <v>-12968</v>
          </cell>
          <cell r="AF105">
            <v>-13982</v>
          </cell>
          <cell r="AG105">
            <v>-16707</v>
          </cell>
          <cell r="AH105">
            <v>-19004</v>
          </cell>
          <cell r="AI105">
            <v>0</v>
          </cell>
          <cell r="AJ105">
            <v>-1390</v>
          </cell>
          <cell r="AK105">
            <v>-332721.19</v>
          </cell>
          <cell r="AL105">
            <v>0</v>
          </cell>
          <cell r="AM105">
            <v>0</v>
          </cell>
          <cell r="AN105">
            <v>-23466</v>
          </cell>
          <cell r="AO105">
            <v>0</v>
          </cell>
          <cell r="AP105">
            <v>0</v>
          </cell>
          <cell r="AQ105">
            <v>-39061</v>
          </cell>
          <cell r="AR105">
            <v>-120427.49</v>
          </cell>
          <cell r="AS105">
            <v>-12202</v>
          </cell>
          <cell r="AT105">
            <v>-1767</v>
          </cell>
          <cell r="AU105">
            <v>-2617.46</v>
          </cell>
          <cell r="AV105">
            <v>-21002</v>
          </cell>
          <cell r="AW105">
            <v>-3740</v>
          </cell>
          <cell r="AX105">
            <v>-1855.26</v>
          </cell>
          <cell r="AY105">
            <v>0</v>
          </cell>
          <cell r="AZ105">
            <v>-10304</v>
          </cell>
          <cell r="BA105">
            <v>0</v>
          </cell>
          <cell r="BB105">
            <v>-6716</v>
          </cell>
          <cell r="BC105">
            <v>0</v>
          </cell>
          <cell r="BD105">
            <v>-51076.480000000003</v>
          </cell>
          <cell r="BE105">
            <v>-51599.82</v>
          </cell>
          <cell r="BF105">
            <v>-13739</v>
          </cell>
          <cell r="BG105">
            <v>-70843.5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-48142.35</v>
          </cell>
          <cell r="BM105">
            <v>0</v>
          </cell>
          <cell r="BN105">
            <v>-6824</v>
          </cell>
          <cell r="BO105">
            <v>0</v>
          </cell>
          <cell r="BP105">
            <v>-3165</v>
          </cell>
          <cell r="BQ105">
            <v>0</v>
          </cell>
          <cell r="BR105">
            <v>-16113</v>
          </cell>
          <cell r="BS105">
            <v>0</v>
          </cell>
          <cell r="BT105">
            <v>-4978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-12216</v>
          </cell>
          <cell r="CB105">
            <v>0</v>
          </cell>
          <cell r="CC105">
            <v>-113287.29</v>
          </cell>
          <cell r="CD105">
            <v>0</v>
          </cell>
          <cell r="CE105">
            <v>0</v>
          </cell>
          <cell r="CF105">
            <v>-7310</v>
          </cell>
          <cell r="CG105">
            <v>0</v>
          </cell>
          <cell r="CH105">
            <v>0</v>
          </cell>
          <cell r="CI105">
            <v>-4860</v>
          </cell>
          <cell r="CJ105">
            <v>-125469</v>
          </cell>
          <cell r="CK105">
            <v>0</v>
          </cell>
          <cell r="CL105">
            <v>0</v>
          </cell>
        </row>
        <row r="106">
          <cell r="A106" t="str">
            <v>4301020106.509</v>
          </cell>
          <cell r="B106" t="str">
            <v>รายได้ค่ารักษาแรงงานต่างด้าว-เบิกจากส่วนกลาง OP</v>
          </cell>
          <cell r="C106">
            <v>10624</v>
          </cell>
          <cell r="D106">
            <v>0</v>
          </cell>
          <cell r="E106">
            <v>20185.32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819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2338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99920.49</v>
          </cell>
          <cell r="BD106">
            <v>2470</v>
          </cell>
          <cell r="BE106">
            <v>73244.009999999995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0</v>
          </cell>
          <cell r="BZ106">
            <v>0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</row>
        <row r="107">
          <cell r="A107" t="str">
            <v>4301020106.510</v>
          </cell>
          <cell r="B107" t="str">
            <v>ส่วนต่างค่ารักษาที่สูงกว่าข้อตกลงในการจ่ายตาม DRG -แรงงานต่างด้าว - IP</v>
          </cell>
          <cell r="C107">
            <v>0</v>
          </cell>
          <cell r="D107">
            <v>0</v>
          </cell>
          <cell r="E107">
            <v>-5081.47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-6944.6</v>
          </cell>
          <cell r="M107">
            <v>0</v>
          </cell>
          <cell r="N107">
            <v>0</v>
          </cell>
          <cell r="O107">
            <v>-2638.32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-76044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-4435</v>
          </cell>
          <cell r="AJ107">
            <v>-6691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-5236</v>
          </cell>
          <cell r="AQ107">
            <v>0</v>
          </cell>
          <cell r="AR107">
            <v>0</v>
          </cell>
          <cell r="AS107">
            <v>-2014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-107.01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-18702.5</v>
          </cell>
          <cell r="BD107">
            <v>0</v>
          </cell>
          <cell r="BE107">
            <v>0</v>
          </cell>
          <cell r="BF107">
            <v>0</v>
          </cell>
          <cell r="BG107">
            <v>-71768.59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-47183.32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-1383242.44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0</v>
          </cell>
          <cell r="BZ107">
            <v>0</v>
          </cell>
          <cell r="CA107">
            <v>0</v>
          </cell>
          <cell r="CB107">
            <v>0</v>
          </cell>
          <cell r="CC107">
            <v>0</v>
          </cell>
          <cell r="CD107">
            <v>-13505.51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</row>
        <row r="108">
          <cell r="A108" t="str">
            <v>4301020106.511</v>
          </cell>
          <cell r="B108" t="str">
            <v>ส่วนต่างค่ารักษาที่ต่ำกว่าข้อตกลงในการจ่ายตาม DRG -แรงงานต่างด้าว - IP</v>
          </cell>
          <cell r="C108">
            <v>0</v>
          </cell>
          <cell r="D108">
            <v>0</v>
          </cell>
          <cell r="E108">
            <v>1796.41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20688</v>
          </cell>
          <cell r="K108">
            <v>0</v>
          </cell>
          <cell r="L108">
            <v>0</v>
          </cell>
          <cell r="M108">
            <v>93482.8</v>
          </cell>
          <cell r="N108">
            <v>0</v>
          </cell>
          <cell r="O108">
            <v>8491.42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9776.2000000000007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1274</v>
          </cell>
          <cell r="AO108">
            <v>0</v>
          </cell>
          <cell r="AP108">
            <v>27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9761.36</v>
          </cell>
          <cell r="BD108">
            <v>0</v>
          </cell>
          <cell r="BE108">
            <v>0</v>
          </cell>
          <cell r="BF108">
            <v>0</v>
          </cell>
          <cell r="BG108">
            <v>-21214.77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715290.04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7415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1932.4</v>
          </cell>
          <cell r="CK108">
            <v>0</v>
          </cell>
          <cell r="CL108">
            <v>0</v>
          </cell>
        </row>
        <row r="109">
          <cell r="A109" t="str">
            <v>4301020106.512</v>
          </cell>
          <cell r="B109" t="str">
            <v xml:space="preserve">รายได้ค่ารักษาแรงงานต่างด้าว OP นอก CUP </v>
          </cell>
          <cell r="C109">
            <v>112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775</v>
          </cell>
          <cell r="L109">
            <v>0</v>
          </cell>
          <cell r="M109">
            <v>0</v>
          </cell>
          <cell r="N109">
            <v>0</v>
          </cell>
          <cell r="O109">
            <v>51080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1130</v>
          </cell>
          <cell r="U109">
            <v>340</v>
          </cell>
          <cell r="V109">
            <v>595</v>
          </cell>
          <cell r="W109">
            <v>118137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6305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2205</v>
          </cell>
          <cell r="AH109">
            <v>18668</v>
          </cell>
          <cell r="AI109">
            <v>56957</v>
          </cell>
          <cell r="AJ109">
            <v>2842</v>
          </cell>
          <cell r="AK109">
            <v>63724</v>
          </cell>
          <cell r="AL109">
            <v>0</v>
          </cell>
          <cell r="AM109">
            <v>0</v>
          </cell>
          <cell r="AN109">
            <v>1568</v>
          </cell>
          <cell r="AO109">
            <v>0</v>
          </cell>
          <cell r="AP109">
            <v>0</v>
          </cell>
          <cell r="AQ109">
            <v>0</v>
          </cell>
          <cell r="AR109">
            <v>450</v>
          </cell>
          <cell r="AS109">
            <v>0</v>
          </cell>
          <cell r="AT109">
            <v>0</v>
          </cell>
          <cell r="AU109">
            <v>722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33767</v>
          </cell>
          <cell r="BD109">
            <v>0</v>
          </cell>
          <cell r="BE109">
            <v>0</v>
          </cell>
          <cell r="BF109">
            <v>0</v>
          </cell>
          <cell r="BG109">
            <v>69636</v>
          </cell>
          <cell r="BH109">
            <v>0</v>
          </cell>
          <cell r="BI109">
            <v>5131</v>
          </cell>
          <cell r="BJ109">
            <v>0</v>
          </cell>
          <cell r="BK109">
            <v>37491</v>
          </cell>
          <cell r="BL109">
            <v>6407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278203</v>
          </cell>
          <cell r="BS109">
            <v>0</v>
          </cell>
          <cell r="BT109">
            <v>0</v>
          </cell>
          <cell r="BU109">
            <v>4342</v>
          </cell>
          <cell r="BV109">
            <v>0</v>
          </cell>
          <cell r="BW109">
            <v>0</v>
          </cell>
          <cell r="BX109">
            <v>0</v>
          </cell>
          <cell r="BY109">
            <v>0</v>
          </cell>
          <cell r="BZ109">
            <v>0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</row>
        <row r="110">
          <cell r="A110" t="str">
            <v>4301020106.513</v>
          </cell>
          <cell r="B110" t="str">
            <v>รายได้ค่ารักษาแรงงานต่างด้าว IP นอก CUP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145987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318814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11765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8831</v>
          </cell>
          <cell r="AH110">
            <v>20921</v>
          </cell>
          <cell r="AI110">
            <v>18916</v>
          </cell>
          <cell r="AJ110">
            <v>2497</v>
          </cell>
          <cell r="AK110">
            <v>308062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289017.19</v>
          </cell>
          <cell r="BD110">
            <v>0</v>
          </cell>
          <cell r="BE110">
            <v>0</v>
          </cell>
          <cell r="BF110">
            <v>0</v>
          </cell>
          <cell r="BG110">
            <v>326808.3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81310</v>
          </cell>
          <cell r="BM110">
            <v>7980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668377</v>
          </cell>
          <cell r="BS110">
            <v>0</v>
          </cell>
          <cell r="BT110">
            <v>0</v>
          </cell>
          <cell r="BU110">
            <v>69788</v>
          </cell>
          <cell r="BV110">
            <v>0</v>
          </cell>
          <cell r="BW110">
            <v>0</v>
          </cell>
          <cell r="BX110">
            <v>0</v>
          </cell>
          <cell r="BY110">
            <v>0</v>
          </cell>
          <cell r="BZ110">
            <v>0</v>
          </cell>
          <cell r="CA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</row>
        <row r="111">
          <cell r="A111" t="str">
            <v>4301020106.514</v>
          </cell>
          <cell r="B111" t="str">
            <v>รายได้ค่ารักษาแรงงานต่างด้าว-เบิกจากส่วนกลาง IP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92730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5612</v>
          </cell>
          <cell r="AO111">
            <v>0</v>
          </cell>
          <cell r="AP111">
            <v>0</v>
          </cell>
          <cell r="AQ111">
            <v>0</v>
          </cell>
          <cell r="AR111">
            <v>500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44730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500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16745.900000000001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</row>
        <row r="112">
          <cell r="A112" t="str">
            <v>4301020106.515</v>
          </cell>
          <cell r="B112" t="str">
            <v>ส่วนต่างค่ารักษาที่สูงกว่าข้อตกลงในการจ่ายตามหลักเกณฑ์ฯ เงินประกันสุขภาพคนต่างด้าว/แรงงานต่างด้าว OP</v>
          </cell>
          <cell r="C112">
            <v>0</v>
          </cell>
          <cell r="D112">
            <v>0</v>
          </cell>
          <cell r="E112">
            <v>-1703.83</v>
          </cell>
          <cell r="F112">
            <v>0</v>
          </cell>
          <cell r="G112">
            <v>-4407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620</v>
          </cell>
          <cell r="N112">
            <v>0</v>
          </cell>
          <cell r="O112">
            <v>-4184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-8329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-8255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</row>
        <row r="113">
          <cell r="A113" t="str">
            <v>4301020106.516</v>
          </cell>
          <cell r="B113" t="str">
            <v>รายได้ค่าตรวจสุขภาพแรงงานต่างด้าว</v>
          </cell>
          <cell r="C113">
            <v>56500</v>
          </cell>
          <cell r="D113">
            <v>0</v>
          </cell>
          <cell r="E113">
            <v>46500</v>
          </cell>
          <cell r="F113">
            <v>0</v>
          </cell>
          <cell r="G113">
            <v>0</v>
          </cell>
          <cell r="H113">
            <v>0</v>
          </cell>
          <cell r="I113">
            <v>6000</v>
          </cell>
          <cell r="J113">
            <v>0</v>
          </cell>
          <cell r="K113">
            <v>0</v>
          </cell>
          <cell r="L113">
            <v>12000</v>
          </cell>
          <cell r="M113">
            <v>15700</v>
          </cell>
          <cell r="N113">
            <v>0</v>
          </cell>
          <cell r="O113">
            <v>1000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3000</v>
          </cell>
          <cell r="V113">
            <v>30250</v>
          </cell>
          <cell r="W113">
            <v>23000</v>
          </cell>
          <cell r="X113">
            <v>5500</v>
          </cell>
          <cell r="Y113">
            <v>0</v>
          </cell>
          <cell r="Z113">
            <v>0</v>
          </cell>
          <cell r="AA113">
            <v>0</v>
          </cell>
          <cell r="AB113">
            <v>26000</v>
          </cell>
          <cell r="AC113">
            <v>0</v>
          </cell>
          <cell r="AD113">
            <v>1000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2700</v>
          </cell>
          <cell r="AO113">
            <v>10500</v>
          </cell>
          <cell r="AP113">
            <v>32200</v>
          </cell>
          <cell r="AQ113">
            <v>5400</v>
          </cell>
          <cell r="AR113">
            <v>1000</v>
          </cell>
          <cell r="AS113">
            <v>0</v>
          </cell>
          <cell r="AT113">
            <v>0</v>
          </cell>
          <cell r="AU113">
            <v>18770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19000</v>
          </cell>
          <cell r="BF113">
            <v>0</v>
          </cell>
          <cell r="BG113">
            <v>13500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8000</v>
          </cell>
          <cell r="BN113">
            <v>0</v>
          </cell>
          <cell r="BO113">
            <v>0</v>
          </cell>
          <cell r="BP113">
            <v>8000</v>
          </cell>
          <cell r="BQ113">
            <v>7500</v>
          </cell>
          <cell r="BR113">
            <v>97060</v>
          </cell>
          <cell r="BS113">
            <v>0</v>
          </cell>
          <cell r="BT113">
            <v>0</v>
          </cell>
          <cell r="BU113">
            <v>1000</v>
          </cell>
          <cell r="BV113">
            <v>0</v>
          </cell>
          <cell r="BW113">
            <v>0</v>
          </cell>
          <cell r="BX113">
            <v>0</v>
          </cell>
          <cell r="BY113">
            <v>500</v>
          </cell>
          <cell r="BZ113">
            <v>1000</v>
          </cell>
          <cell r="CA113">
            <v>1000</v>
          </cell>
          <cell r="CB113">
            <v>500</v>
          </cell>
          <cell r="CC113">
            <v>8000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8000</v>
          </cell>
          <cell r="CK113">
            <v>0</v>
          </cell>
          <cell r="CL113">
            <v>10000</v>
          </cell>
        </row>
        <row r="114">
          <cell r="A114" t="str">
            <v>4301020106.517</v>
          </cell>
          <cell r="B114" t="str">
            <v>รายได้ค่าบริหารจัดการแรงงานต่างด้าว</v>
          </cell>
          <cell r="C114">
            <v>1951139.08</v>
          </cell>
          <cell r="D114">
            <v>16680.54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70409.03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8750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18400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14303</v>
          </cell>
          <cell r="AQ114">
            <v>0</v>
          </cell>
          <cell r="AR114">
            <v>0</v>
          </cell>
          <cell r="AS114">
            <v>0</v>
          </cell>
          <cell r="AT114">
            <v>60000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22026.73</v>
          </cell>
          <cell r="BU114">
            <v>0</v>
          </cell>
          <cell r="BV114">
            <v>73.16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292.64</v>
          </cell>
          <cell r="CL114">
            <v>0</v>
          </cell>
        </row>
        <row r="115">
          <cell r="A115" t="str">
            <v>4301020106.518</v>
          </cell>
          <cell r="B115" t="str">
            <v>รายได้แรงงานต่างด้าว- ค่าบริการทางการแพทย์(P&amp;P)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585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</row>
        <row r="116">
          <cell r="A116" t="str">
            <v>4301020106.701</v>
          </cell>
          <cell r="B116" t="str">
            <v>รายได้ค่ารักษาบุคคลที่มีปัญหาสถานะและสิทธิ OP นอก CUP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377</v>
          </cell>
          <cell r="H116">
            <v>85</v>
          </cell>
          <cell r="I116">
            <v>0</v>
          </cell>
          <cell r="J116">
            <v>0</v>
          </cell>
          <cell r="K116">
            <v>0</v>
          </cell>
          <cell r="L116">
            <v>1769</v>
          </cell>
          <cell r="M116">
            <v>0</v>
          </cell>
          <cell r="N116">
            <v>0</v>
          </cell>
          <cell r="O116">
            <v>10216</v>
          </cell>
          <cell r="P116">
            <v>262</v>
          </cell>
          <cell r="Q116">
            <v>0</v>
          </cell>
          <cell r="R116">
            <v>490</v>
          </cell>
          <cell r="S116">
            <v>23669</v>
          </cell>
          <cell r="T116">
            <v>7716</v>
          </cell>
          <cell r="U116">
            <v>0</v>
          </cell>
          <cell r="V116">
            <v>0</v>
          </cell>
          <cell r="W116">
            <v>978177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653.78</v>
          </cell>
          <cell r="AF116">
            <v>605</v>
          </cell>
          <cell r="AG116">
            <v>21271</v>
          </cell>
          <cell r="AH116">
            <v>0</v>
          </cell>
          <cell r="AI116">
            <v>0</v>
          </cell>
          <cell r="AJ116">
            <v>0</v>
          </cell>
          <cell r="AK116">
            <v>632727</v>
          </cell>
          <cell r="AL116">
            <v>0</v>
          </cell>
          <cell r="AM116">
            <v>1610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1711</v>
          </cell>
          <cell r="AS116">
            <v>0</v>
          </cell>
          <cell r="AT116">
            <v>0</v>
          </cell>
          <cell r="AU116">
            <v>455</v>
          </cell>
          <cell r="AV116">
            <v>0</v>
          </cell>
          <cell r="AW116">
            <v>973</v>
          </cell>
          <cell r="AX116">
            <v>0</v>
          </cell>
          <cell r="AY116">
            <v>0</v>
          </cell>
          <cell r="AZ116">
            <v>0</v>
          </cell>
          <cell r="BA116">
            <v>950</v>
          </cell>
          <cell r="BB116">
            <v>0</v>
          </cell>
          <cell r="BC116">
            <v>64656</v>
          </cell>
          <cell r="BD116">
            <v>0</v>
          </cell>
          <cell r="BE116">
            <v>276</v>
          </cell>
          <cell r="BF116">
            <v>0</v>
          </cell>
          <cell r="BG116">
            <v>74570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2375</v>
          </cell>
          <cell r="BM116">
            <v>0</v>
          </cell>
          <cell r="BN116">
            <v>0</v>
          </cell>
          <cell r="BO116">
            <v>6852.08</v>
          </cell>
          <cell r="BP116">
            <v>0</v>
          </cell>
          <cell r="BQ116">
            <v>0</v>
          </cell>
          <cell r="BR116">
            <v>251361</v>
          </cell>
          <cell r="BS116">
            <v>0</v>
          </cell>
          <cell r="BT116">
            <v>300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3893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2185</v>
          </cell>
          <cell r="CK116">
            <v>0</v>
          </cell>
          <cell r="CL116">
            <v>0</v>
          </cell>
        </row>
        <row r="117">
          <cell r="A117" t="str">
            <v>4301020106.703</v>
          </cell>
          <cell r="B117" t="str">
            <v>รายได้ค่ารักษาบุคคลที่มีปัญหาสถานะและสิทธิ  - เบิกจากส่วนกลาง OP</v>
          </cell>
          <cell r="C117">
            <v>756402</v>
          </cell>
          <cell r="D117">
            <v>0</v>
          </cell>
          <cell r="E117">
            <v>214358</v>
          </cell>
          <cell r="F117">
            <v>97381</v>
          </cell>
          <cell r="G117">
            <v>0</v>
          </cell>
          <cell r="H117">
            <v>0</v>
          </cell>
          <cell r="I117">
            <v>8126.33</v>
          </cell>
          <cell r="J117">
            <v>0</v>
          </cell>
          <cell r="K117">
            <v>0</v>
          </cell>
          <cell r="L117">
            <v>5625.62</v>
          </cell>
          <cell r="M117">
            <v>127970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150</v>
          </cell>
          <cell r="AG117">
            <v>88193.4</v>
          </cell>
          <cell r="AH117">
            <v>0</v>
          </cell>
          <cell r="AI117">
            <v>0</v>
          </cell>
          <cell r="AJ117">
            <v>0</v>
          </cell>
          <cell r="AK117">
            <v>2800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4189</v>
          </cell>
          <cell r="AQ117">
            <v>0</v>
          </cell>
          <cell r="AR117">
            <v>3788</v>
          </cell>
          <cell r="AS117">
            <v>0</v>
          </cell>
          <cell r="AT117">
            <v>4942</v>
          </cell>
          <cell r="AU117">
            <v>0</v>
          </cell>
          <cell r="AV117">
            <v>2525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399726.83</v>
          </cell>
          <cell r="BB117">
            <v>325</v>
          </cell>
          <cell r="BC117">
            <v>2635</v>
          </cell>
          <cell r="BD117">
            <v>0</v>
          </cell>
          <cell r="BE117">
            <v>0</v>
          </cell>
          <cell r="BF117">
            <v>52018</v>
          </cell>
          <cell r="BG117">
            <v>256195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5571</v>
          </cell>
          <cell r="BR117">
            <v>601342</v>
          </cell>
          <cell r="BS117">
            <v>345</v>
          </cell>
          <cell r="BT117">
            <v>0</v>
          </cell>
          <cell r="BU117">
            <v>0</v>
          </cell>
          <cell r="BV117">
            <v>0</v>
          </cell>
          <cell r="BW117">
            <v>1410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1220</v>
          </cell>
          <cell r="CC117">
            <v>0</v>
          </cell>
          <cell r="CD117">
            <v>0</v>
          </cell>
          <cell r="CE117">
            <v>98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</row>
        <row r="118">
          <cell r="A118" t="str">
            <v>4301020106.704</v>
          </cell>
          <cell r="B118" t="str">
            <v xml:space="preserve">ส่วนต่างค่ารักษาพยาบาลที่สูงกว่าข้อตกลงในการจ่ายตามหลักเกณฑ์ฯ - บุคคลที่มีปัญหาสถานะและสิทธิ OP 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-1303</v>
          </cell>
          <cell r="M118">
            <v>0</v>
          </cell>
          <cell r="N118">
            <v>0</v>
          </cell>
          <cell r="O118">
            <v>-1737</v>
          </cell>
          <cell r="P118">
            <v>0</v>
          </cell>
          <cell r="Q118">
            <v>0</v>
          </cell>
          <cell r="R118">
            <v>0</v>
          </cell>
          <cell r="S118">
            <v>-68810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-620925</v>
          </cell>
          <cell r="AA118">
            <v>0</v>
          </cell>
          <cell r="AB118">
            <v>0</v>
          </cell>
          <cell r="AC118">
            <v>0</v>
          </cell>
          <cell r="AD118">
            <v>-27370</v>
          </cell>
          <cell r="AE118">
            <v>-5605.21</v>
          </cell>
          <cell r="AF118">
            <v>0</v>
          </cell>
          <cell r="AG118">
            <v>-22409</v>
          </cell>
          <cell r="AH118">
            <v>-88823</v>
          </cell>
          <cell r="AI118">
            <v>-1182</v>
          </cell>
          <cell r="AJ118">
            <v>-13441.93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-5044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6907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-19243</v>
          </cell>
          <cell r="BD118">
            <v>0</v>
          </cell>
          <cell r="BE118">
            <v>0</v>
          </cell>
          <cell r="BF118">
            <v>0</v>
          </cell>
          <cell r="BG118">
            <v>-26789.5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</row>
        <row r="119">
          <cell r="A119" t="str">
            <v>4301020106.705</v>
          </cell>
          <cell r="B119" t="str">
            <v>ส่วนต่างค่ารักษาที่สูงกว่าข้อตกลงในการจ่ายตาม DRG บุคคลที่มีปัญหาสถานะและสิทธิ</v>
          </cell>
          <cell r="C119">
            <v>-1124121.32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-22032.81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-7133.88</v>
          </cell>
          <cell r="U119">
            <v>0</v>
          </cell>
          <cell r="V119">
            <v>0</v>
          </cell>
          <cell r="W119">
            <v>0</v>
          </cell>
          <cell r="X119">
            <v>-5461.28</v>
          </cell>
          <cell r="Y119">
            <v>-54426.59</v>
          </cell>
          <cell r="Z119">
            <v>-42230.559999999998</v>
          </cell>
          <cell r="AA119">
            <v>0</v>
          </cell>
          <cell r="AB119">
            <v>0</v>
          </cell>
          <cell r="AC119">
            <v>-111921.06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-4111.96</v>
          </cell>
          <cell r="AI119">
            <v>-3433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-947.4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-6475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-870322.09</v>
          </cell>
          <cell r="BD119">
            <v>-49727.3</v>
          </cell>
          <cell r="BE119">
            <v>-1975.04</v>
          </cell>
          <cell r="BF119">
            <v>0</v>
          </cell>
          <cell r="BG119">
            <v>-133463.65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-1629188.49</v>
          </cell>
          <cell r="BS119">
            <v>-345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</row>
        <row r="120">
          <cell r="A120" t="str">
            <v>4301020106.706</v>
          </cell>
          <cell r="B120" t="str">
            <v>ส่วนต่างค่ารักษาที่ต่ำกว่าข้อตกลงในการจ่ายตาม DRG บุคคลที่มีปัญหาสถานะและสิทธิ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85050.89</v>
          </cell>
          <cell r="J120">
            <v>0</v>
          </cell>
          <cell r="K120">
            <v>0</v>
          </cell>
          <cell r="L120">
            <v>0</v>
          </cell>
          <cell r="M120">
            <v>1000</v>
          </cell>
          <cell r="N120">
            <v>0</v>
          </cell>
          <cell r="O120">
            <v>44313.760000000002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1171.5999999999999</v>
          </cell>
          <cell r="U120">
            <v>0</v>
          </cell>
          <cell r="V120">
            <v>0</v>
          </cell>
          <cell r="W120">
            <v>138057.32</v>
          </cell>
          <cell r="X120">
            <v>25849.81</v>
          </cell>
          <cell r="Y120">
            <v>194970.68</v>
          </cell>
          <cell r="Z120">
            <v>104630.96</v>
          </cell>
          <cell r="AA120">
            <v>0</v>
          </cell>
          <cell r="AB120">
            <v>0</v>
          </cell>
          <cell r="AC120">
            <v>182830.37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17820</v>
          </cell>
          <cell r="AL120">
            <v>0</v>
          </cell>
          <cell r="AM120">
            <v>0</v>
          </cell>
          <cell r="AN120">
            <v>0</v>
          </cell>
          <cell r="AO120">
            <v>34862.04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487485.03</v>
          </cell>
          <cell r="BD120">
            <v>82529.09</v>
          </cell>
          <cell r="BE120">
            <v>174818.87</v>
          </cell>
          <cell r="BF120">
            <v>0</v>
          </cell>
          <cell r="BG120">
            <v>108460.24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717289.36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1948</v>
          </cell>
          <cell r="CK120">
            <v>0</v>
          </cell>
          <cell r="CL120">
            <v>0</v>
          </cell>
        </row>
        <row r="121">
          <cell r="A121" t="str">
            <v>4301020106.709</v>
          </cell>
          <cell r="B121" t="str">
            <v>รายได้ค่ารักษา-บุคคลที่มีปัญหาสถานะและสิทธิ OP ใน CUP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6315</v>
          </cell>
          <cell r="K121">
            <v>0</v>
          </cell>
          <cell r="L121">
            <v>1303</v>
          </cell>
          <cell r="M121">
            <v>0</v>
          </cell>
          <cell r="N121">
            <v>0</v>
          </cell>
          <cell r="O121">
            <v>72463</v>
          </cell>
          <cell r="P121">
            <v>0</v>
          </cell>
          <cell r="Q121">
            <v>11971</v>
          </cell>
          <cell r="R121">
            <v>0</v>
          </cell>
          <cell r="S121">
            <v>25914</v>
          </cell>
          <cell r="T121">
            <v>0</v>
          </cell>
          <cell r="U121">
            <v>0</v>
          </cell>
          <cell r="V121">
            <v>56450</v>
          </cell>
          <cell r="W121">
            <v>205931</v>
          </cell>
          <cell r="X121">
            <v>96999</v>
          </cell>
          <cell r="Y121">
            <v>929781</v>
          </cell>
          <cell r="Z121">
            <v>620925</v>
          </cell>
          <cell r="AA121">
            <v>137210</v>
          </cell>
          <cell r="AB121">
            <v>164965</v>
          </cell>
          <cell r="AC121">
            <v>1846165</v>
          </cell>
          <cell r="AD121">
            <v>27370</v>
          </cell>
          <cell r="AE121">
            <v>3277</v>
          </cell>
          <cell r="AF121">
            <v>3098</v>
          </cell>
          <cell r="AG121">
            <v>1138</v>
          </cell>
          <cell r="AH121">
            <v>88823</v>
          </cell>
          <cell r="AI121">
            <v>4615</v>
          </cell>
          <cell r="AJ121">
            <v>16801</v>
          </cell>
          <cell r="AK121">
            <v>699067</v>
          </cell>
          <cell r="AL121">
            <v>0</v>
          </cell>
          <cell r="AM121">
            <v>0</v>
          </cell>
          <cell r="AN121">
            <v>1489</v>
          </cell>
          <cell r="AO121">
            <v>78103</v>
          </cell>
          <cell r="AP121">
            <v>12989</v>
          </cell>
          <cell r="AQ121">
            <v>0</v>
          </cell>
          <cell r="AR121">
            <v>11814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438</v>
          </cell>
          <cell r="AX121">
            <v>0</v>
          </cell>
          <cell r="AY121">
            <v>0</v>
          </cell>
          <cell r="AZ121">
            <v>0</v>
          </cell>
          <cell r="BA121">
            <v>37128</v>
          </cell>
          <cell r="BB121">
            <v>0</v>
          </cell>
          <cell r="BC121">
            <v>523092</v>
          </cell>
          <cell r="BD121">
            <v>342317</v>
          </cell>
          <cell r="BE121">
            <v>152951.75</v>
          </cell>
          <cell r="BF121">
            <v>0</v>
          </cell>
          <cell r="BG121">
            <v>527400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72976</v>
          </cell>
          <cell r="BM121">
            <v>0</v>
          </cell>
          <cell r="BN121">
            <v>7146</v>
          </cell>
          <cell r="BO121">
            <v>0</v>
          </cell>
          <cell r="BP121">
            <v>0</v>
          </cell>
          <cell r="BQ121">
            <v>0</v>
          </cell>
          <cell r="BR121">
            <v>65140</v>
          </cell>
          <cell r="BS121">
            <v>0</v>
          </cell>
          <cell r="BT121">
            <v>0</v>
          </cell>
          <cell r="BU121">
            <v>163160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3194</v>
          </cell>
          <cell r="CC121">
            <v>6012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385</v>
          </cell>
          <cell r="CI121">
            <v>0</v>
          </cell>
          <cell r="CJ121">
            <v>12109</v>
          </cell>
          <cell r="CK121">
            <v>0</v>
          </cell>
          <cell r="CL121">
            <v>0</v>
          </cell>
        </row>
        <row r="122">
          <cell r="A122" t="str">
            <v>4301020106.710</v>
          </cell>
          <cell r="B122" t="str">
            <v>รายได้ค่ารักษาบุคคลที่มีปัญหาสถานะและสิทธิ  - เบิกจากส่วนกลาง IP</v>
          </cell>
          <cell r="C122">
            <v>3247394</v>
          </cell>
          <cell r="D122">
            <v>0</v>
          </cell>
          <cell r="E122">
            <v>2362</v>
          </cell>
          <cell r="F122">
            <v>0</v>
          </cell>
          <cell r="G122">
            <v>0</v>
          </cell>
          <cell r="H122">
            <v>0</v>
          </cell>
          <cell r="I122">
            <v>29616.15</v>
          </cell>
          <cell r="J122">
            <v>20386</v>
          </cell>
          <cell r="K122">
            <v>0</v>
          </cell>
          <cell r="L122">
            <v>0</v>
          </cell>
          <cell r="M122">
            <v>285934</v>
          </cell>
          <cell r="N122">
            <v>0</v>
          </cell>
          <cell r="O122">
            <v>175931</v>
          </cell>
          <cell r="P122">
            <v>0</v>
          </cell>
          <cell r="Q122">
            <v>0</v>
          </cell>
          <cell r="R122">
            <v>23260</v>
          </cell>
          <cell r="S122">
            <v>12367</v>
          </cell>
          <cell r="T122">
            <v>13070</v>
          </cell>
          <cell r="U122">
            <v>0</v>
          </cell>
          <cell r="V122">
            <v>14683</v>
          </cell>
          <cell r="W122">
            <v>3349923</v>
          </cell>
          <cell r="X122">
            <v>78126</v>
          </cell>
          <cell r="Y122">
            <v>313201</v>
          </cell>
          <cell r="Z122">
            <v>266575</v>
          </cell>
          <cell r="AA122">
            <v>50443.25</v>
          </cell>
          <cell r="AB122">
            <v>65871</v>
          </cell>
          <cell r="AC122">
            <v>1135496</v>
          </cell>
          <cell r="AD122">
            <v>45693</v>
          </cell>
          <cell r="AE122">
            <v>0</v>
          </cell>
          <cell r="AF122">
            <v>0</v>
          </cell>
          <cell r="AG122">
            <v>157000</v>
          </cell>
          <cell r="AH122">
            <v>63481</v>
          </cell>
          <cell r="AI122">
            <v>0</v>
          </cell>
          <cell r="AJ122">
            <v>5656</v>
          </cell>
          <cell r="AK122">
            <v>2088207.35</v>
          </cell>
          <cell r="AL122">
            <v>0</v>
          </cell>
          <cell r="AM122">
            <v>2840</v>
          </cell>
          <cell r="AN122">
            <v>0</v>
          </cell>
          <cell r="AO122">
            <v>21297</v>
          </cell>
          <cell r="AP122">
            <v>4653</v>
          </cell>
          <cell r="AQ122">
            <v>0</v>
          </cell>
          <cell r="AR122">
            <v>21183</v>
          </cell>
          <cell r="AS122">
            <v>0</v>
          </cell>
          <cell r="AT122">
            <v>0</v>
          </cell>
          <cell r="AU122">
            <v>3384</v>
          </cell>
          <cell r="AV122">
            <v>0</v>
          </cell>
          <cell r="AW122">
            <v>7820</v>
          </cell>
          <cell r="AX122">
            <v>0</v>
          </cell>
          <cell r="AY122">
            <v>0</v>
          </cell>
          <cell r="AZ122">
            <v>0</v>
          </cell>
          <cell r="BA122">
            <v>1906</v>
          </cell>
          <cell r="BB122">
            <v>0</v>
          </cell>
          <cell r="BC122">
            <v>1073892</v>
          </cell>
          <cell r="BD122">
            <v>211180</v>
          </cell>
          <cell r="BE122">
            <v>124814</v>
          </cell>
          <cell r="BF122">
            <v>0</v>
          </cell>
          <cell r="BG122">
            <v>1265803.7</v>
          </cell>
          <cell r="BH122">
            <v>1270.22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1016.17</v>
          </cell>
          <cell r="BP122">
            <v>0</v>
          </cell>
          <cell r="BQ122">
            <v>0</v>
          </cell>
          <cell r="BR122">
            <v>4532175</v>
          </cell>
          <cell r="BS122">
            <v>0</v>
          </cell>
          <cell r="BT122">
            <v>0</v>
          </cell>
          <cell r="BU122">
            <v>107633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11182.64</v>
          </cell>
          <cell r="CC122">
            <v>0</v>
          </cell>
          <cell r="CD122">
            <v>11055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</row>
        <row r="123">
          <cell r="A123" t="str">
            <v>4301020106.711</v>
          </cell>
          <cell r="B123" t="str">
            <v>ส่วนต่างค่ารักษาที่สูงกว่าเหมาจ่ายรายหัว-เงินอุดหนุนบุคคลที่มีปัญหาและสถานะและสิทธิ OP ใน CUP</v>
          </cell>
          <cell r="C123">
            <v>0</v>
          </cell>
          <cell r="D123">
            <v>0</v>
          </cell>
          <cell r="E123">
            <v>-189.88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-6315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-72463</v>
          </cell>
          <cell r="P123">
            <v>0</v>
          </cell>
          <cell r="Q123">
            <v>-11971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-56450</v>
          </cell>
          <cell r="W123">
            <v>-205931</v>
          </cell>
          <cell r="X123">
            <v>-6173</v>
          </cell>
          <cell r="Y123">
            <v>-80680</v>
          </cell>
          <cell r="Z123">
            <v>0</v>
          </cell>
          <cell r="AA123">
            <v>-75777.64</v>
          </cell>
          <cell r="AB123">
            <v>0</v>
          </cell>
          <cell r="AC123">
            <v>-1846165</v>
          </cell>
          <cell r="AD123">
            <v>0</v>
          </cell>
          <cell r="AE123">
            <v>0</v>
          </cell>
          <cell r="AF123">
            <v>-9093</v>
          </cell>
          <cell r="AG123">
            <v>0</v>
          </cell>
          <cell r="AH123">
            <v>0</v>
          </cell>
          <cell r="AI123">
            <v>0</v>
          </cell>
          <cell r="AJ123">
            <v>-2372</v>
          </cell>
          <cell r="AK123">
            <v>0</v>
          </cell>
          <cell r="AL123">
            <v>0</v>
          </cell>
          <cell r="AM123">
            <v>-1610</v>
          </cell>
          <cell r="AN123">
            <v>0</v>
          </cell>
          <cell r="AO123">
            <v>-78103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-438</v>
          </cell>
          <cell r="AX123">
            <v>0</v>
          </cell>
          <cell r="AY123">
            <v>0</v>
          </cell>
          <cell r="AZ123">
            <v>0</v>
          </cell>
          <cell r="BA123">
            <v>-126527</v>
          </cell>
          <cell r="BB123">
            <v>0</v>
          </cell>
          <cell r="BC123">
            <v>-523092</v>
          </cell>
          <cell r="BD123">
            <v>-33556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-75351</v>
          </cell>
          <cell r="BM123">
            <v>0</v>
          </cell>
          <cell r="BN123">
            <v>-7146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-98556.37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-3792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-385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</row>
        <row r="124">
          <cell r="A124" t="str">
            <v>4301020106.712</v>
          </cell>
          <cell r="B124" t="str">
            <v>รายได้เงินอุดหนุนเหมาจ่ายรายหัวสำหรับบุคคลที่มีปัญหาสถานะและสิทธิ</v>
          </cell>
          <cell r="C124">
            <v>0</v>
          </cell>
          <cell r="D124">
            <v>42192.14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7032.02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54067.42</v>
          </cell>
          <cell r="Y124">
            <v>301572.47999999998</v>
          </cell>
          <cell r="Z124">
            <v>794647.47</v>
          </cell>
          <cell r="AA124">
            <v>0</v>
          </cell>
          <cell r="AB124">
            <v>49073.05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326199</v>
          </cell>
          <cell r="AL124">
            <v>0</v>
          </cell>
          <cell r="AM124">
            <v>5728.52</v>
          </cell>
          <cell r="AN124">
            <v>0</v>
          </cell>
          <cell r="AO124">
            <v>0</v>
          </cell>
          <cell r="AP124">
            <v>0</v>
          </cell>
          <cell r="AQ124">
            <v>2813</v>
          </cell>
          <cell r="AR124">
            <v>46412</v>
          </cell>
          <cell r="AS124">
            <v>0</v>
          </cell>
          <cell r="AT124">
            <v>16449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507357.2</v>
          </cell>
          <cell r="BE124">
            <v>1331148.29</v>
          </cell>
          <cell r="BF124">
            <v>204669.31</v>
          </cell>
          <cell r="BG124">
            <v>1822751.63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37937.360000000001</v>
          </cell>
          <cell r="BP124">
            <v>0</v>
          </cell>
          <cell r="BQ124">
            <v>0</v>
          </cell>
          <cell r="BR124">
            <v>378403.39</v>
          </cell>
          <cell r="BS124">
            <v>7032.02</v>
          </cell>
          <cell r="BT124">
            <v>5625.62</v>
          </cell>
          <cell r="BU124">
            <v>-13423</v>
          </cell>
          <cell r="BV124">
            <v>0</v>
          </cell>
          <cell r="BW124">
            <v>4384.62</v>
          </cell>
          <cell r="BX124">
            <v>12448.91</v>
          </cell>
          <cell r="BY124">
            <v>0</v>
          </cell>
          <cell r="BZ124">
            <v>0</v>
          </cell>
          <cell r="CA124">
            <v>10140.83</v>
          </cell>
          <cell r="CB124">
            <v>78136.66</v>
          </cell>
          <cell r="CC124">
            <v>19303.29</v>
          </cell>
          <cell r="CD124">
            <v>0</v>
          </cell>
          <cell r="CE124">
            <v>17286.86</v>
          </cell>
          <cell r="CF124">
            <v>0</v>
          </cell>
          <cell r="CG124">
            <v>0</v>
          </cell>
          <cell r="CH124">
            <v>9844.83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</row>
        <row r="125">
          <cell r="A125" t="str">
            <v>4301020108.101</v>
          </cell>
          <cell r="B125" t="str">
            <v>รายได้เงินนอกงบประมาณ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80000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</row>
        <row r="126">
          <cell r="A126" t="str">
            <v>4301030102.101</v>
          </cell>
          <cell r="B126" t="str">
            <v>รายได้ค่าเช่าอสังหาริมทรัพย์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6400</v>
          </cell>
          <cell r="CA126">
            <v>0</v>
          </cell>
          <cell r="CB126">
            <v>0</v>
          </cell>
          <cell r="CC126">
            <v>0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</row>
        <row r="127">
          <cell r="A127" t="str">
            <v>4301030104.101</v>
          </cell>
          <cell r="B127" t="str">
            <v>รายได้ค่าเช่าอื่น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4400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5000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5000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39000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300</v>
          </cell>
          <cell r="BP127">
            <v>1500</v>
          </cell>
          <cell r="BQ127">
            <v>0</v>
          </cell>
          <cell r="BR127">
            <v>261544.92</v>
          </cell>
          <cell r="BS127">
            <v>0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0</v>
          </cell>
          <cell r="CB127">
            <v>0</v>
          </cell>
          <cell r="CC127">
            <v>0</v>
          </cell>
          <cell r="CD127">
            <v>0</v>
          </cell>
          <cell r="CE127">
            <v>0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</row>
        <row r="128">
          <cell r="A128" t="str">
            <v>4302010106.101</v>
          </cell>
          <cell r="B128" t="str">
            <v>รายได้จากการช่วยเหลือเพื่อการดำเนินงานจาก อปท.</v>
          </cell>
          <cell r="C128">
            <v>0</v>
          </cell>
          <cell r="D128">
            <v>163900</v>
          </cell>
          <cell r="E128">
            <v>194930</v>
          </cell>
          <cell r="F128">
            <v>259150</v>
          </cell>
          <cell r="G128">
            <v>52600</v>
          </cell>
          <cell r="H128">
            <v>520436.92</v>
          </cell>
          <cell r="I128">
            <v>0</v>
          </cell>
          <cell r="J128">
            <v>240000</v>
          </cell>
          <cell r="K128">
            <v>262850</v>
          </cell>
          <cell r="L128">
            <v>286400</v>
          </cell>
          <cell r="M128">
            <v>350329</v>
          </cell>
          <cell r="N128">
            <v>58250</v>
          </cell>
          <cell r="O128">
            <v>0</v>
          </cell>
          <cell r="P128">
            <v>209443</v>
          </cell>
          <cell r="Q128">
            <v>718110</v>
          </cell>
          <cell r="R128">
            <v>0</v>
          </cell>
          <cell r="S128">
            <v>72445</v>
          </cell>
          <cell r="T128">
            <v>320500</v>
          </cell>
          <cell r="U128">
            <v>401950</v>
          </cell>
          <cell r="V128">
            <v>57450</v>
          </cell>
          <cell r="W128">
            <v>0</v>
          </cell>
          <cell r="X128">
            <v>25080</v>
          </cell>
          <cell r="Y128">
            <v>140000</v>
          </cell>
          <cell r="Z128">
            <v>56340</v>
          </cell>
          <cell r="AA128">
            <v>59507</v>
          </cell>
          <cell r="AB128">
            <v>79780</v>
          </cell>
          <cell r="AC128">
            <v>0</v>
          </cell>
          <cell r="AD128">
            <v>308030</v>
          </cell>
          <cell r="AE128">
            <v>148090</v>
          </cell>
          <cell r="AF128">
            <v>1500</v>
          </cell>
          <cell r="AG128">
            <v>0</v>
          </cell>
          <cell r="AH128">
            <v>568073.5</v>
          </cell>
          <cell r="AI128">
            <v>0</v>
          </cell>
          <cell r="AJ128">
            <v>296185</v>
          </cell>
          <cell r="AK128">
            <v>200000</v>
          </cell>
          <cell r="AL128">
            <v>146000</v>
          </cell>
          <cell r="AM128">
            <v>73205</v>
          </cell>
          <cell r="AN128">
            <v>335000</v>
          </cell>
          <cell r="AO128">
            <v>418198</v>
          </cell>
          <cell r="AP128">
            <v>233722</v>
          </cell>
          <cell r="AQ128">
            <v>158000</v>
          </cell>
          <cell r="AR128">
            <v>511055</v>
          </cell>
          <cell r="AS128">
            <v>172800</v>
          </cell>
          <cell r="AT128">
            <v>0</v>
          </cell>
          <cell r="AU128">
            <v>263800</v>
          </cell>
          <cell r="AV128">
            <v>431900</v>
          </cell>
          <cell r="AW128">
            <v>140100</v>
          </cell>
          <cell r="AX128">
            <v>171688</v>
          </cell>
          <cell r="AY128">
            <v>207390</v>
          </cell>
          <cell r="AZ128">
            <v>20000</v>
          </cell>
          <cell r="BA128">
            <v>712185</v>
          </cell>
          <cell r="BB128">
            <v>63510</v>
          </cell>
          <cell r="BC128">
            <v>393100</v>
          </cell>
          <cell r="BD128">
            <v>40000</v>
          </cell>
          <cell r="BE128">
            <v>0</v>
          </cell>
          <cell r="BF128">
            <v>0</v>
          </cell>
          <cell r="BG128">
            <v>349730</v>
          </cell>
          <cell r="BH128">
            <v>196700</v>
          </cell>
          <cell r="BI128">
            <v>91750</v>
          </cell>
          <cell r="BJ128">
            <v>0</v>
          </cell>
          <cell r="BK128">
            <v>39864</v>
          </cell>
          <cell r="BL128">
            <v>635664</v>
          </cell>
          <cell r="BM128">
            <v>0</v>
          </cell>
          <cell r="BN128">
            <v>0</v>
          </cell>
          <cell r="BO128">
            <v>0</v>
          </cell>
          <cell r="BP128">
            <v>340520</v>
          </cell>
          <cell r="BQ128">
            <v>5000</v>
          </cell>
          <cell r="BR128">
            <v>0</v>
          </cell>
          <cell r="BS128">
            <v>96950</v>
          </cell>
          <cell r="BT128">
            <v>158200</v>
          </cell>
          <cell r="BU128">
            <v>170000</v>
          </cell>
          <cell r="BV128">
            <v>187980</v>
          </cell>
          <cell r="BW128">
            <v>215486</v>
          </cell>
          <cell r="BX128">
            <v>259680</v>
          </cell>
          <cell r="BY128">
            <v>186895</v>
          </cell>
          <cell r="BZ128">
            <v>593305</v>
          </cell>
          <cell r="CA128">
            <v>314255</v>
          </cell>
          <cell r="CB128">
            <v>0</v>
          </cell>
          <cell r="CC128">
            <v>0</v>
          </cell>
          <cell r="CD128">
            <v>208000</v>
          </cell>
          <cell r="CE128">
            <v>628598.84</v>
          </cell>
          <cell r="CF128">
            <v>242735</v>
          </cell>
          <cell r="CG128">
            <v>290590</v>
          </cell>
          <cell r="CH128">
            <v>57840</v>
          </cell>
          <cell r="CI128">
            <v>77480</v>
          </cell>
          <cell r="CJ128">
            <v>171469</v>
          </cell>
          <cell r="CK128">
            <v>0</v>
          </cell>
          <cell r="CL128">
            <v>0</v>
          </cell>
        </row>
        <row r="129">
          <cell r="A129" t="str">
            <v>4302010199.101</v>
          </cell>
          <cell r="B129" t="str">
            <v>รายได้จากการช่วยเหลือเพื่อการดำเนินงานอื่น</v>
          </cell>
          <cell r="C129">
            <v>117500</v>
          </cell>
          <cell r="D129">
            <v>1200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794309</v>
          </cell>
          <cell r="N129">
            <v>172000</v>
          </cell>
          <cell r="O129">
            <v>93440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128667.45</v>
          </cell>
          <cell r="AA129">
            <v>16820</v>
          </cell>
          <cell r="AB129">
            <v>0</v>
          </cell>
          <cell r="AC129">
            <v>0</v>
          </cell>
          <cell r="AD129">
            <v>130086</v>
          </cell>
          <cell r="AE129">
            <v>0</v>
          </cell>
          <cell r="AF129">
            <v>14122.83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420000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60460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4700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13450</v>
          </cell>
          <cell r="BI129">
            <v>4000000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600000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</v>
          </cell>
          <cell r="CC129">
            <v>0</v>
          </cell>
          <cell r="CD129">
            <v>30000</v>
          </cell>
          <cell r="CE129">
            <v>0</v>
          </cell>
          <cell r="CF129">
            <v>0</v>
          </cell>
          <cell r="CG129">
            <v>0</v>
          </cell>
          <cell r="CH129">
            <v>10000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</row>
        <row r="130">
          <cell r="A130" t="str">
            <v>4302020107.101</v>
          </cell>
          <cell r="B130" t="str">
            <v>รายได้จากการช่วยเหลือเพื่อการลงทุนจากอปท.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1010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78280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</row>
        <row r="131">
          <cell r="A131" t="str">
            <v>4302020199.101</v>
          </cell>
          <cell r="B131" t="str">
            <v>รายได้จากการช่วยเหลือเพื่อการลงทุนอื่น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500000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</row>
        <row r="132">
          <cell r="A132" t="str">
            <v>4302020199.102</v>
          </cell>
          <cell r="B132" t="str">
            <v>รายได้จากการช่วยเหลือเพื่อการดำเนินงานจากหน่วยงานภาครัฐ</v>
          </cell>
          <cell r="C132">
            <v>0</v>
          </cell>
          <cell r="D132">
            <v>102000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18400</v>
          </cell>
          <cell r="N132">
            <v>0</v>
          </cell>
          <cell r="O132">
            <v>0</v>
          </cell>
          <cell r="P132">
            <v>31300</v>
          </cell>
          <cell r="Q132">
            <v>0</v>
          </cell>
          <cell r="R132">
            <v>0</v>
          </cell>
          <cell r="S132">
            <v>4950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800000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380000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150000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20000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65000</v>
          </cell>
          <cell r="CA132">
            <v>0</v>
          </cell>
          <cell r="CB132">
            <v>0</v>
          </cell>
          <cell r="CC132">
            <v>0</v>
          </cell>
          <cell r="CD132">
            <v>288860</v>
          </cell>
          <cell r="CE132">
            <v>0</v>
          </cell>
          <cell r="CF132">
            <v>250000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</row>
        <row r="133">
          <cell r="A133" t="str">
            <v>4302030101.101</v>
          </cell>
          <cell r="B133" t="str">
            <v>รายได้จากการรับบริจาค-เงินสดและรายการเทียบเท่าเงินสด</v>
          </cell>
          <cell r="C133">
            <v>376864</v>
          </cell>
          <cell r="D133">
            <v>0</v>
          </cell>
          <cell r="E133">
            <v>25713.32</v>
          </cell>
          <cell r="F133">
            <v>246900</v>
          </cell>
          <cell r="G133">
            <v>0</v>
          </cell>
          <cell r="H133">
            <v>431726.86</v>
          </cell>
          <cell r="I133">
            <v>31764</v>
          </cell>
          <cell r="J133">
            <v>654372.34</v>
          </cell>
          <cell r="K133">
            <v>38154.35</v>
          </cell>
          <cell r="L133">
            <v>8000</v>
          </cell>
          <cell r="M133">
            <v>49800</v>
          </cell>
          <cell r="N133">
            <v>2669</v>
          </cell>
          <cell r="O133">
            <v>303506</v>
          </cell>
          <cell r="P133">
            <v>6505</v>
          </cell>
          <cell r="Q133">
            <v>0</v>
          </cell>
          <cell r="R133">
            <v>20190</v>
          </cell>
          <cell r="S133">
            <v>12220</v>
          </cell>
          <cell r="T133">
            <v>1000</v>
          </cell>
          <cell r="U133">
            <v>45876</v>
          </cell>
          <cell r="V133">
            <v>96278.65</v>
          </cell>
          <cell r="W133">
            <v>2458520.59</v>
          </cell>
          <cell r="X133">
            <v>3640.6</v>
          </cell>
          <cell r="Y133">
            <v>104660</v>
          </cell>
          <cell r="Z133">
            <v>94142.01</v>
          </cell>
          <cell r="AA133">
            <v>85280</v>
          </cell>
          <cell r="AB133">
            <v>13200</v>
          </cell>
          <cell r="AC133">
            <v>18850</v>
          </cell>
          <cell r="AD133">
            <v>346222</v>
          </cell>
          <cell r="AE133">
            <v>44685</v>
          </cell>
          <cell r="AF133">
            <v>1500</v>
          </cell>
          <cell r="AG133">
            <v>4500</v>
          </cell>
          <cell r="AH133">
            <v>0</v>
          </cell>
          <cell r="AI133">
            <v>3831.98</v>
          </cell>
          <cell r="AJ133">
            <v>979333.5</v>
          </cell>
          <cell r="AK133">
            <v>8287518.5700000003</v>
          </cell>
          <cell r="AL133">
            <v>0</v>
          </cell>
          <cell r="AM133">
            <v>75406</v>
          </cell>
          <cell r="AN133">
            <v>1603830.53</v>
          </cell>
          <cell r="AO133">
            <v>1500</v>
          </cell>
          <cell r="AP133">
            <v>0</v>
          </cell>
          <cell r="AQ133">
            <v>0</v>
          </cell>
          <cell r="AR133">
            <v>4846603.25</v>
          </cell>
          <cell r="AS133">
            <v>0</v>
          </cell>
          <cell r="AT133">
            <v>0</v>
          </cell>
          <cell r="AU133">
            <v>15194</v>
          </cell>
          <cell r="AV133">
            <v>10000</v>
          </cell>
          <cell r="AW133">
            <v>8429</v>
          </cell>
          <cell r="AX133">
            <v>441659.5</v>
          </cell>
          <cell r="AY133">
            <v>30100</v>
          </cell>
          <cell r="AZ133">
            <v>0</v>
          </cell>
          <cell r="BA133">
            <v>0</v>
          </cell>
          <cell r="BB133">
            <v>169279</v>
          </cell>
          <cell r="BC133">
            <v>5187163.9400000004</v>
          </cell>
          <cell r="BD133">
            <v>11011</v>
          </cell>
          <cell r="BE133">
            <v>229837</v>
          </cell>
          <cell r="BF133">
            <v>3000</v>
          </cell>
          <cell r="BG133">
            <v>97362</v>
          </cell>
          <cell r="BH133">
            <v>26986</v>
          </cell>
          <cell r="BI133">
            <v>0</v>
          </cell>
          <cell r="BJ133">
            <v>8000</v>
          </cell>
          <cell r="BK133">
            <v>0</v>
          </cell>
          <cell r="BL133">
            <v>0</v>
          </cell>
          <cell r="BM133">
            <v>80000</v>
          </cell>
          <cell r="BN133">
            <v>42623</v>
          </cell>
          <cell r="BO133">
            <v>10000</v>
          </cell>
          <cell r="BP133">
            <v>0</v>
          </cell>
          <cell r="BQ133">
            <v>0</v>
          </cell>
          <cell r="BR133">
            <v>8831702.5199999996</v>
          </cell>
          <cell r="BS133">
            <v>4500</v>
          </cell>
          <cell r="BT133">
            <v>179700</v>
          </cell>
          <cell r="BU133">
            <v>0</v>
          </cell>
          <cell r="BV133">
            <v>0</v>
          </cell>
          <cell r="BW133">
            <v>152982.76999999999</v>
          </cell>
          <cell r="BX133">
            <v>3015000</v>
          </cell>
          <cell r="BY133">
            <v>0</v>
          </cell>
          <cell r="BZ133">
            <v>4225</v>
          </cell>
          <cell r="CA133">
            <v>3040</v>
          </cell>
          <cell r="CB133">
            <v>10</v>
          </cell>
          <cell r="CC133">
            <v>5000</v>
          </cell>
          <cell r="CD133">
            <v>20000</v>
          </cell>
          <cell r="CE133">
            <v>697510</v>
          </cell>
          <cell r="CF133">
            <v>0</v>
          </cell>
          <cell r="CG133">
            <v>200000</v>
          </cell>
          <cell r="CH133">
            <v>0</v>
          </cell>
          <cell r="CI133">
            <v>0</v>
          </cell>
          <cell r="CJ133">
            <v>5000</v>
          </cell>
          <cell r="CK133">
            <v>0</v>
          </cell>
          <cell r="CL133">
            <v>214720.12</v>
          </cell>
        </row>
        <row r="134">
          <cell r="A134" t="str">
            <v>4302030101.102</v>
          </cell>
          <cell r="B134" t="str">
            <v>รายได้จากการรับบริจาค-สินทรัพย์อื่น</v>
          </cell>
          <cell r="C134">
            <v>0</v>
          </cell>
          <cell r="D134">
            <v>0</v>
          </cell>
          <cell r="E134">
            <v>31961.41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233395.92</v>
          </cell>
          <cell r="N134">
            <v>0</v>
          </cell>
          <cell r="O134">
            <v>11493999.91</v>
          </cell>
          <cell r="P134">
            <v>37333.35</v>
          </cell>
          <cell r="Q134">
            <v>186775.81</v>
          </cell>
          <cell r="R134">
            <v>0</v>
          </cell>
          <cell r="S134">
            <v>11990</v>
          </cell>
          <cell r="T134">
            <v>30842</v>
          </cell>
          <cell r="U134">
            <v>0</v>
          </cell>
          <cell r="V134">
            <v>0</v>
          </cell>
          <cell r="W134">
            <v>6766445.9400000004</v>
          </cell>
          <cell r="X134">
            <v>0</v>
          </cell>
          <cell r="Y134">
            <v>0</v>
          </cell>
          <cell r="Z134">
            <v>0</v>
          </cell>
          <cell r="AA134">
            <v>635888.34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3452767.73</v>
          </cell>
          <cell r="AI134">
            <v>0</v>
          </cell>
          <cell r="AJ134">
            <v>0</v>
          </cell>
          <cell r="AK134">
            <v>12410156.880000001</v>
          </cell>
          <cell r="AL134">
            <v>0</v>
          </cell>
          <cell r="AM134">
            <v>293300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41645</v>
          </cell>
          <cell r="AU134">
            <v>0</v>
          </cell>
          <cell r="AV134">
            <v>0</v>
          </cell>
          <cell r="AW134">
            <v>290272.5</v>
          </cell>
          <cell r="AX134">
            <v>225680</v>
          </cell>
          <cell r="AY134">
            <v>0</v>
          </cell>
          <cell r="AZ134">
            <v>0</v>
          </cell>
          <cell r="BA134">
            <v>664684.99</v>
          </cell>
          <cell r="BB134">
            <v>9817042.4900000002</v>
          </cell>
          <cell r="BC134">
            <v>17382293.41</v>
          </cell>
          <cell r="BD134">
            <v>207956.31</v>
          </cell>
          <cell r="BE134">
            <v>0</v>
          </cell>
          <cell r="BF134">
            <v>0</v>
          </cell>
          <cell r="BG134">
            <v>3202664.96</v>
          </cell>
          <cell r="BH134">
            <v>0</v>
          </cell>
          <cell r="BI134">
            <v>181124.73</v>
          </cell>
          <cell r="BJ134">
            <v>7790.86</v>
          </cell>
          <cell r="BK134">
            <v>15640.24</v>
          </cell>
          <cell r="BL134">
            <v>467372.79</v>
          </cell>
          <cell r="BM134">
            <v>126527.33</v>
          </cell>
          <cell r="BN134">
            <v>1844908.98</v>
          </cell>
          <cell r="BO134">
            <v>0</v>
          </cell>
          <cell r="BP134">
            <v>0</v>
          </cell>
          <cell r="BQ134">
            <v>0</v>
          </cell>
          <cell r="BR134">
            <v>2890000</v>
          </cell>
          <cell r="BS134">
            <v>47600</v>
          </cell>
          <cell r="BT134">
            <v>0</v>
          </cell>
          <cell r="BU134">
            <v>2886491.49</v>
          </cell>
          <cell r="BV134">
            <v>0</v>
          </cell>
          <cell r="BW134">
            <v>9600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B134">
            <v>351066.72</v>
          </cell>
          <cell r="CC134">
            <v>0</v>
          </cell>
          <cell r="CD134">
            <v>0</v>
          </cell>
          <cell r="CE134">
            <v>913397.29</v>
          </cell>
          <cell r="CF134">
            <v>0</v>
          </cell>
          <cell r="CG134">
            <v>0</v>
          </cell>
          <cell r="CH134">
            <v>457142.88</v>
          </cell>
          <cell r="CI134">
            <v>0</v>
          </cell>
          <cell r="CJ134">
            <v>0</v>
          </cell>
          <cell r="CK134">
            <v>927760.01</v>
          </cell>
          <cell r="CL134">
            <v>4583.71</v>
          </cell>
        </row>
        <row r="135">
          <cell r="A135" t="str">
            <v>4302040101.101</v>
          </cell>
          <cell r="B135" t="str">
            <v>พักรับเงินงบอุดหนุน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</row>
        <row r="136">
          <cell r="A136" t="str">
            <v>4303010101.101</v>
          </cell>
          <cell r="B136" t="str">
            <v>รายได้ดอกเบี้ยจากสถาบันการเงิน</v>
          </cell>
          <cell r="C136">
            <v>1109709.8500000001</v>
          </cell>
          <cell r="D136">
            <v>5113.9799999999996</v>
          </cell>
          <cell r="E136">
            <v>93885.47</v>
          </cell>
          <cell r="F136">
            <v>0</v>
          </cell>
          <cell r="G136">
            <v>73261.59</v>
          </cell>
          <cell r="H136">
            <v>38276.9</v>
          </cell>
          <cell r="I136">
            <v>233980.24</v>
          </cell>
          <cell r="J136">
            <v>182869.8</v>
          </cell>
          <cell r="K136">
            <v>82846.66</v>
          </cell>
          <cell r="L136">
            <v>91209.33</v>
          </cell>
          <cell r="M136">
            <v>80542.23</v>
          </cell>
          <cell r="N136">
            <v>12096.69</v>
          </cell>
          <cell r="O136">
            <v>306860.84000000003</v>
          </cell>
          <cell r="P136">
            <v>196687.22</v>
          </cell>
          <cell r="Q136">
            <v>207013.49</v>
          </cell>
          <cell r="R136">
            <v>230437.53</v>
          </cell>
          <cell r="S136">
            <v>30536.1</v>
          </cell>
          <cell r="T136">
            <v>123473.85</v>
          </cell>
          <cell r="U136">
            <v>86574.56</v>
          </cell>
          <cell r="V136">
            <v>49784.47</v>
          </cell>
          <cell r="W136">
            <v>0</v>
          </cell>
          <cell r="X136">
            <v>59592.76</v>
          </cell>
          <cell r="Y136">
            <v>220625.66</v>
          </cell>
          <cell r="Z136">
            <v>118126.3</v>
          </cell>
          <cell r="AA136">
            <v>28591.67</v>
          </cell>
          <cell r="AB136">
            <v>50625.23</v>
          </cell>
          <cell r="AC136">
            <v>2690.1</v>
          </cell>
          <cell r="AD136">
            <v>182021.29</v>
          </cell>
          <cell r="AE136">
            <v>47201.69</v>
          </cell>
          <cell r="AF136">
            <v>39021.67</v>
          </cell>
          <cell r="AG136">
            <v>125114.31</v>
          </cell>
          <cell r="AH136">
            <v>96599.33</v>
          </cell>
          <cell r="AI136">
            <v>220708.92</v>
          </cell>
          <cell r="AJ136">
            <v>0</v>
          </cell>
          <cell r="AK136">
            <v>934014.84</v>
          </cell>
          <cell r="AL136">
            <v>103422.68</v>
          </cell>
          <cell r="AM136">
            <v>122377.42</v>
          </cell>
          <cell r="AN136">
            <v>114936.31</v>
          </cell>
          <cell r="AO136">
            <v>72268.240000000005</v>
          </cell>
          <cell r="AP136">
            <v>85662.92</v>
          </cell>
          <cell r="AQ136">
            <v>32341.360000000001</v>
          </cell>
          <cell r="AR136">
            <v>230805.76000000001</v>
          </cell>
          <cell r="AS136">
            <v>112560.66</v>
          </cell>
          <cell r="AT136">
            <v>45199.72</v>
          </cell>
          <cell r="AU136">
            <v>49486.41</v>
          </cell>
          <cell r="AV136">
            <v>94082.3</v>
          </cell>
          <cell r="AW136">
            <v>60010.68</v>
          </cell>
          <cell r="AX136">
            <v>49603.89</v>
          </cell>
          <cell r="AY136">
            <v>91138.05</v>
          </cell>
          <cell r="AZ136">
            <v>93585.08</v>
          </cell>
          <cell r="BA136">
            <v>392738.9</v>
          </cell>
          <cell r="BB136">
            <v>62839.9</v>
          </cell>
          <cell r="BC136">
            <v>1182122.02</v>
          </cell>
          <cell r="BD136">
            <v>169635.71</v>
          </cell>
          <cell r="BE136">
            <v>46502.78</v>
          </cell>
          <cell r="BF136">
            <v>7361.26</v>
          </cell>
          <cell r="BG136">
            <v>106200.61</v>
          </cell>
          <cell r="BH136">
            <v>37442.65</v>
          </cell>
          <cell r="BI136">
            <v>11100.02</v>
          </cell>
          <cell r="BJ136">
            <v>133306.62</v>
          </cell>
          <cell r="BK136">
            <v>137795.9</v>
          </cell>
          <cell r="BL136">
            <v>501538.06</v>
          </cell>
          <cell r="BM136">
            <v>159405.51999999999</v>
          </cell>
          <cell r="BN136">
            <v>116048.15</v>
          </cell>
          <cell r="BO136">
            <v>103389.37</v>
          </cell>
          <cell r="BP136">
            <v>126959.54</v>
          </cell>
          <cell r="BQ136">
            <v>94623.64</v>
          </cell>
          <cell r="BR136">
            <v>4667784.84</v>
          </cell>
          <cell r="BS136">
            <v>142263.39000000001</v>
          </cell>
          <cell r="BT136">
            <v>4571.54</v>
          </cell>
          <cell r="BU136">
            <v>155915.92000000001</v>
          </cell>
          <cell r="BV136">
            <v>17977.59</v>
          </cell>
          <cell r="BW136">
            <v>0</v>
          </cell>
          <cell r="BX136">
            <v>0</v>
          </cell>
          <cell r="BY136">
            <v>48742.28</v>
          </cell>
          <cell r="BZ136">
            <v>78367.98</v>
          </cell>
          <cell r="CA136">
            <v>77666.259999999995</v>
          </cell>
          <cell r="CB136">
            <v>77283.929999999993</v>
          </cell>
          <cell r="CC136">
            <v>242656.47</v>
          </cell>
          <cell r="CD136">
            <v>186445.23</v>
          </cell>
          <cell r="CE136">
            <v>221184.47</v>
          </cell>
          <cell r="CF136">
            <v>98251.01</v>
          </cell>
          <cell r="CG136">
            <v>117236.35</v>
          </cell>
          <cell r="CH136">
            <v>2551.17</v>
          </cell>
          <cell r="CI136">
            <v>31808.57</v>
          </cell>
          <cell r="CJ136">
            <v>183609.57</v>
          </cell>
          <cell r="CK136">
            <v>66748.55</v>
          </cell>
          <cell r="CL136">
            <v>81593.570000000007</v>
          </cell>
        </row>
        <row r="137">
          <cell r="A137" t="str">
            <v>4306010104.101</v>
          </cell>
          <cell r="B137" t="str">
            <v>รายรับจากการขายอาคารและสิ่งปลูกสร้าง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7411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B137">
            <v>0</v>
          </cell>
          <cell r="CC137">
            <v>0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</row>
        <row r="138">
          <cell r="A138" t="str">
            <v>4306010110.101</v>
          </cell>
          <cell r="B138" t="str">
            <v>รายรับจากการขายครุภัณฑ์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12312.07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3440</v>
          </cell>
          <cell r="X138">
            <v>0</v>
          </cell>
          <cell r="Y138">
            <v>2850</v>
          </cell>
          <cell r="Z138">
            <v>3000</v>
          </cell>
          <cell r="AA138">
            <v>1500</v>
          </cell>
          <cell r="AB138">
            <v>0</v>
          </cell>
          <cell r="AC138">
            <v>4600</v>
          </cell>
          <cell r="AD138">
            <v>1600</v>
          </cell>
          <cell r="AE138">
            <v>0</v>
          </cell>
          <cell r="AF138">
            <v>5295</v>
          </cell>
          <cell r="AG138">
            <v>4500</v>
          </cell>
          <cell r="AH138">
            <v>2270</v>
          </cell>
          <cell r="AI138">
            <v>0</v>
          </cell>
          <cell r="AJ138">
            <v>850</v>
          </cell>
          <cell r="AK138">
            <v>60000</v>
          </cell>
          <cell r="AL138">
            <v>0</v>
          </cell>
          <cell r="AM138">
            <v>4250</v>
          </cell>
          <cell r="AN138">
            <v>0</v>
          </cell>
          <cell r="AO138">
            <v>0</v>
          </cell>
          <cell r="AP138">
            <v>0</v>
          </cell>
          <cell r="AQ138">
            <v>7500</v>
          </cell>
          <cell r="AR138">
            <v>3800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3100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2500</v>
          </cell>
          <cell r="BQ138">
            <v>0</v>
          </cell>
          <cell r="BR138">
            <v>271000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</row>
        <row r="139">
          <cell r="A139" t="str">
            <v>4306010110.102</v>
          </cell>
          <cell r="B139" t="str">
            <v>รายรับจากการขายวัสดุที่ใช้แล้ว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400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74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</row>
        <row r="140">
          <cell r="A140" t="str">
            <v>4307010103.201</v>
          </cell>
          <cell r="B140" t="str">
            <v>บัญชีรายได้ระหว่างหน่วยงาน - หน่วยงานรับเงินงบบุคลากรจากรัฐบาล</v>
          </cell>
          <cell r="C140">
            <v>224651083.77000001</v>
          </cell>
          <cell r="D140">
            <v>27733601.329999998</v>
          </cell>
          <cell r="E140">
            <v>34325245.880000003</v>
          </cell>
          <cell r="F140">
            <v>37075173.759999998</v>
          </cell>
          <cell r="G140">
            <v>17152467.41</v>
          </cell>
          <cell r="H140">
            <v>39188206.210000001</v>
          </cell>
          <cell r="I140">
            <v>42338292.689999998</v>
          </cell>
          <cell r="J140">
            <v>43807131.869999997</v>
          </cell>
          <cell r="K140">
            <v>30199332.09</v>
          </cell>
          <cell r="L140">
            <v>24716880.219999999</v>
          </cell>
          <cell r="M140">
            <v>72795451.980000004</v>
          </cell>
          <cell r="N140">
            <v>303836</v>
          </cell>
          <cell r="O140">
            <v>86825943.629999995</v>
          </cell>
          <cell r="P140">
            <v>24359542.050000001</v>
          </cell>
          <cell r="Q140">
            <v>27751852.559999999</v>
          </cell>
          <cell r="R140">
            <v>40971421.530000001</v>
          </cell>
          <cell r="S140">
            <v>29087910.789999999</v>
          </cell>
          <cell r="T140">
            <v>21575925.890000001</v>
          </cell>
          <cell r="U140">
            <v>26260280.289999999</v>
          </cell>
          <cell r="V140">
            <v>13335490.93</v>
          </cell>
          <cell r="W140">
            <v>259237111.28</v>
          </cell>
          <cell r="X140">
            <v>24378953.699999999</v>
          </cell>
          <cell r="Y140">
            <v>37602545.549999997</v>
          </cell>
          <cell r="Z140">
            <v>25375226.440000001</v>
          </cell>
          <cell r="AA140">
            <v>13762993.220000001</v>
          </cell>
          <cell r="AB140">
            <v>24375914.41</v>
          </cell>
          <cell r="AC140">
            <v>25217321.710000001</v>
          </cell>
          <cell r="AD140">
            <v>70980610.599999994</v>
          </cell>
          <cell r="AE140">
            <v>28692257.030000001</v>
          </cell>
          <cell r="AF140">
            <v>24009125</v>
          </cell>
          <cell r="AG140">
            <v>22971584.640000001</v>
          </cell>
          <cell r="AH140">
            <v>45053128.350000001</v>
          </cell>
          <cell r="AI140">
            <v>23711231.109999999</v>
          </cell>
          <cell r="AJ140">
            <v>9959346.9199999999</v>
          </cell>
          <cell r="AK140">
            <v>359152624.25999999</v>
          </cell>
          <cell r="AL140">
            <v>25917705.149999999</v>
          </cell>
          <cell r="AM140">
            <v>20920251.260000002</v>
          </cell>
          <cell r="AN140">
            <v>54694311.490000002</v>
          </cell>
          <cell r="AO140">
            <v>50457540.259999998</v>
          </cell>
          <cell r="AP140">
            <v>31766491.43</v>
          </cell>
          <cell r="AQ140">
            <v>14261530</v>
          </cell>
          <cell r="AR140">
            <v>56608457.18</v>
          </cell>
          <cell r="AS140">
            <v>24894614.440000001</v>
          </cell>
          <cell r="AT140">
            <v>31945448.23</v>
          </cell>
          <cell r="AU140">
            <v>48928137.799999997</v>
          </cell>
          <cell r="AV140">
            <v>24515620.190000001</v>
          </cell>
          <cell r="AW140">
            <v>18674240.780000001</v>
          </cell>
          <cell r="AX140">
            <v>34661115.939999998</v>
          </cell>
          <cell r="AY140">
            <v>20878461.649999999</v>
          </cell>
          <cell r="AZ140">
            <v>17969358.059999999</v>
          </cell>
          <cell r="BA140">
            <v>94280445.409999996</v>
          </cell>
          <cell r="BB140">
            <v>18634742.899999999</v>
          </cell>
          <cell r="BC140">
            <v>251782260.81999999</v>
          </cell>
          <cell r="BD140">
            <v>60595493.979999997</v>
          </cell>
          <cell r="BE140">
            <v>28077142.899999999</v>
          </cell>
          <cell r="BF140">
            <v>18692573.41</v>
          </cell>
          <cell r="BG140">
            <v>105014091.43000001</v>
          </cell>
          <cell r="BH140">
            <v>16463374.199999999</v>
          </cell>
          <cell r="BI140">
            <v>3954340.07</v>
          </cell>
          <cell r="BJ140">
            <v>8546241.2699999996</v>
          </cell>
          <cell r="BK140">
            <v>6146886.7599999998</v>
          </cell>
          <cell r="BL140">
            <v>145972020.81</v>
          </cell>
          <cell r="BM140">
            <v>45542800.049999997</v>
          </cell>
          <cell r="BN140">
            <v>29570008.350000001</v>
          </cell>
          <cell r="BO140">
            <v>50252477.409999996</v>
          </cell>
          <cell r="BP140">
            <v>31317882.460000001</v>
          </cell>
          <cell r="BQ140">
            <v>16029980.85</v>
          </cell>
          <cell r="BR140">
            <v>596519374.79999995</v>
          </cell>
          <cell r="BS140">
            <v>39306697.740000002</v>
          </cell>
          <cell r="BT140">
            <v>36642297.780000001</v>
          </cell>
          <cell r="BU140">
            <v>88186735.439999998</v>
          </cell>
          <cell r="BV140">
            <v>8923517.2599999998</v>
          </cell>
          <cell r="BW140">
            <v>28143631.949999999</v>
          </cell>
          <cell r="BX140">
            <v>65883103.920000002</v>
          </cell>
          <cell r="BY140">
            <v>25937728.190000001</v>
          </cell>
          <cell r="BZ140">
            <v>19327900.23</v>
          </cell>
          <cell r="CA140">
            <v>24363496.989999998</v>
          </cell>
          <cell r="CB140">
            <v>33685432.259999998</v>
          </cell>
          <cell r="CC140">
            <v>58942501.130000003</v>
          </cell>
          <cell r="CD140">
            <v>35795372.869999997</v>
          </cell>
          <cell r="CE140">
            <v>51523571.289999999</v>
          </cell>
          <cell r="CF140">
            <v>22364792.23</v>
          </cell>
          <cell r="CG140">
            <v>24515619.16</v>
          </cell>
          <cell r="CH140">
            <v>14887879.43</v>
          </cell>
          <cell r="CI140">
            <v>18879295.420000002</v>
          </cell>
          <cell r="CJ140">
            <v>55714311.090000004</v>
          </cell>
          <cell r="CK140">
            <v>5073112.9400000004</v>
          </cell>
          <cell r="CL140">
            <v>6754880.2400000002</v>
          </cell>
        </row>
        <row r="141">
          <cell r="A141" t="str">
            <v>4307010104.101</v>
          </cell>
          <cell r="B141" t="str">
            <v>บัญชีรายได้ระหว่างหน่วยงาน - หน่วยงานรับเงินงบลงทุนจากรัฐบาล</v>
          </cell>
          <cell r="C141">
            <v>32186862.210000001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45435338.700000003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63092960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59351127.530000001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8161820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40009000</v>
          </cell>
          <cell r="BB141">
            <v>0</v>
          </cell>
          <cell r="BC141">
            <v>53072000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2565000</v>
          </cell>
          <cell r="BI141">
            <v>0</v>
          </cell>
          <cell r="BJ141">
            <v>0</v>
          </cell>
          <cell r="BK141">
            <v>0</v>
          </cell>
          <cell r="BL141">
            <v>13039880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17698500</v>
          </cell>
          <cell r="BS141">
            <v>0</v>
          </cell>
          <cell r="BT141">
            <v>0</v>
          </cell>
          <cell r="BU141">
            <v>0</v>
          </cell>
          <cell r="BV141">
            <v>4904640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2790400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</row>
        <row r="142">
          <cell r="A142" t="str">
            <v>4307010105.101</v>
          </cell>
          <cell r="B142" t="str">
            <v>บัญชีรายได้ระหว่างหน่วยงาน - หน่วยงานรับเงินงบดำเนินงานจากรัฐบาล</v>
          </cell>
          <cell r="C142">
            <v>12707512.970000001</v>
          </cell>
          <cell r="D142">
            <v>203390</v>
          </cell>
          <cell r="E142">
            <v>1280642.43</v>
          </cell>
          <cell r="F142">
            <v>0</v>
          </cell>
          <cell r="G142">
            <v>57583</v>
          </cell>
          <cell r="H142">
            <v>4500</v>
          </cell>
          <cell r="I142">
            <v>72906.8</v>
          </cell>
          <cell r="J142">
            <v>19418.400000000001</v>
          </cell>
          <cell r="K142">
            <v>0</v>
          </cell>
          <cell r="L142">
            <v>0</v>
          </cell>
          <cell r="M142">
            <v>45000</v>
          </cell>
          <cell r="N142">
            <v>0</v>
          </cell>
          <cell r="O142">
            <v>12793942.640000001</v>
          </cell>
          <cell r="P142">
            <v>357.6</v>
          </cell>
          <cell r="Q142">
            <v>38374.879999999997</v>
          </cell>
          <cell r="R142">
            <v>7560400</v>
          </cell>
          <cell r="S142">
            <v>15750</v>
          </cell>
          <cell r="T142">
            <v>4500</v>
          </cell>
          <cell r="U142">
            <v>0</v>
          </cell>
          <cell r="V142">
            <v>0</v>
          </cell>
          <cell r="W142">
            <v>18461036</v>
          </cell>
          <cell r="X142">
            <v>34083.279999999999</v>
          </cell>
          <cell r="Y142">
            <v>639729.93999999994</v>
          </cell>
          <cell r="Z142">
            <v>32826.080000000002</v>
          </cell>
          <cell r="AA142">
            <v>83595.539999999994</v>
          </cell>
          <cell r="AB142">
            <v>35986.44</v>
          </cell>
          <cell r="AC142">
            <v>703000.36</v>
          </cell>
          <cell r="AD142">
            <v>94121.14</v>
          </cell>
          <cell r="AE142">
            <v>256365.06</v>
          </cell>
          <cell r="AF142">
            <v>338282.89</v>
          </cell>
          <cell r="AG142">
            <v>1775022</v>
          </cell>
          <cell r="AH142">
            <v>65709.16</v>
          </cell>
          <cell r="AI142">
            <v>46687.32</v>
          </cell>
          <cell r="AJ142">
            <v>3614.02</v>
          </cell>
          <cell r="AK142">
            <v>30084302.059999999</v>
          </cell>
          <cell r="AL142">
            <v>51425.74</v>
          </cell>
          <cell r="AM142">
            <v>35790.78</v>
          </cell>
          <cell r="AN142">
            <v>117465.52</v>
          </cell>
          <cell r="AO142">
            <v>0</v>
          </cell>
          <cell r="AP142">
            <v>106024.48</v>
          </cell>
          <cell r="AQ142">
            <v>0</v>
          </cell>
          <cell r="AR142">
            <v>154362.20000000001</v>
          </cell>
          <cell r="AS142">
            <v>33685.919999999998</v>
          </cell>
          <cell r="AT142">
            <v>60042.76</v>
          </cell>
          <cell r="AU142">
            <v>67730.86</v>
          </cell>
          <cell r="AV142">
            <v>111303.96</v>
          </cell>
          <cell r="AW142">
            <v>14091.08</v>
          </cell>
          <cell r="AX142">
            <v>93005.05</v>
          </cell>
          <cell r="AY142">
            <v>3000</v>
          </cell>
          <cell r="AZ142">
            <v>21470.76</v>
          </cell>
          <cell r="BA142">
            <v>2522244.91</v>
          </cell>
          <cell r="BB142">
            <v>10234.36</v>
          </cell>
          <cell r="BC142">
            <v>19530405.649999999</v>
          </cell>
          <cell r="BD142">
            <v>289382.59000000003</v>
          </cell>
          <cell r="BE142">
            <v>6564.6</v>
          </cell>
          <cell r="BF142">
            <v>0</v>
          </cell>
          <cell r="BG142">
            <v>25068.6</v>
          </cell>
          <cell r="BH142">
            <v>2700</v>
          </cell>
          <cell r="BI142">
            <v>0</v>
          </cell>
          <cell r="BJ142">
            <v>2053.06</v>
          </cell>
          <cell r="BK142">
            <v>0</v>
          </cell>
          <cell r="BL142">
            <v>14773251.550000001</v>
          </cell>
          <cell r="BM142">
            <v>37017.32</v>
          </cell>
          <cell r="BN142">
            <v>8948.08</v>
          </cell>
          <cell r="BO142">
            <v>43158.87</v>
          </cell>
          <cell r="BP142">
            <v>24002.400000000001</v>
          </cell>
          <cell r="BQ142">
            <v>4624.3</v>
          </cell>
          <cell r="BR142">
            <v>52186101.590000004</v>
          </cell>
          <cell r="BS142">
            <v>0</v>
          </cell>
          <cell r="BT142">
            <v>0</v>
          </cell>
          <cell r="BU142">
            <v>1415.76</v>
          </cell>
          <cell r="BV142">
            <v>0</v>
          </cell>
          <cell r="BW142">
            <v>306.36</v>
          </cell>
          <cell r="BX142">
            <v>303.42</v>
          </cell>
          <cell r="BY142">
            <v>958.32</v>
          </cell>
          <cell r="BZ142">
            <v>0</v>
          </cell>
          <cell r="CA142">
            <v>919.08</v>
          </cell>
          <cell r="CB142">
            <v>914.28</v>
          </cell>
          <cell r="CC142">
            <v>306.36</v>
          </cell>
          <cell r="CD142">
            <v>4858.62</v>
          </cell>
          <cell r="CE142">
            <v>7203.96</v>
          </cell>
          <cell r="CF142">
            <v>1836236</v>
          </cell>
          <cell r="CG142">
            <v>18350.560000000001</v>
          </cell>
          <cell r="CH142">
            <v>0</v>
          </cell>
          <cell r="CI142">
            <v>0</v>
          </cell>
          <cell r="CJ142">
            <v>837872.8</v>
          </cell>
          <cell r="CK142">
            <v>4242.63</v>
          </cell>
          <cell r="CL142">
            <v>306.36</v>
          </cell>
        </row>
        <row r="143">
          <cell r="A143" t="str">
            <v>4307010106.101</v>
          </cell>
          <cell r="B143" t="str">
            <v>บัญชีรายได้ระหว่างหน่วยงาน - หน่วยงานรับเงินงบอุดหนุนจากรัฐบาล</v>
          </cell>
          <cell r="C143">
            <v>150000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1422.93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170000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941070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40000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476000</v>
          </cell>
          <cell r="BI143">
            <v>0</v>
          </cell>
          <cell r="BJ143">
            <v>0</v>
          </cell>
          <cell r="BK143">
            <v>0</v>
          </cell>
          <cell r="BL143">
            <v>560000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1083760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</row>
        <row r="144">
          <cell r="A144" t="str">
            <v>4307010107.101</v>
          </cell>
          <cell r="B144" t="str">
            <v>บัญชีรายได้ระหว่างหน่วยงาน - หน่วยงานรับเงินงบรายจ่ายอื่นจากรัฐบาล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</row>
        <row r="145">
          <cell r="A145" t="str">
            <v>4307010108.101</v>
          </cell>
          <cell r="B145" t="str">
            <v>บัญชีรายได้ระหว่างหน่วยงาน - หน่วยงานรับเงินงบกลางจากรัฐบาล</v>
          </cell>
          <cell r="C145">
            <v>19821066.77</v>
          </cell>
          <cell r="D145">
            <v>2312733.7999999998</v>
          </cell>
          <cell r="E145">
            <v>0</v>
          </cell>
          <cell r="F145">
            <v>1515957.07</v>
          </cell>
          <cell r="G145">
            <v>651501.48</v>
          </cell>
          <cell r="H145">
            <v>1479882.31</v>
          </cell>
          <cell r="I145">
            <v>1797132.19</v>
          </cell>
          <cell r="J145">
            <v>1744919.83</v>
          </cell>
          <cell r="K145">
            <v>1156123.3600000001</v>
          </cell>
          <cell r="L145">
            <v>1005980.22</v>
          </cell>
          <cell r="M145">
            <v>2839878.31</v>
          </cell>
          <cell r="N145">
            <v>0</v>
          </cell>
          <cell r="O145">
            <v>3707693.55</v>
          </cell>
          <cell r="P145">
            <v>934650.35</v>
          </cell>
          <cell r="Q145">
            <v>1049329.3700000001</v>
          </cell>
          <cell r="R145">
            <v>8133829.04</v>
          </cell>
          <cell r="S145">
            <v>1106885.6299999999</v>
          </cell>
          <cell r="T145">
            <v>796616.08</v>
          </cell>
          <cell r="U145">
            <v>912464.23</v>
          </cell>
          <cell r="V145">
            <v>500557.02</v>
          </cell>
          <cell r="W145">
            <v>11390155.57</v>
          </cell>
          <cell r="X145">
            <v>857170.08</v>
          </cell>
          <cell r="Y145">
            <v>1160429.29</v>
          </cell>
          <cell r="Z145">
            <v>1014843.76</v>
          </cell>
          <cell r="AA145">
            <v>446357.63</v>
          </cell>
          <cell r="AB145">
            <v>700327.58</v>
          </cell>
          <cell r="AC145">
            <v>674951.61</v>
          </cell>
          <cell r="AD145">
            <v>2422496</v>
          </cell>
          <cell r="AE145">
            <v>823941.47</v>
          </cell>
          <cell r="AF145">
            <v>929932.67</v>
          </cell>
          <cell r="AG145">
            <v>1019258.58</v>
          </cell>
          <cell r="AH145">
            <v>1492505.26</v>
          </cell>
          <cell r="AI145">
            <v>735036.9</v>
          </cell>
          <cell r="AJ145">
            <v>333136.11</v>
          </cell>
          <cell r="AK145">
            <v>16419620.710000001</v>
          </cell>
          <cell r="AL145">
            <v>1051381.6000000001</v>
          </cell>
          <cell r="AM145">
            <v>834846.59</v>
          </cell>
          <cell r="AN145">
            <v>2001132.35</v>
          </cell>
          <cell r="AO145">
            <v>1671671.23</v>
          </cell>
          <cell r="AP145">
            <v>1214507.52</v>
          </cell>
          <cell r="AQ145">
            <v>401684.1</v>
          </cell>
          <cell r="AR145">
            <v>2435486.2200000002</v>
          </cell>
          <cell r="AS145">
            <v>1251291.6100000001</v>
          </cell>
          <cell r="AT145">
            <v>1202314.32</v>
          </cell>
          <cell r="AU145">
            <v>2041669.51</v>
          </cell>
          <cell r="AV145">
            <v>840143.74</v>
          </cell>
          <cell r="AW145">
            <v>579787.26</v>
          </cell>
          <cell r="AX145">
            <v>1399365.55</v>
          </cell>
          <cell r="AY145">
            <v>706966.47</v>
          </cell>
          <cell r="AZ145">
            <v>829722.79</v>
          </cell>
          <cell r="BA145">
            <v>3410306.44</v>
          </cell>
          <cell r="BB145">
            <v>836175.13</v>
          </cell>
          <cell r="BC145">
            <v>13794030.33</v>
          </cell>
          <cell r="BD145">
            <v>2317368.15</v>
          </cell>
          <cell r="BE145">
            <v>897548.75</v>
          </cell>
          <cell r="BF145">
            <v>461469</v>
          </cell>
          <cell r="BG145">
            <v>4443534.9000000004</v>
          </cell>
          <cell r="BH145">
            <v>591350.74</v>
          </cell>
          <cell r="BI145">
            <v>190666.45</v>
          </cell>
          <cell r="BJ145">
            <v>404026.48</v>
          </cell>
          <cell r="BK145">
            <v>262220.96000000002</v>
          </cell>
          <cell r="BL145">
            <v>6906177.3700000001</v>
          </cell>
          <cell r="BM145">
            <v>1806926.25</v>
          </cell>
          <cell r="BN145">
            <v>1243010.22</v>
          </cell>
          <cell r="BO145">
            <v>2133511.15</v>
          </cell>
          <cell r="BP145">
            <v>1298509.6499999999</v>
          </cell>
          <cell r="BQ145">
            <v>713449.9</v>
          </cell>
          <cell r="BR145">
            <v>35577544.109999999</v>
          </cell>
          <cell r="BS145">
            <v>1567698.91</v>
          </cell>
          <cell r="BT145">
            <v>1430957.8</v>
          </cell>
          <cell r="BU145">
            <v>3590685.3</v>
          </cell>
          <cell r="BV145">
            <v>396690.36</v>
          </cell>
          <cell r="BW145">
            <v>1152005.82</v>
          </cell>
          <cell r="BX145">
            <v>2439010.9300000002</v>
          </cell>
          <cell r="BY145">
            <v>1102855.07</v>
          </cell>
          <cell r="BZ145">
            <v>770379.25</v>
          </cell>
          <cell r="CA145">
            <v>1088026.58</v>
          </cell>
          <cell r="CB145">
            <v>1491366.89</v>
          </cell>
          <cell r="CC145">
            <v>2420149.11</v>
          </cell>
          <cell r="CD145">
            <v>1550207.98</v>
          </cell>
          <cell r="CE145">
            <v>1883289.21</v>
          </cell>
          <cell r="CF145">
            <v>919592.85</v>
          </cell>
          <cell r="CG145">
            <v>782467.45</v>
          </cell>
          <cell r="CH145">
            <v>638600.49</v>
          </cell>
          <cell r="CI145">
            <v>413638.21</v>
          </cell>
          <cell r="CJ145">
            <v>2437506.73</v>
          </cell>
          <cell r="CK145">
            <v>230535.14</v>
          </cell>
          <cell r="CL145">
            <v>258410.46</v>
          </cell>
        </row>
        <row r="146">
          <cell r="A146" t="str">
            <v>4307010110.101</v>
          </cell>
          <cell r="B146" t="str">
            <v>บัญชีรายได้ระหว่างหน่วยงาน - หน่วยงานรับเงินกู้จากรัฐบาล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</row>
        <row r="147">
          <cell r="A147" t="str">
            <v>4308010101.101</v>
          </cell>
          <cell r="B147" t="str">
            <v>รายได้ระหว่างหน่วยงาน-หน่วยงานรับเงินนอกงบประมาณจากกรมบัญชีกลาง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</row>
        <row r="148">
          <cell r="A148" t="str">
            <v>4308010105.101</v>
          </cell>
          <cell r="B148" t="str">
            <v>รายได้ระหว่างหน่วยงาน-ปรับเงินฝากคลัง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5819713.6799999997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</row>
        <row r="149">
          <cell r="A149" t="str">
            <v>4308010106.101</v>
          </cell>
          <cell r="B149" t="str">
            <v>รายได้ระหว่างหน่วยงาน-หน่วยงานรับเงินจากหน่วยงานอื่น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32047</v>
          </cell>
          <cell r="BC149">
            <v>0</v>
          </cell>
          <cell r="BD149">
            <v>2400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</row>
        <row r="150">
          <cell r="A150" t="str">
            <v>4308010111.101</v>
          </cell>
          <cell r="B150" t="str">
            <v>รายได้ระหว่างหน่วยงาน - หน่วยงานรับเงินถอนคืนรายได้จากรัฐบาล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3653.3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</row>
        <row r="151">
          <cell r="A151" t="str">
            <v>4308010117.101</v>
          </cell>
          <cell r="B151" t="str">
            <v>รายได้ระหว่างหน่วยงาน -เงินทดรองราชการ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</row>
        <row r="152">
          <cell r="A152" t="str">
            <v>4308010118.101</v>
          </cell>
          <cell r="B152" t="str">
            <v>รายได้ระหว่างกัน-ภายในกรมเดียวกัน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525720.80000000005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</row>
        <row r="153">
          <cell r="A153" t="str">
            <v>4313010101.101</v>
          </cell>
          <cell r="B153" t="str">
            <v>หนี้สูญได้รับคืน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83234</v>
          </cell>
          <cell r="P153">
            <v>0</v>
          </cell>
          <cell r="Q153">
            <v>5593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5791</v>
          </cell>
          <cell r="Y153">
            <v>0</v>
          </cell>
          <cell r="Z153">
            <v>0</v>
          </cell>
          <cell r="AA153">
            <v>8687</v>
          </cell>
          <cell r="AB153">
            <v>13333</v>
          </cell>
          <cell r="AC153">
            <v>28643.06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8632.5</v>
          </cell>
          <cell r="AK153">
            <v>176811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9275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41763.31</v>
          </cell>
          <cell r="BE153">
            <v>0</v>
          </cell>
          <cell r="BF153">
            <v>0</v>
          </cell>
          <cell r="BG153">
            <v>15469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33282.300000000003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0</v>
          </cell>
        </row>
        <row r="154">
          <cell r="A154" t="str">
            <v>4313010103.101</v>
          </cell>
          <cell r="B154" t="str">
            <v>รายได้ค่าปรับ</v>
          </cell>
          <cell r="C154">
            <v>30292.2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284140.78999999998</v>
          </cell>
          <cell r="J154">
            <v>210533.76000000001</v>
          </cell>
          <cell r="K154">
            <v>0</v>
          </cell>
          <cell r="L154">
            <v>0</v>
          </cell>
          <cell r="M154">
            <v>233.26</v>
          </cell>
          <cell r="N154">
            <v>0</v>
          </cell>
          <cell r="O154">
            <v>15151.5</v>
          </cell>
          <cell r="P154">
            <v>90074</v>
          </cell>
          <cell r="Q154">
            <v>969041.89</v>
          </cell>
          <cell r="R154">
            <v>267629.8</v>
          </cell>
          <cell r="S154">
            <v>0</v>
          </cell>
          <cell r="T154">
            <v>45128.78</v>
          </cell>
          <cell r="U154">
            <v>0</v>
          </cell>
          <cell r="V154">
            <v>0</v>
          </cell>
          <cell r="W154">
            <v>507340.7</v>
          </cell>
          <cell r="X154">
            <v>3128</v>
          </cell>
          <cell r="Y154">
            <v>0</v>
          </cell>
          <cell r="Z154">
            <v>17100</v>
          </cell>
          <cell r="AA154">
            <v>0</v>
          </cell>
          <cell r="AB154">
            <v>17630</v>
          </cell>
          <cell r="AC154">
            <v>1960</v>
          </cell>
          <cell r="AD154">
            <v>255788</v>
          </cell>
          <cell r="AE154">
            <v>0</v>
          </cell>
          <cell r="AF154">
            <v>0</v>
          </cell>
          <cell r="AG154">
            <v>4180</v>
          </cell>
          <cell r="AH154">
            <v>18750</v>
          </cell>
          <cell r="AI154">
            <v>0</v>
          </cell>
          <cell r="AJ154">
            <v>35802</v>
          </cell>
          <cell r="AK154">
            <v>837338.73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92427.74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84114.01</v>
          </cell>
          <cell r="BB154">
            <v>0</v>
          </cell>
          <cell r="BC154">
            <v>155852.18</v>
          </cell>
          <cell r="BD154">
            <v>0</v>
          </cell>
          <cell r="BE154">
            <v>0</v>
          </cell>
          <cell r="BF154">
            <v>0</v>
          </cell>
          <cell r="BG154">
            <v>328992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345018.43</v>
          </cell>
          <cell r="BM154">
            <v>55658.16</v>
          </cell>
          <cell r="BN154">
            <v>47433.279999999999</v>
          </cell>
          <cell r="BO154">
            <v>83142.92</v>
          </cell>
          <cell r="BP154">
            <v>0</v>
          </cell>
          <cell r="BQ154">
            <v>2516.64</v>
          </cell>
          <cell r="BR154">
            <v>2305521.75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225750</v>
          </cell>
          <cell r="CB154">
            <v>0</v>
          </cell>
          <cell r="CC154">
            <v>0</v>
          </cell>
          <cell r="CD154">
            <v>96596.78</v>
          </cell>
          <cell r="CE154">
            <v>118125.6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</row>
        <row r="155">
          <cell r="A155" t="str">
            <v>4313010199.101</v>
          </cell>
          <cell r="B155" t="str">
            <v>รายได้ค่าวัสดุ/อุปกรณ์/น้ำยา-หน่วยงานภาครัฐ</v>
          </cell>
          <cell r="C155">
            <v>235143.54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556950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122475.06</v>
          </cell>
          <cell r="W155">
            <v>49511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128711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554795.19999999995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25906.2</v>
          </cell>
          <cell r="AS155">
            <v>0</v>
          </cell>
          <cell r="AT155">
            <v>0</v>
          </cell>
          <cell r="AU155">
            <v>3885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7237140.7699999996</v>
          </cell>
          <cell r="BE155">
            <v>0</v>
          </cell>
          <cell r="BF155">
            <v>0</v>
          </cell>
          <cell r="BG155">
            <v>2735059.98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1281068.04</v>
          </cell>
          <cell r="BM155">
            <v>32474.05</v>
          </cell>
          <cell r="BN155">
            <v>33402.620000000003</v>
          </cell>
          <cell r="BO155">
            <v>0</v>
          </cell>
          <cell r="BP155">
            <v>0</v>
          </cell>
          <cell r="BQ155">
            <v>0</v>
          </cell>
          <cell r="BR155">
            <v>589297</v>
          </cell>
          <cell r="BS155">
            <v>0</v>
          </cell>
          <cell r="BT155">
            <v>0</v>
          </cell>
          <cell r="BU155">
            <v>478703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</row>
        <row r="156">
          <cell r="A156" t="str">
            <v>4313010199.102</v>
          </cell>
          <cell r="B156" t="str">
            <v>รายได้ค่าวัสดุ/อุปกรณ์/น้ำยา-บุคคลภายนอก</v>
          </cell>
          <cell r="C156">
            <v>67022.559999999998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121190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447260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228</v>
          </cell>
          <cell r="AQ156">
            <v>0</v>
          </cell>
          <cell r="AR156">
            <v>3200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1500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407416</v>
          </cell>
          <cell r="BD156">
            <v>115081</v>
          </cell>
          <cell r="BE156">
            <v>0</v>
          </cell>
          <cell r="BF156">
            <v>0</v>
          </cell>
          <cell r="BG156">
            <v>38570</v>
          </cell>
          <cell r="BH156">
            <v>0</v>
          </cell>
          <cell r="BI156">
            <v>1917</v>
          </cell>
          <cell r="BJ156">
            <v>1750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284470</v>
          </cell>
          <cell r="BS156">
            <v>0</v>
          </cell>
          <cell r="BT156">
            <v>0</v>
          </cell>
          <cell r="BU156">
            <v>4000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0</v>
          </cell>
          <cell r="CL156">
            <v>0</v>
          </cell>
        </row>
        <row r="157">
          <cell r="A157" t="str">
            <v>4313010199.105</v>
          </cell>
          <cell r="B157" t="str">
            <v>รายได้ค่าใบรับรองแพทย์</v>
          </cell>
          <cell r="C157">
            <v>0</v>
          </cell>
          <cell r="D157">
            <v>77305</v>
          </cell>
          <cell r="E157">
            <v>53800</v>
          </cell>
          <cell r="F157">
            <v>85080</v>
          </cell>
          <cell r="G157">
            <v>0</v>
          </cell>
          <cell r="H157">
            <v>67760</v>
          </cell>
          <cell r="I157">
            <v>0</v>
          </cell>
          <cell r="J157">
            <v>61060</v>
          </cell>
          <cell r="K157">
            <v>67510</v>
          </cell>
          <cell r="L157">
            <v>47763</v>
          </cell>
          <cell r="M157">
            <v>78700</v>
          </cell>
          <cell r="N157">
            <v>11170</v>
          </cell>
          <cell r="O157">
            <v>406400</v>
          </cell>
          <cell r="P157">
            <v>264800</v>
          </cell>
          <cell r="Q157">
            <v>301300</v>
          </cell>
          <cell r="R157">
            <v>0</v>
          </cell>
          <cell r="S157">
            <v>327104</v>
          </cell>
          <cell r="T157">
            <v>0</v>
          </cell>
          <cell r="U157">
            <v>186500</v>
          </cell>
          <cell r="V157">
            <v>27005</v>
          </cell>
          <cell r="W157">
            <v>174900</v>
          </cell>
          <cell r="X157">
            <v>67410</v>
          </cell>
          <cell r="Y157">
            <v>262441</v>
          </cell>
          <cell r="Z157">
            <v>0</v>
          </cell>
          <cell r="AA157">
            <v>35050</v>
          </cell>
          <cell r="AB157">
            <v>78050</v>
          </cell>
          <cell r="AC157">
            <v>0</v>
          </cell>
          <cell r="AD157">
            <v>44900</v>
          </cell>
          <cell r="AE157">
            <v>231140</v>
          </cell>
          <cell r="AF157">
            <v>73600</v>
          </cell>
          <cell r="AG157">
            <v>179870</v>
          </cell>
          <cell r="AH157">
            <v>207050</v>
          </cell>
          <cell r="AI157">
            <v>26900</v>
          </cell>
          <cell r="AJ157">
            <v>213950</v>
          </cell>
          <cell r="AK157">
            <v>108430</v>
          </cell>
          <cell r="AL157">
            <v>22528</v>
          </cell>
          <cell r="AM157">
            <v>0</v>
          </cell>
          <cell r="AN157">
            <v>1800</v>
          </cell>
          <cell r="AO157">
            <v>0</v>
          </cell>
          <cell r="AP157">
            <v>122750</v>
          </cell>
          <cell r="AQ157">
            <v>0</v>
          </cell>
          <cell r="AR157">
            <v>68010</v>
          </cell>
          <cell r="AS157">
            <v>61600</v>
          </cell>
          <cell r="AT157">
            <v>126060</v>
          </cell>
          <cell r="AU157">
            <v>138041</v>
          </cell>
          <cell r="AV157">
            <v>89650</v>
          </cell>
          <cell r="AW157">
            <v>75640</v>
          </cell>
          <cell r="AX157">
            <v>89350</v>
          </cell>
          <cell r="AY157">
            <v>0</v>
          </cell>
          <cell r="AZ157">
            <v>300</v>
          </cell>
          <cell r="BA157">
            <v>0</v>
          </cell>
          <cell r="BB157">
            <v>39700</v>
          </cell>
          <cell r="BC157">
            <v>0</v>
          </cell>
          <cell r="BD157">
            <v>140000</v>
          </cell>
          <cell r="BE157">
            <v>78400</v>
          </cell>
          <cell r="BF157">
            <v>4100</v>
          </cell>
          <cell r="BG157">
            <v>87790</v>
          </cell>
          <cell r="BH157">
            <v>56540</v>
          </cell>
          <cell r="BI157">
            <v>46450</v>
          </cell>
          <cell r="BJ157">
            <v>170220</v>
          </cell>
          <cell r="BK157">
            <v>88090</v>
          </cell>
          <cell r="BL157">
            <v>0</v>
          </cell>
          <cell r="BM157">
            <v>0</v>
          </cell>
          <cell r="BN157">
            <v>79850</v>
          </cell>
          <cell r="BO157">
            <v>87500</v>
          </cell>
          <cell r="BP157">
            <v>138160</v>
          </cell>
          <cell r="BQ157">
            <v>0</v>
          </cell>
          <cell r="BR157">
            <v>0</v>
          </cell>
          <cell r="BS157">
            <v>173476</v>
          </cell>
          <cell r="BT157">
            <v>49110</v>
          </cell>
          <cell r="BU157">
            <v>0</v>
          </cell>
          <cell r="BV157">
            <v>20830</v>
          </cell>
          <cell r="BW157">
            <v>0</v>
          </cell>
          <cell r="BX157">
            <v>11950</v>
          </cell>
          <cell r="BY157">
            <v>95285</v>
          </cell>
          <cell r="BZ157">
            <v>121541</v>
          </cell>
          <cell r="CA157">
            <v>41290</v>
          </cell>
          <cell r="CB157">
            <v>79962</v>
          </cell>
          <cell r="CC157">
            <v>39540</v>
          </cell>
          <cell r="CD157">
            <v>30270</v>
          </cell>
          <cell r="CE157">
            <v>254695</v>
          </cell>
          <cell r="CF157">
            <v>3550</v>
          </cell>
          <cell r="CG157">
            <v>71030</v>
          </cell>
          <cell r="CH157">
            <v>88620</v>
          </cell>
          <cell r="CI157">
            <v>27005</v>
          </cell>
          <cell r="CJ157">
            <v>164463</v>
          </cell>
          <cell r="CK157">
            <v>31557</v>
          </cell>
          <cell r="CL157">
            <v>30560</v>
          </cell>
        </row>
        <row r="158">
          <cell r="A158" t="str">
            <v>4313010199.108</v>
          </cell>
          <cell r="B158" t="str">
            <v>รายได้จากเงินโครงการผลิตแพทย์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24843000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</v>
          </cell>
        </row>
        <row r="159">
          <cell r="A159" t="str">
            <v>4313010199.109</v>
          </cell>
          <cell r="B159" t="str">
            <v>รายได้จากโครงการผลิตบุคลากรทางการแพทย์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204846</v>
          </cell>
          <cell r="V159">
            <v>0</v>
          </cell>
          <cell r="W159">
            <v>15250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10000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39600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65000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</row>
        <row r="160">
          <cell r="A160" t="str">
            <v>4313010199.110</v>
          </cell>
          <cell r="B160" t="str">
            <v>รายได้ลักษณะอื่น</v>
          </cell>
          <cell r="C160">
            <v>2166576.62</v>
          </cell>
          <cell r="D160">
            <v>60377.56</v>
          </cell>
          <cell r="E160">
            <v>175791.28</v>
          </cell>
          <cell r="F160">
            <v>176816</v>
          </cell>
          <cell r="G160">
            <v>113267.37</v>
          </cell>
          <cell r="H160">
            <v>21000</v>
          </cell>
          <cell r="I160">
            <v>25913</v>
          </cell>
          <cell r="J160">
            <v>90152.03</v>
          </cell>
          <cell r="K160">
            <v>54573</v>
          </cell>
          <cell r="L160">
            <v>12394</v>
          </cell>
          <cell r="M160">
            <v>47420.45</v>
          </cell>
          <cell r="N160">
            <v>9319.11</v>
          </cell>
          <cell r="O160">
            <v>2323348.16</v>
          </cell>
          <cell r="P160">
            <v>155004</v>
          </cell>
          <cell r="Q160">
            <v>10800</v>
          </cell>
          <cell r="R160">
            <v>18665</v>
          </cell>
          <cell r="S160">
            <v>11020</v>
          </cell>
          <cell r="T160">
            <v>171957.32</v>
          </cell>
          <cell r="U160">
            <v>48508.78</v>
          </cell>
          <cell r="V160">
            <v>151481.70000000001</v>
          </cell>
          <cell r="W160">
            <v>150066</v>
          </cell>
          <cell r="X160">
            <v>42826</v>
          </cell>
          <cell r="Y160">
            <v>8691</v>
          </cell>
          <cell r="Z160">
            <v>45904.47</v>
          </cell>
          <cell r="AA160">
            <v>13000</v>
          </cell>
          <cell r="AB160">
            <v>47748</v>
          </cell>
          <cell r="AC160">
            <v>116375.17</v>
          </cell>
          <cell r="AD160">
            <v>93232.23</v>
          </cell>
          <cell r="AE160">
            <v>146873.39000000001</v>
          </cell>
          <cell r="AF160">
            <v>0</v>
          </cell>
          <cell r="AG160">
            <v>238854.5</v>
          </cell>
          <cell r="AH160">
            <v>609518</v>
          </cell>
          <cell r="AI160">
            <v>4200</v>
          </cell>
          <cell r="AJ160">
            <v>1800</v>
          </cell>
          <cell r="AK160">
            <v>990846.15</v>
          </cell>
          <cell r="AL160">
            <v>191443</v>
          </cell>
          <cell r="AM160">
            <v>2043.94</v>
          </cell>
          <cell r="AN160">
            <v>126440.67</v>
          </cell>
          <cell r="AO160">
            <v>551909.06000000006</v>
          </cell>
          <cell r="AP160">
            <v>45540</v>
          </cell>
          <cell r="AQ160">
            <v>55402</v>
          </cell>
          <cell r="AR160">
            <v>1817778.27</v>
          </cell>
          <cell r="AS160">
            <v>18351.13</v>
          </cell>
          <cell r="AT160">
            <v>2945196.25</v>
          </cell>
          <cell r="AU160">
            <v>39450</v>
          </cell>
          <cell r="AV160">
            <v>152135.91</v>
          </cell>
          <cell r="AW160">
            <v>288721.33</v>
          </cell>
          <cell r="AX160">
            <v>227815</v>
          </cell>
          <cell r="AY160">
            <v>96599.03</v>
          </cell>
          <cell r="AZ160">
            <v>46571.08</v>
          </cell>
          <cell r="BA160">
            <v>2742283.4</v>
          </cell>
          <cell r="BB160">
            <v>1143</v>
          </cell>
          <cell r="BC160">
            <v>227792.46</v>
          </cell>
          <cell r="BD160">
            <v>20807</v>
          </cell>
          <cell r="BE160">
            <v>92642.5</v>
          </cell>
          <cell r="BF160">
            <v>129024.9</v>
          </cell>
          <cell r="BG160">
            <v>557561.48</v>
          </cell>
          <cell r="BH160">
            <v>0</v>
          </cell>
          <cell r="BI160">
            <v>12738.21</v>
          </cell>
          <cell r="BJ160">
            <v>24865</v>
          </cell>
          <cell r="BK160">
            <v>2727</v>
          </cell>
          <cell r="BL160">
            <v>1074917.6599999999</v>
          </cell>
          <cell r="BM160">
            <v>811638.75</v>
          </cell>
          <cell r="BN160">
            <v>330734.12</v>
          </cell>
          <cell r="BO160">
            <v>569536</v>
          </cell>
          <cell r="BP160">
            <v>89139.94</v>
          </cell>
          <cell r="BQ160">
            <v>21858.9</v>
          </cell>
          <cell r="BR160">
            <v>2707244.03</v>
          </cell>
          <cell r="BS160">
            <v>1231330.8400000001</v>
          </cell>
          <cell r="BT160">
            <v>315395</v>
          </cell>
          <cell r="BU160">
            <v>1416258.18</v>
          </cell>
          <cell r="BV160">
            <v>284800</v>
          </cell>
          <cell r="BW160">
            <v>31774.51</v>
          </cell>
          <cell r="BX160">
            <v>8863.2800000000007</v>
          </cell>
          <cell r="BY160">
            <v>40081.339999999997</v>
          </cell>
          <cell r="BZ160">
            <v>33922.089999999997</v>
          </cell>
          <cell r="CA160">
            <v>5400</v>
          </cell>
          <cell r="CB160">
            <v>9388.3799999999992</v>
          </cell>
          <cell r="CC160">
            <v>120274.55</v>
          </cell>
          <cell r="CD160">
            <v>31506.97</v>
          </cell>
          <cell r="CE160">
            <v>703632</v>
          </cell>
          <cell r="CF160">
            <v>15426.98</v>
          </cell>
          <cell r="CG160">
            <v>26334</v>
          </cell>
          <cell r="CH160">
            <v>1597.07</v>
          </cell>
          <cell r="CI160">
            <v>0</v>
          </cell>
          <cell r="CJ160">
            <v>372517</v>
          </cell>
          <cell r="CK160">
            <v>9664.92</v>
          </cell>
          <cell r="CL160">
            <v>102480.2</v>
          </cell>
        </row>
        <row r="161">
          <cell r="A161" t="str">
            <v>4313010199.113</v>
          </cell>
          <cell r="B161" t="str">
            <v>รายได้ค่าธรรมเนียม</v>
          </cell>
          <cell r="C161">
            <v>235218.62</v>
          </cell>
          <cell r="D161">
            <v>600</v>
          </cell>
          <cell r="E161">
            <v>0</v>
          </cell>
          <cell r="F161">
            <v>0</v>
          </cell>
          <cell r="G161">
            <v>0</v>
          </cell>
          <cell r="H161">
            <v>200</v>
          </cell>
          <cell r="I161">
            <v>0</v>
          </cell>
          <cell r="J161">
            <v>0</v>
          </cell>
          <cell r="K161">
            <v>7520</v>
          </cell>
          <cell r="L161">
            <v>0</v>
          </cell>
          <cell r="M161">
            <v>28600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88257</v>
          </cell>
          <cell r="T161">
            <v>0</v>
          </cell>
          <cell r="U161">
            <v>0</v>
          </cell>
          <cell r="V161">
            <v>11800</v>
          </cell>
          <cell r="W161">
            <v>0</v>
          </cell>
          <cell r="X161">
            <v>50</v>
          </cell>
          <cell r="Y161">
            <v>20220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270</v>
          </cell>
          <cell r="AK161">
            <v>0</v>
          </cell>
          <cell r="AL161">
            <v>2000</v>
          </cell>
          <cell r="AM161">
            <v>0</v>
          </cell>
          <cell r="AN161">
            <v>9000</v>
          </cell>
          <cell r="AO161">
            <v>0</v>
          </cell>
          <cell r="AP161">
            <v>1500</v>
          </cell>
          <cell r="AQ161">
            <v>600</v>
          </cell>
          <cell r="AR161">
            <v>61100</v>
          </cell>
          <cell r="AS161">
            <v>300</v>
          </cell>
          <cell r="AT161">
            <v>0</v>
          </cell>
          <cell r="AU161">
            <v>2460</v>
          </cell>
          <cell r="AV161">
            <v>0</v>
          </cell>
          <cell r="AW161">
            <v>0</v>
          </cell>
          <cell r="AX161">
            <v>11200</v>
          </cell>
          <cell r="AY161">
            <v>3400</v>
          </cell>
          <cell r="AZ161">
            <v>0</v>
          </cell>
          <cell r="BA161">
            <v>0</v>
          </cell>
          <cell r="BB161">
            <v>0</v>
          </cell>
          <cell r="BC161">
            <v>21305.56</v>
          </cell>
          <cell r="BD161">
            <v>30</v>
          </cell>
          <cell r="BE161">
            <v>0</v>
          </cell>
          <cell r="BF161">
            <v>3700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25185</v>
          </cell>
          <cell r="BP161">
            <v>20750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8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1300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600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</row>
        <row r="162">
          <cell r="A162" t="str">
            <v>4313010199.114</v>
          </cell>
          <cell r="B162" t="str">
            <v>รายได้อื่น-สินค้ารับโอนจาก สสจ./ รพศ./รพท./รพช./รพ.สต.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75000</v>
          </cell>
          <cell r="AQ162">
            <v>0</v>
          </cell>
          <cell r="AR162">
            <v>0</v>
          </cell>
          <cell r="AS162">
            <v>0</v>
          </cell>
          <cell r="AT162">
            <v>129524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293095.37</v>
          </cell>
          <cell r="AZ162">
            <v>0</v>
          </cell>
          <cell r="BA162">
            <v>0</v>
          </cell>
          <cell r="BB162">
            <v>208002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</row>
        <row r="163">
          <cell r="A163" t="str">
            <v>4313010199.115</v>
          </cell>
          <cell r="B163" t="str">
            <v>รายได้อื่น-วัสดุรับโอนจาก สสจ./รพศ./รพท./รพช./รพ.สต.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213822.73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</row>
        <row r="164">
          <cell r="A164" t="str">
            <v>4313010199.116</v>
          </cell>
          <cell r="B164" t="str">
            <v>รายได้อื่น-ครุภัณฑ์ ที่ดินและสิ่งก่อสร้างรับโอนจาก สสจ./รพศ./รพท./รพช./รพ.สต.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6590000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915920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6063920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5150500</v>
          </cell>
          <cell r="BE164">
            <v>917500</v>
          </cell>
          <cell r="BF164">
            <v>0</v>
          </cell>
          <cell r="BG164">
            <v>22192442.989999998</v>
          </cell>
          <cell r="BH164">
            <v>0</v>
          </cell>
          <cell r="BI164">
            <v>0</v>
          </cell>
          <cell r="BJ164">
            <v>2488200</v>
          </cell>
          <cell r="BK164">
            <v>0</v>
          </cell>
          <cell r="BL164">
            <v>0</v>
          </cell>
          <cell r="BM164">
            <v>10784974.58</v>
          </cell>
          <cell r="BN164">
            <v>1668500</v>
          </cell>
          <cell r="BO164">
            <v>12492000</v>
          </cell>
          <cell r="BP164">
            <v>7319500</v>
          </cell>
          <cell r="BQ164">
            <v>16449800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1617900</v>
          </cell>
          <cell r="CC164">
            <v>4448900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CJ164">
            <v>0</v>
          </cell>
          <cell r="CK164">
            <v>0</v>
          </cell>
          <cell r="CL164">
            <v>0</v>
          </cell>
        </row>
        <row r="165">
          <cell r="A165" t="str">
            <v>4313010199.117</v>
          </cell>
          <cell r="B165" t="str">
            <v>รายได้อื่น-เงินนอกงบประมาณรับโอนจาก สสจ./รพศ./รพท./รพช./รพ.สต.</v>
          </cell>
          <cell r="C165">
            <v>86076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394881</v>
          </cell>
          <cell r="I165">
            <v>280000</v>
          </cell>
          <cell r="J165">
            <v>4932</v>
          </cell>
          <cell r="K165">
            <v>149900</v>
          </cell>
          <cell r="L165">
            <v>0</v>
          </cell>
          <cell r="M165">
            <v>152000</v>
          </cell>
          <cell r="N165">
            <v>13121000</v>
          </cell>
          <cell r="O165">
            <v>0</v>
          </cell>
          <cell r="P165">
            <v>0</v>
          </cell>
          <cell r="Q165">
            <v>11700</v>
          </cell>
          <cell r="R165">
            <v>0</v>
          </cell>
          <cell r="S165">
            <v>4000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57000</v>
          </cell>
          <cell r="Y165">
            <v>25580</v>
          </cell>
          <cell r="Z165">
            <v>2880</v>
          </cell>
          <cell r="AA165">
            <v>62000</v>
          </cell>
          <cell r="AB165">
            <v>97000</v>
          </cell>
          <cell r="AC165">
            <v>60000</v>
          </cell>
          <cell r="AD165">
            <v>811520</v>
          </cell>
          <cell r="AE165">
            <v>0</v>
          </cell>
          <cell r="AF165">
            <v>72000</v>
          </cell>
          <cell r="AG165">
            <v>0</v>
          </cell>
          <cell r="AH165">
            <v>140000</v>
          </cell>
          <cell r="AI165">
            <v>1000596</v>
          </cell>
          <cell r="AJ165">
            <v>92000</v>
          </cell>
          <cell r="AK165">
            <v>115586</v>
          </cell>
          <cell r="AL165">
            <v>0</v>
          </cell>
          <cell r="AM165">
            <v>60680</v>
          </cell>
          <cell r="AN165">
            <v>0</v>
          </cell>
          <cell r="AO165">
            <v>1237792</v>
          </cell>
          <cell r="AP165">
            <v>31220</v>
          </cell>
          <cell r="AQ165">
            <v>37850</v>
          </cell>
          <cell r="AR165">
            <v>0</v>
          </cell>
          <cell r="AS165">
            <v>17850</v>
          </cell>
          <cell r="AT165">
            <v>0</v>
          </cell>
          <cell r="AU165">
            <v>138820</v>
          </cell>
          <cell r="AV165">
            <v>541520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2601200</v>
          </cell>
          <cell r="BB165">
            <v>54904</v>
          </cell>
          <cell r="BC165">
            <v>0</v>
          </cell>
          <cell r="BD165">
            <v>0</v>
          </cell>
          <cell r="BE165">
            <v>0</v>
          </cell>
          <cell r="BF165">
            <v>40000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567559.03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1271186</v>
          </cell>
          <cell r="BX165">
            <v>0</v>
          </cell>
          <cell r="BY165">
            <v>0</v>
          </cell>
          <cell r="BZ165">
            <v>0</v>
          </cell>
          <cell r="CA165">
            <v>2278195</v>
          </cell>
          <cell r="CB165">
            <v>0</v>
          </cell>
          <cell r="CC165">
            <v>2544661.2400000002</v>
          </cell>
          <cell r="CD165">
            <v>3539.67</v>
          </cell>
          <cell r="CE165">
            <v>0</v>
          </cell>
          <cell r="CF165">
            <v>0</v>
          </cell>
          <cell r="CG165">
            <v>520000</v>
          </cell>
          <cell r="CH165">
            <v>0</v>
          </cell>
          <cell r="CI165">
            <v>0</v>
          </cell>
          <cell r="CJ165">
            <v>500000</v>
          </cell>
          <cell r="CK165">
            <v>0</v>
          </cell>
          <cell r="CL165">
            <v>0</v>
          </cell>
        </row>
        <row r="166">
          <cell r="A166" t="str">
            <v>4313010199.118</v>
          </cell>
          <cell r="B166" t="str">
            <v>รายได้อื่น-เงินงบประมาณงบลงทุน รับโอนจาก สสจ./รพศ./รพท./รพช./รพ.สต.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915920</v>
          </cell>
          <cell r="J166">
            <v>0</v>
          </cell>
          <cell r="K166">
            <v>0</v>
          </cell>
          <cell r="L166">
            <v>0</v>
          </cell>
          <cell r="M166">
            <v>16038920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918000</v>
          </cell>
          <cell r="Y166">
            <v>0</v>
          </cell>
          <cell r="Z166">
            <v>0</v>
          </cell>
          <cell r="AA166">
            <v>918000</v>
          </cell>
          <cell r="AB166">
            <v>918000</v>
          </cell>
          <cell r="AC166">
            <v>0</v>
          </cell>
          <cell r="AD166">
            <v>23619231</v>
          </cell>
          <cell r="AE166">
            <v>0</v>
          </cell>
          <cell r="AF166">
            <v>0</v>
          </cell>
          <cell r="AG166">
            <v>0</v>
          </cell>
          <cell r="AH166">
            <v>1801850</v>
          </cell>
          <cell r="AI166">
            <v>918000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810000</v>
          </cell>
          <cell r="AT166">
            <v>0</v>
          </cell>
          <cell r="AU166">
            <v>0</v>
          </cell>
          <cell r="AV166">
            <v>0</v>
          </cell>
          <cell r="AW166">
            <v>928000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1998000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459000</v>
          </cell>
          <cell r="BU166">
            <v>47745880</v>
          </cell>
          <cell r="BV166">
            <v>797150</v>
          </cell>
          <cell r="BW166">
            <v>0</v>
          </cell>
          <cell r="BX166">
            <v>12326296</v>
          </cell>
          <cell r="BY166">
            <v>380000</v>
          </cell>
          <cell r="BZ166">
            <v>5494200</v>
          </cell>
          <cell r="CA166">
            <v>0</v>
          </cell>
          <cell r="CB166">
            <v>7370000</v>
          </cell>
          <cell r="CC166">
            <v>0</v>
          </cell>
          <cell r="CD166">
            <v>1994900</v>
          </cell>
          <cell r="CE166">
            <v>1996000</v>
          </cell>
          <cell r="CF166">
            <v>0</v>
          </cell>
          <cell r="CG166">
            <v>0</v>
          </cell>
          <cell r="CH166">
            <v>1378000</v>
          </cell>
          <cell r="CI166">
            <v>0</v>
          </cell>
          <cell r="CJ166">
            <v>6889900</v>
          </cell>
          <cell r="CK166">
            <v>5702400</v>
          </cell>
          <cell r="CL166">
            <v>0</v>
          </cell>
        </row>
        <row r="167">
          <cell r="A167" t="str">
            <v>4313010199.119</v>
          </cell>
          <cell r="B167" t="str">
            <v>รายได้อื่น-เงินงบประมาณงบดำเนินงานรับโอนจาก สสจ./รพศ./รพท./รพช. /รพ.สต.</v>
          </cell>
          <cell r="C167">
            <v>1823130.98</v>
          </cell>
          <cell r="D167">
            <v>324500</v>
          </cell>
          <cell r="E167">
            <v>856381.94</v>
          </cell>
          <cell r="F167">
            <v>2666180.1</v>
          </cell>
          <cell r="G167">
            <v>1116026</v>
          </cell>
          <cell r="H167">
            <v>1113600</v>
          </cell>
          <cell r="I167">
            <v>1075115</v>
          </cell>
          <cell r="J167">
            <v>2768466</v>
          </cell>
          <cell r="K167">
            <v>2401262.52</v>
          </cell>
          <cell r="L167">
            <v>70816</v>
          </cell>
          <cell r="M167">
            <v>6966074.3700000001</v>
          </cell>
          <cell r="N167">
            <v>305602</v>
          </cell>
          <cell r="O167">
            <v>4960</v>
          </cell>
          <cell r="P167">
            <v>2229022</v>
          </cell>
          <cell r="Q167">
            <v>2517942</v>
          </cell>
          <cell r="R167">
            <v>1898597.82</v>
          </cell>
          <cell r="S167">
            <v>1850100</v>
          </cell>
          <cell r="T167">
            <v>3826297</v>
          </cell>
          <cell r="U167">
            <v>1300422</v>
          </cell>
          <cell r="V167">
            <v>1507352.25</v>
          </cell>
          <cell r="W167">
            <v>158958</v>
          </cell>
          <cell r="X167">
            <v>2586162</v>
          </cell>
          <cell r="Y167">
            <v>2090577</v>
          </cell>
          <cell r="Z167">
            <v>1931118</v>
          </cell>
          <cell r="AA167">
            <v>1165354.26</v>
          </cell>
          <cell r="AB167">
            <v>3691334.81</v>
          </cell>
          <cell r="AC167">
            <v>384000</v>
          </cell>
          <cell r="AD167">
            <v>12271760</v>
          </cell>
          <cell r="AE167">
            <v>3352462.9</v>
          </cell>
          <cell r="AF167">
            <v>2679373.5</v>
          </cell>
          <cell r="AG167">
            <v>1500492</v>
          </cell>
          <cell r="AH167">
            <v>6984112.5499999998</v>
          </cell>
          <cell r="AI167">
            <v>1186000</v>
          </cell>
          <cell r="AJ167">
            <v>2880833.11</v>
          </cell>
          <cell r="AK167">
            <v>914500</v>
          </cell>
          <cell r="AL167">
            <v>2008246</v>
          </cell>
          <cell r="AM167">
            <v>2865981.9</v>
          </cell>
          <cell r="AN167">
            <v>3541973.61</v>
          </cell>
          <cell r="AO167">
            <v>2202880</v>
          </cell>
          <cell r="AP167">
            <v>1974641.1</v>
          </cell>
          <cell r="AQ167">
            <v>1363707</v>
          </cell>
          <cell r="AR167">
            <v>4696152</v>
          </cell>
          <cell r="AS167">
            <v>2133196</v>
          </cell>
          <cell r="AT167">
            <v>3256315</v>
          </cell>
          <cell r="AU167">
            <v>3343604</v>
          </cell>
          <cell r="AV167">
            <v>2393459.98</v>
          </cell>
          <cell r="AW167">
            <v>1998000</v>
          </cell>
          <cell r="AX167">
            <v>3800275.75</v>
          </cell>
          <cell r="AY167">
            <v>851695</v>
          </cell>
          <cell r="AZ167">
            <v>2233046</v>
          </cell>
          <cell r="BA167">
            <v>12048821.619999999</v>
          </cell>
          <cell r="BB167">
            <v>3123473.98</v>
          </cell>
          <cell r="BC167">
            <v>0</v>
          </cell>
          <cell r="BD167">
            <v>4987000</v>
          </cell>
          <cell r="BE167">
            <v>2026627.85</v>
          </cell>
          <cell r="BF167">
            <v>2205059</v>
          </cell>
          <cell r="BG167">
            <v>10318693</v>
          </cell>
          <cell r="BH167">
            <v>1173502</v>
          </cell>
          <cell r="BI167">
            <v>1131154</v>
          </cell>
          <cell r="BJ167">
            <v>1815377</v>
          </cell>
          <cell r="BK167">
            <v>1152610.33</v>
          </cell>
          <cell r="BL167">
            <v>124227.58</v>
          </cell>
          <cell r="BM167">
            <v>5151202.9400000004</v>
          </cell>
          <cell r="BN167">
            <v>3322268.54</v>
          </cell>
          <cell r="BO167">
            <v>5613805.54</v>
          </cell>
          <cell r="BP167">
            <v>5898465.3600000003</v>
          </cell>
          <cell r="BQ167">
            <v>2986553.54</v>
          </cell>
          <cell r="BR167">
            <v>0</v>
          </cell>
          <cell r="BS167">
            <v>2629024</v>
          </cell>
          <cell r="BT167">
            <v>2618143.21</v>
          </cell>
          <cell r="BU167">
            <v>16976407.420000002</v>
          </cell>
          <cell r="BV167">
            <v>784137</v>
          </cell>
          <cell r="BW167">
            <v>2279887.4</v>
          </cell>
          <cell r="BX167">
            <v>6615723</v>
          </cell>
          <cell r="BY167">
            <v>2457830</v>
          </cell>
          <cell r="BZ167">
            <v>1752443.5</v>
          </cell>
          <cell r="CA167">
            <v>2598915.5</v>
          </cell>
          <cell r="CB167">
            <v>2170720</v>
          </cell>
          <cell r="CC167">
            <v>5661259</v>
          </cell>
          <cell r="CD167">
            <v>5548530</v>
          </cell>
          <cell r="CE167">
            <v>5788860.7800000003</v>
          </cell>
          <cell r="CF167">
            <v>1009718.36</v>
          </cell>
          <cell r="CG167">
            <v>2945811.93</v>
          </cell>
          <cell r="CH167">
            <v>3031405</v>
          </cell>
          <cell r="CI167">
            <v>3033838.5</v>
          </cell>
          <cell r="CJ167">
            <v>4245117</v>
          </cell>
          <cell r="CK167">
            <v>1049278.54</v>
          </cell>
          <cell r="CL167">
            <v>1536411.82</v>
          </cell>
        </row>
        <row r="168">
          <cell r="A168" t="str">
            <v>4313010199.120</v>
          </cell>
          <cell r="B168" t="str">
            <v>รายได้อื่น-เงินงบประมาณงบอุดหนุนรับโอนจาก สสจ./รพศ. /รพท./รพช. /รพ.สต</v>
          </cell>
          <cell r="C168">
            <v>0</v>
          </cell>
          <cell r="D168">
            <v>60000</v>
          </cell>
          <cell r="E168">
            <v>490244.14</v>
          </cell>
          <cell r="F168">
            <v>92642.86</v>
          </cell>
          <cell r="G168">
            <v>0</v>
          </cell>
          <cell r="H168">
            <v>7032.02</v>
          </cell>
          <cell r="I168">
            <v>0</v>
          </cell>
          <cell r="J168">
            <v>116731.6</v>
          </cell>
          <cell r="K168">
            <v>0</v>
          </cell>
          <cell r="L168">
            <v>459050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101360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50631</v>
          </cell>
          <cell r="AO168">
            <v>0</v>
          </cell>
          <cell r="AP168">
            <v>0</v>
          </cell>
          <cell r="AQ168">
            <v>148500</v>
          </cell>
          <cell r="AR168">
            <v>396706</v>
          </cell>
          <cell r="AS168">
            <v>0</v>
          </cell>
          <cell r="AT168">
            <v>121240</v>
          </cell>
          <cell r="AU168">
            <v>22000</v>
          </cell>
          <cell r="AV168">
            <v>28462.5</v>
          </cell>
          <cell r="AW168">
            <v>118800</v>
          </cell>
          <cell r="AX168">
            <v>0</v>
          </cell>
          <cell r="AY168">
            <v>30659</v>
          </cell>
          <cell r="AZ168">
            <v>120178.61</v>
          </cell>
          <cell r="BA168">
            <v>0</v>
          </cell>
          <cell r="BB168">
            <v>0</v>
          </cell>
          <cell r="BC168">
            <v>0</v>
          </cell>
          <cell r="BD168">
            <v>161172.06</v>
          </cell>
          <cell r="BE168">
            <v>0</v>
          </cell>
          <cell r="BF168">
            <v>0</v>
          </cell>
          <cell r="BG168">
            <v>0</v>
          </cell>
          <cell r="BH168">
            <v>42192.14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100000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11251.24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</row>
        <row r="169">
          <cell r="A169" t="str">
            <v>4313010199.121</v>
          </cell>
          <cell r="B169" t="str">
            <v>รายได้อื่น-เงินงบประมาณงบรายจ่ายอื่นรับโอนจาก สสจ./รพศ. /รพท./รพช. /รพ.สต.</v>
          </cell>
          <cell r="C169">
            <v>0</v>
          </cell>
          <cell r="D169">
            <v>0</v>
          </cell>
          <cell r="E169">
            <v>5000</v>
          </cell>
          <cell r="F169">
            <v>243080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475832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24691.41</v>
          </cell>
          <cell r="AB169">
            <v>0</v>
          </cell>
          <cell r="AC169">
            <v>15747</v>
          </cell>
          <cell r="AD169">
            <v>7740</v>
          </cell>
          <cell r="AE169">
            <v>12618</v>
          </cell>
          <cell r="AF169">
            <v>0</v>
          </cell>
          <cell r="AG169">
            <v>0</v>
          </cell>
          <cell r="AH169">
            <v>0</v>
          </cell>
          <cell r="AI169">
            <v>642657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57920</v>
          </cell>
          <cell r="AS169">
            <v>0</v>
          </cell>
          <cell r="AT169">
            <v>0</v>
          </cell>
          <cell r="AU169">
            <v>0</v>
          </cell>
          <cell r="AV169">
            <v>544079.41</v>
          </cell>
          <cell r="AW169">
            <v>31600</v>
          </cell>
          <cell r="AX169">
            <v>0</v>
          </cell>
          <cell r="AY169">
            <v>130670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333500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0</v>
          </cell>
          <cell r="CE169">
            <v>0</v>
          </cell>
          <cell r="CF169">
            <v>0</v>
          </cell>
          <cell r="CG169">
            <v>0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</row>
        <row r="170">
          <cell r="A170" t="str">
            <v>4313010199.122</v>
          </cell>
          <cell r="B170" t="str">
            <v>รายได้อื่น-เงินงบประมาณงบกลางรับโอนจาก สสจ./รพศ. /รพท./รพช. /รพ.สต.</v>
          </cell>
          <cell r="C170">
            <v>0</v>
          </cell>
          <cell r="D170">
            <v>179117.5</v>
          </cell>
          <cell r="E170">
            <v>781658</v>
          </cell>
          <cell r="F170">
            <v>384549</v>
          </cell>
          <cell r="G170">
            <v>181100</v>
          </cell>
          <cell r="H170">
            <v>0</v>
          </cell>
          <cell r="I170">
            <v>1150223.25</v>
          </cell>
          <cell r="J170">
            <v>660531</v>
          </cell>
          <cell r="K170">
            <v>426152</v>
          </cell>
          <cell r="L170">
            <v>359832</v>
          </cell>
          <cell r="M170">
            <v>657772</v>
          </cell>
          <cell r="N170">
            <v>0</v>
          </cell>
          <cell r="O170">
            <v>0</v>
          </cell>
          <cell r="P170">
            <v>183565</v>
          </cell>
          <cell r="Q170">
            <v>306248</v>
          </cell>
          <cell r="R170">
            <v>434614.25</v>
          </cell>
          <cell r="S170">
            <v>313572.25</v>
          </cell>
          <cell r="T170">
            <v>129515</v>
          </cell>
          <cell r="U170">
            <v>98662.25</v>
          </cell>
          <cell r="V170">
            <v>80163</v>
          </cell>
          <cell r="W170">
            <v>0</v>
          </cell>
          <cell r="X170">
            <v>127031</v>
          </cell>
          <cell r="Y170">
            <v>193780</v>
          </cell>
          <cell r="Z170">
            <v>135538</v>
          </cell>
          <cell r="AA170">
            <v>93452</v>
          </cell>
          <cell r="AB170">
            <v>278538.5</v>
          </cell>
          <cell r="AC170">
            <v>0</v>
          </cell>
          <cell r="AD170">
            <v>576768</v>
          </cell>
          <cell r="AE170">
            <v>159940</v>
          </cell>
          <cell r="AF170">
            <v>162481.75</v>
          </cell>
          <cell r="AG170">
            <v>87471.23</v>
          </cell>
          <cell r="AH170">
            <v>164653.75</v>
          </cell>
          <cell r="AI170">
            <v>310827</v>
          </cell>
          <cell r="AJ170">
            <v>100193</v>
          </cell>
          <cell r="AK170">
            <v>287070</v>
          </cell>
          <cell r="AL170">
            <v>216973</v>
          </cell>
          <cell r="AM170">
            <v>121689</v>
          </cell>
          <cell r="AN170">
            <v>601115.56999999995</v>
          </cell>
          <cell r="AO170">
            <v>517316</v>
          </cell>
          <cell r="AP170">
            <v>250418.5</v>
          </cell>
          <cell r="AQ170">
            <v>1215430.25</v>
          </cell>
          <cell r="AR170">
            <v>512139.5</v>
          </cell>
          <cell r="AS170">
            <v>224891</v>
          </cell>
          <cell r="AT170">
            <v>317792</v>
          </cell>
          <cell r="AU170">
            <v>318816.75</v>
          </cell>
          <cell r="AV170">
            <v>827045.5</v>
          </cell>
          <cell r="AW170">
            <v>158395</v>
          </cell>
          <cell r="AX170">
            <v>454129</v>
          </cell>
          <cell r="AY170">
            <v>686074.5</v>
          </cell>
          <cell r="AZ170">
            <v>761964</v>
          </cell>
          <cell r="BA170">
            <v>677013.25</v>
          </cell>
          <cell r="BB170">
            <v>81694.5</v>
          </cell>
          <cell r="BC170">
            <v>0</v>
          </cell>
          <cell r="BD170">
            <v>839661</v>
          </cell>
          <cell r="BE170">
            <v>1081121.5</v>
          </cell>
          <cell r="BF170">
            <v>137896</v>
          </cell>
          <cell r="BG170">
            <v>1074314</v>
          </cell>
          <cell r="BH170">
            <v>152397</v>
          </cell>
          <cell r="BI170">
            <v>9462</v>
          </cell>
          <cell r="BJ170">
            <v>60284</v>
          </cell>
          <cell r="BK170">
            <v>49706</v>
          </cell>
          <cell r="BL170">
            <v>0</v>
          </cell>
          <cell r="BM170">
            <v>372338</v>
          </cell>
          <cell r="BN170">
            <v>144119</v>
          </cell>
          <cell r="BO170">
            <v>442429</v>
          </cell>
          <cell r="BP170">
            <v>235670</v>
          </cell>
          <cell r="BQ170">
            <v>78688</v>
          </cell>
          <cell r="BR170">
            <v>0</v>
          </cell>
          <cell r="BS170">
            <v>96027</v>
          </cell>
          <cell r="BT170">
            <v>413238.5</v>
          </cell>
          <cell r="BU170">
            <v>530121.75</v>
          </cell>
          <cell r="BV170">
            <v>411862.5</v>
          </cell>
          <cell r="BW170">
            <v>193730.5</v>
          </cell>
          <cell r="BX170">
            <v>424731.25</v>
          </cell>
          <cell r="BY170">
            <v>218678.5</v>
          </cell>
          <cell r="BZ170">
            <v>66257</v>
          </cell>
          <cell r="CA170">
            <v>86790.5</v>
          </cell>
          <cell r="CB170">
            <v>244564</v>
          </cell>
          <cell r="CC170">
            <v>356604.25</v>
          </cell>
          <cell r="CD170">
            <v>111289.25</v>
          </cell>
          <cell r="CE170">
            <v>281913</v>
          </cell>
          <cell r="CF170">
            <v>196970.15</v>
          </cell>
          <cell r="CG170">
            <v>205133.5</v>
          </cell>
          <cell r="CH170">
            <v>29075</v>
          </cell>
          <cell r="CI170">
            <v>445541.41</v>
          </cell>
          <cell r="CJ170">
            <v>322968.5</v>
          </cell>
          <cell r="CK170">
            <v>31870.5</v>
          </cell>
          <cell r="CL170">
            <v>56625.75</v>
          </cell>
        </row>
        <row r="171">
          <cell r="A171" t="str">
            <v>4313010199.202</v>
          </cell>
          <cell r="B171" t="str">
            <v>รายได้ค่าธรรมเนียม UC</v>
          </cell>
          <cell r="C171">
            <v>1564660</v>
          </cell>
          <cell r="D171">
            <v>403641</v>
          </cell>
          <cell r="E171">
            <v>528756</v>
          </cell>
          <cell r="F171">
            <v>420606</v>
          </cell>
          <cell r="G171">
            <v>215244</v>
          </cell>
          <cell r="H171">
            <v>374520</v>
          </cell>
          <cell r="I171">
            <v>0</v>
          </cell>
          <cell r="J171">
            <v>624818</v>
          </cell>
          <cell r="K171">
            <v>0</v>
          </cell>
          <cell r="L171">
            <v>100223</v>
          </cell>
          <cell r="M171">
            <v>829920</v>
          </cell>
          <cell r="N171">
            <v>0</v>
          </cell>
          <cell r="O171">
            <v>704030</v>
          </cell>
          <cell r="P171">
            <v>726078</v>
          </cell>
          <cell r="Q171">
            <v>592770</v>
          </cell>
          <cell r="R171">
            <v>1018263</v>
          </cell>
          <cell r="S171">
            <v>673045</v>
          </cell>
          <cell r="T171">
            <v>623520</v>
          </cell>
          <cell r="U171">
            <v>503227</v>
          </cell>
          <cell r="V171">
            <v>212470</v>
          </cell>
          <cell r="W171">
            <v>2776940</v>
          </cell>
          <cell r="X171">
            <v>359730</v>
          </cell>
          <cell r="Y171">
            <v>758860</v>
          </cell>
          <cell r="Z171">
            <v>621224</v>
          </cell>
          <cell r="AA171">
            <v>149190</v>
          </cell>
          <cell r="AB171">
            <v>324120</v>
          </cell>
          <cell r="AC171">
            <v>198030</v>
          </cell>
          <cell r="AD171">
            <v>945010</v>
          </cell>
          <cell r="AE171">
            <v>362048</v>
          </cell>
          <cell r="AF171">
            <v>270267</v>
          </cell>
          <cell r="AG171">
            <v>527760</v>
          </cell>
          <cell r="AH171">
            <v>806490</v>
          </cell>
          <cell r="AI171">
            <v>369021</v>
          </cell>
          <cell r="AJ171">
            <v>332780</v>
          </cell>
          <cell r="AK171">
            <v>2687094</v>
          </cell>
          <cell r="AL171">
            <v>186981</v>
          </cell>
          <cell r="AM171">
            <v>218986</v>
          </cell>
          <cell r="AN171">
            <v>488549</v>
          </cell>
          <cell r="AO171">
            <v>505470</v>
          </cell>
          <cell r="AP171">
            <v>404599</v>
          </cell>
          <cell r="AQ171">
            <v>109750</v>
          </cell>
          <cell r="AR171">
            <v>1242546</v>
          </cell>
          <cell r="AS171">
            <v>417260</v>
          </cell>
          <cell r="AT171">
            <v>750466</v>
          </cell>
          <cell r="AU171">
            <v>561999</v>
          </cell>
          <cell r="AV171">
            <v>240513</v>
          </cell>
          <cell r="AW171">
            <v>229638</v>
          </cell>
          <cell r="AX171">
            <v>469680</v>
          </cell>
          <cell r="AY171">
            <v>0</v>
          </cell>
          <cell r="AZ171">
            <v>266585</v>
          </cell>
          <cell r="BA171">
            <v>0</v>
          </cell>
          <cell r="BB171">
            <v>248572</v>
          </cell>
          <cell r="BC171">
            <v>2076913</v>
          </cell>
          <cell r="BD171">
            <v>843830</v>
          </cell>
          <cell r="BE171">
            <v>87810</v>
          </cell>
          <cell r="BF171">
            <v>450126</v>
          </cell>
          <cell r="BG171">
            <v>1414476</v>
          </cell>
          <cell r="BH171">
            <v>311172.65000000002</v>
          </cell>
          <cell r="BI171">
            <v>155430</v>
          </cell>
          <cell r="BJ171">
            <v>417786</v>
          </cell>
          <cell r="BK171">
            <v>297104</v>
          </cell>
          <cell r="BL171">
            <v>554094</v>
          </cell>
          <cell r="BM171">
            <v>842657</v>
          </cell>
          <cell r="BN171">
            <v>427615</v>
          </cell>
          <cell r="BO171">
            <v>856431</v>
          </cell>
          <cell r="BP171">
            <v>620670</v>
          </cell>
          <cell r="BQ171">
            <v>0</v>
          </cell>
          <cell r="BR171">
            <v>2906381</v>
          </cell>
          <cell r="BS171">
            <v>707840</v>
          </cell>
          <cell r="BT171">
            <v>510133</v>
          </cell>
          <cell r="BU171">
            <v>1019936</v>
          </cell>
          <cell r="BV171">
            <v>80310</v>
          </cell>
          <cell r="BW171">
            <v>462232</v>
          </cell>
          <cell r="BX171">
            <v>1276520</v>
          </cell>
          <cell r="BY171">
            <v>365564</v>
          </cell>
          <cell r="BZ171">
            <v>317591</v>
          </cell>
          <cell r="CA171">
            <v>538713</v>
          </cell>
          <cell r="CB171">
            <v>870550</v>
          </cell>
          <cell r="CC171">
            <v>948120</v>
          </cell>
          <cell r="CD171">
            <v>733991</v>
          </cell>
          <cell r="CE171">
            <v>1475607</v>
          </cell>
          <cell r="CF171">
            <v>492743</v>
          </cell>
          <cell r="CG171">
            <v>332473</v>
          </cell>
          <cell r="CH171">
            <v>238110</v>
          </cell>
          <cell r="CI171">
            <v>410562</v>
          </cell>
          <cell r="CJ171">
            <v>1108477</v>
          </cell>
          <cell r="CK171">
            <v>315660</v>
          </cell>
          <cell r="CL171">
            <v>246152</v>
          </cell>
        </row>
        <row r="172">
          <cell r="A172" t="str">
            <v>5101010101.101</v>
          </cell>
          <cell r="B172" t="str">
            <v>เงินเดือนข้าราชการ(บริการ)</v>
          </cell>
          <cell r="C172">
            <v>188755528.16999999</v>
          </cell>
          <cell r="D172">
            <v>22575376.02</v>
          </cell>
          <cell r="E172">
            <v>26935712.899999999</v>
          </cell>
          <cell r="F172">
            <v>29785937.739999998</v>
          </cell>
          <cell r="G172">
            <v>13417188.07</v>
          </cell>
          <cell r="H172">
            <v>32388887.739999998</v>
          </cell>
          <cell r="I172">
            <v>33071490.329999998</v>
          </cell>
          <cell r="J172">
            <v>35814976.07</v>
          </cell>
          <cell r="K172">
            <v>22112332.09</v>
          </cell>
          <cell r="L172">
            <v>18693893.640000001</v>
          </cell>
          <cell r="M172">
            <v>58918048.159999996</v>
          </cell>
          <cell r="N172">
            <v>81400</v>
          </cell>
          <cell r="O172">
            <v>66079773.280000001</v>
          </cell>
          <cell r="P172">
            <v>19119096.850000001</v>
          </cell>
          <cell r="Q172">
            <v>22866937.399999999</v>
          </cell>
          <cell r="R172">
            <v>34041825.009999998</v>
          </cell>
          <cell r="S172">
            <v>24001399.34</v>
          </cell>
          <cell r="T172">
            <v>16777554.390000001</v>
          </cell>
          <cell r="U172">
            <v>20596304.879999999</v>
          </cell>
          <cell r="V172">
            <v>9848927</v>
          </cell>
          <cell r="W172">
            <v>207324749.68000001</v>
          </cell>
          <cell r="X172">
            <v>19875576.280000001</v>
          </cell>
          <cell r="Y172">
            <v>30468855.870000001</v>
          </cell>
          <cell r="Z172">
            <v>19545346.440000001</v>
          </cell>
          <cell r="AA172">
            <v>9968353.2200000007</v>
          </cell>
          <cell r="AB172">
            <v>18781087.739999998</v>
          </cell>
          <cell r="AC172">
            <v>20039526.77</v>
          </cell>
          <cell r="AD172">
            <v>56795358.390000001</v>
          </cell>
          <cell r="AE172">
            <v>23485780.289999999</v>
          </cell>
          <cell r="AF172">
            <v>18458256.77</v>
          </cell>
          <cell r="AG172">
            <v>20176287.07</v>
          </cell>
          <cell r="AH172">
            <v>38194958.350000001</v>
          </cell>
          <cell r="AI172">
            <v>15509081.93</v>
          </cell>
          <cell r="AJ172">
            <v>8549564.1699999999</v>
          </cell>
          <cell r="AK172">
            <v>287087677.63</v>
          </cell>
          <cell r="AL172">
            <v>19347328.699999999</v>
          </cell>
          <cell r="AM172">
            <v>15159098.060000001</v>
          </cell>
          <cell r="AN172">
            <v>43275763.710000001</v>
          </cell>
          <cell r="AO172">
            <v>42113750.649999999</v>
          </cell>
          <cell r="AP172">
            <v>24494207.100000001</v>
          </cell>
          <cell r="AQ172">
            <v>10920510</v>
          </cell>
          <cell r="AR172">
            <v>44503553.850000001</v>
          </cell>
          <cell r="AS172">
            <v>18097319.440000001</v>
          </cell>
          <cell r="AT172">
            <v>25025294.5</v>
          </cell>
          <cell r="AU172">
            <v>41580744.579999998</v>
          </cell>
          <cell r="AV172">
            <v>19224612.899999999</v>
          </cell>
          <cell r="AW172">
            <v>13128515.029999999</v>
          </cell>
          <cell r="AX172">
            <v>27269341.129999999</v>
          </cell>
          <cell r="AY172">
            <v>15532508.810000001</v>
          </cell>
          <cell r="AZ172">
            <v>15059428.060000001</v>
          </cell>
          <cell r="BA172">
            <v>79840039.269999996</v>
          </cell>
          <cell r="BB172">
            <v>16338602.9</v>
          </cell>
          <cell r="BC172">
            <v>191591561.88999999</v>
          </cell>
          <cell r="BD172">
            <v>49101267.039999999</v>
          </cell>
          <cell r="BE172">
            <v>21421151.670000002</v>
          </cell>
          <cell r="BF172">
            <v>14424323.859999999</v>
          </cell>
          <cell r="BG172">
            <v>90814896.609999999</v>
          </cell>
          <cell r="BH172">
            <v>14081714.84</v>
          </cell>
          <cell r="BI172">
            <v>3826324.75</v>
          </cell>
          <cell r="BJ172">
            <v>7708673.21</v>
          </cell>
          <cell r="BK172">
            <v>5623989.2599999998</v>
          </cell>
          <cell r="BL172">
            <v>113638901.7</v>
          </cell>
          <cell r="BM172">
            <v>35934132.020000003</v>
          </cell>
          <cell r="BN172">
            <v>22941218.350000001</v>
          </cell>
          <cell r="BO172">
            <v>40325619.950000003</v>
          </cell>
          <cell r="BP172">
            <v>25745777.129999999</v>
          </cell>
          <cell r="BQ172">
            <v>13511965.85</v>
          </cell>
          <cell r="BR172">
            <v>432486579.23000002</v>
          </cell>
          <cell r="BS172">
            <v>33615830.960000001</v>
          </cell>
          <cell r="BT172">
            <v>19841832.780000001</v>
          </cell>
          <cell r="BU172">
            <v>68925923.680000007</v>
          </cell>
          <cell r="BV172">
            <v>7820717.2599999998</v>
          </cell>
          <cell r="BW172">
            <v>20460704.449999999</v>
          </cell>
          <cell r="BX172">
            <v>52141704.560000002</v>
          </cell>
          <cell r="BY172">
            <v>20884657.739999998</v>
          </cell>
          <cell r="BZ172">
            <v>14127215.16</v>
          </cell>
          <cell r="CA172">
            <v>18700687.739999998</v>
          </cell>
          <cell r="CB172">
            <v>25788900.32</v>
          </cell>
          <cell r="CC172">
            <v>48558024.509999998</v>
          </cell>
          <cell r="CD172">
            <v>26691360.370000001</v>
          </cell>
          <cell r="CE172">
            <v>41984757.100000001</v>
          </cell>
          <cell r="CF172">
            <v>16986781.129999999</v>
          </cell>
          <cell r="CG172">
            <v>17972149.48</v>
          </cell>
          <cell r="CH172">
            <v>11881485.68</v>
          </cell>
          <cell r="CI172">
            <v>15085292.42</v>
          </cell>
          <cell r="CJ172">
            <v>44356806.670000002</v>
          </cell>
          <cell r="CK172">
            <v>4300302.62</v>
          </cell>
          <cell r="CL172">
            <v>3833649.11</v>
          </cell>
        </row>
        <row r="173">
          <cell r="A173" t="str">
            <v>5101010101.102</v>
          </cell>
          <cell r="B173" t="str">
            <v>เงินเดือนข้าราชการ(สนับสนุน)</v>
          </cell>
          <cell r="C173">
            <v>0</v>
          </cell>
          <cell r="D173">
            <v>1326785</v>
          </cell>
          <cell r="E173">
            <v>775800</v>
          </cell>
          <cell r="F173">
            <v>960460</v>
          </cell>
          <cell r="G173">
            <v>416130</v>
          </cell>
          <cell r="H173">
            <v>1379660</v>
          </cell>
          <cell r="I173">
            <v>1910860</v>
          </cell>
          <cell r="J173">
            <v>1387260</v>
          </cell>
          <cell r="K173">
            <v>2458190</v>
          </cell>
          <cell r="L173">
            <v>1088300</v>
          </cell>
          <cell r="M173">
            <v>2856650</v>
          </cell>
          <cell r="N173">
            <v>11500</v>
          </cell>
          <cell r="O173">
            <v>5658048.5199999996</v>
          </cell>
          <cell r="P173">
            <v>1184510</v>
          </cell>
          <cell r="Q173">
            <v>1259130</v>
          </cell>
          <cell r="R173">
            <v>1194470</v>
          </cell>
          <cell r="S173">
            <v>860140</v>
          </cell>
          <cell r="T173">
            <v>868000</v>
          </cell>
          <cell r="U173">
            <v>1074458.5</v>
          </cell>
          <cell r="V173">
            <v>722113.87</v>
          </cell>
          <cell r="W173">
            <v>6281212.2300000004</v>
          </cell>
          <cell r="X173">
            <v>818860</v>
          </cell>
          <cell r="Y173">
            <v>2538260</v>
          </cell>
          <cell r="Z173">
            <v>871850</v>
          </cell>
          <cell r="AA173">
            <v>1438860</v>
          </cell>
          <cell r="AB173">
            <v>798660</v>
          </cell>
          <cell r="AC173">
            <v>1031440</v>
          </cell>
          <cell r="AD173">
            <v>3927460</v>
          </cell>
          <cell r="AE173">
            <v>1226690</v>
          </cell>
          <cell r="AF173">
            <v>1172040</v>
          </cell>
          <cell r="AG173">
            <v>449220</v>
          </cell>
          <cell r="AH173">
            <v>2081060</v>
          </cell>
          <cell r="AI173">
            <v>4030080</v>
          </cell>
          <cell r="AJ173">
            <v>617207.1</v>
          </cell>
          <cell r="AK173">
            <v>14720854</v>
          </cell>
          <cell r="AL173">
            <v>1437760</v>
          </cell>
          <cell r="AM173">
            <v>2393040</v>
          </cell>
          <cell r="AN173">
            <v>3164780</v>
          </cell>
          <cell r="AO173">
            <v>1755100</v>
          </cell>
          <cell r="AP173">
            <v>1698589.33</v>
          </cell>
          <cell r="AQ173">
            <v>591970</v>
          </cell>
          <cell r="AR173">
            <v>4665100</v>
          </cell>
          <cell r="AS173">
            <v>2971200</v>
          </cell>
          <cell r="AT173">
            <v>2480869.0299999998</v>
          </cell>
          <cell r="AU173">
            <v>1723360</v>
          </cell>
          <cell r="AV173">
            <v>1593890</v>
          </cell>
          <cell r="AW173">
            <v>1342672.58</v>
          </cell>
          <cell r="AX173">
            <v>1611130</v>
          </cell>
          <cell r="AY173">
            <v>1539780</v>
          </cell>
          <cell r="AZ173">
            <v>912970</v>
          </cell>
          <cell r="BA173">
            <v>4049160</v>
          </cell>
          <cell r="BB173">
            <v>835140</v>
          </cell>
          <cell r="BC173">
            <v>12389078.52</v>
          </cell>
          <cell r="BD173">
            <v>5068901.62</v>
          </cell>
          <cell r="BE173">
            <v>1616683.33</v>
          </cell>
          <cell r="BF173">
            <v>607900</v>
          </cell>
          <cell r="BG173">
            <v>2558370</v>
          </cell>
          <cell r="BH173">
            <v>0</v>
          </cell>
          <cell r="BI173">
            <v>0</v>
          </cell>
          <cell r="BJ173">
            <v>399840</v>
          </cell>
          <cell r="BK173">
            <v>40250</v>
          </cell>
          <cell r="BL173">
            <v>8821610</v>
          </cell>
          <cell r="BM173">
            <v>2309170</v>
          </cell>
          <cell r="BN173">
            <v>1440030</v>
          </cell>
          <cell r="BO173">
            <v>1846500</v>
          </cell>
          <cell r="BP173">
            <v>1589761.33</v>
          </cell>
          <cell r="BQ173">
            <v>1175960</v>
          </cell>
          <cell r="BR173">
            <v>66184189.659999996</v>
          </cell>
          <cell r="BS173">
            <v>1385700</v>
          </cell>
          <cell r="BT173">
            <v>11835620</v>
          </cell>
          <cell r="BU173">
            <v>4897920</v>
          </cell>
          <cell r="BV173">
            <v>336540</v>
          </cell>
          <cell r="BW173">
            <v>3689280</v>
          </cell>
          <cell r="BX173">
            <v>4539900</v>
          </cell>
          <cell r="BY173">
            <v>1087080</v>
          </cell>
          <cell r="BZ173">
            <v>1703180</v>
          </cell>
          <cell r="CA173">
            <v>1887900</v>
          </cell>
          <cell r="CB173">
            <v>3790661.94</v>
          </cell>
          <cell r="CC173">
            <v>2202370</v>
          </cell>
          <cell r="CD173">
            <v>3478180</v>
          </cell>
          <cell r="CE173">
            <v>1848590</v>
          </cell>
          <cell r="CF173">
            <v>1223400</v>
          </cell>
          <cell r="CG173">
            <v>2155972.2599999998</v>
          </cell>
          <cell r="CH173">
            <v>496210</v>
          </cell>
          <cell r="CI173">
            <v>1406890</v>
          </cell>
          <cell r="CJ173">
            <v>2480820</v>
          </cell>
          <cell r="CK173">
            <v>310400</v>
          </cell>
          <cell r="CL173">
            <v>1895945</v>
          </cell>
        </row>
        <row r="174">
          <cell r="A174" t="str">
            <v>5101010103.101</v>
          </cell>
          <cell r="B174" t="str">
            <v>เงินประจำตำแหน่งระดับสูง/ระดับ กลาง(สนับสนุน)</v>
          </cell>
          <cell r="C174">
            <v>120000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100000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100333.33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18200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20000</v>
          </cell>
          <cell r="BB174">
            <v>0</v>
          </cell>
          <cell r="BC174">
            <v>120000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119600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237600</v>
          </cell>
          <cell r="BX174">
            <v>0</v>
          </cell>
          <cell r="BY174">
            <v>0</v>
          </cell>
          <cell r="BZ174">
            <v>0</v>
          </cell>
          <cell r="CA174">
            <v>178200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138600</v>
          </cell>
          <cell r="CH174">
            <v>0</v>
          </cell>
          <cell r="CI174">
            <v>0</v>
          </cell>
          <cell r="CJ174">
            <v>113700</v>
          </cell>
          <cell r="CK174">
            <v>0</v>
          </cell>
          <cell r="CL174">
            <v>0</v>
          </cell>
        </row>
        <row r="175">
          <cell r="A175" t="str">
            <v>5101010103.102</v>
          </cell>
          <cell r="B175" t="str">
            <v>เงินประจำตำแหน่งวิชาชีพเฉพาะ(บริการ)</v>
          </cell>
          <cell r="C175">
            <v>12795875.16</v>
          </cell>
          <cell r="D175">
            <v>1328690.31</v>
          </cell>
          <cell r="E175">
            <v>1562400</v>
          </cell>
          <cell r="F175">
            <v>1970703.23</v>
          </cell>
          <cell r="G175">
            <v>754554.84</v>
          </cell>
          <cell r="H175">
            <v>1963500</v>
          </cell>
          <cell r="I175">
            <v>1335600</v>
          </cell>
          <cell r="J175">
            <v>1665096.77</v>
          </cell>
          <cell r="K175">
            <v>1541400</v>
          </cell>
          <cell r="L175">
            <v>1194922.58</v>
          </cell>
          <cell r="M175">
            <v>4002464.51</v>
          </cell>
          <cell r="N175">
            <v>0</v>
          </cell>
          <cell r="O175">
            <v>3128465.38</v>
          </cell>
          <cell r="P175">
            <v>924000</v>
          </cell>
          <cell r="Q175">
            <v>639100</v>
          </cell>
          <cell r="R175">
            <v>1369200</v>
          </cell>
          <cell r="S175">
            <v>679406.45</v>
          </cell>
          <cell r="T175">
            <v>803600</v>
          </cell>
          <cell r="U175">
            <v>646800</v>
          </cell>
          <cell r="V175">
            <v>447412.9</v>
          </cell>
          <cell r="W175">
            <v>11774188.18</v>
          </cell>
          <cell r="X175">
            <v>1170656.67</v>
          </cell>
          <cell r="Y175">
            <v>1513400</v>
          </cell>
          <cell r="Z175">
            <v>796600</v>
          </cell>
          <cell r="AA175">
            <v>438900</v>
          </cell>
          <cell r="AB175">
            <v>1129266.67</v>
          </cell>
          <cell r="AC175">
            <v>1251040</v>
          </cell>
          <cell r="AD175">
            <v>3424533.87</v>
          </cell>
          <cell r="AE175">
            <v>1475254.84</v>
          </cell>
          <cell r="AF175">
            <v>903203.23</v>
          </cell>
          <cell r="AG175">
            <v>866577.42</v>
          </cell>
          <cell r="AH175">
            <v>1738800</v>
          </cell>
          <cell r="AI175">
            <v>1159967.73</v>
          </cell>
          <cell r="AJ175">
            <v>613041.93999999994</v>
          </cell>
          <cell r="AK175">
            <v>19451425.390000001</v>
          </cell>
          <cell r="AL175">
            <v>1232756.45</v>
          </cell>
          <cell r="AM175">
            <v>851200</v>
          </cell>
          <cell r="AN175">
            <v>2343705.38</v>
          </cell>
          <cell r="AO175">
            <v>2615990.3199999998</v>
          </cell>
          <cell r="AP175">
            <v>1177975</v>
          </cell>
          <cell r="AQ175">
            <v>613200</v>
          </cell>
          <cell r="AR175">
            <v>2203133.33</v>
          </cell>
          <cell r="AS175">
            <v>1122619.3600000001</v>
          </cell>
          <cell r="AT175">
            <v>1163941.94</v>
          </cell>
          <cell r="AU175">
            <v>2485767.7400000002</v>
          </cell>
          <cell r="AV175">
            <v>1322930</v>
          </cell>
          <cell r="AW175">
            <v>689850</v>
          </cell>
          <cell r="AX175">
            <v>1311856.99</v>
          </cell>
          <cell r="AY175">
            <v>921990.32</v>
          </cell>
          <cell r="AZ175">
            <v>718410</v>
          </cell>
          <cell r="BA175">
            <v>401000</v>
          </cell>
          <cell r="BB175">
            <v>564900</v>
          </cell>
          <cell r="BC175">
            <v>13843738.17</v>
          </cell>
          <cell r="BD175">
            <v>2499790.3199999998</v>
          </cell>
          <cell r="BE175">
            <v>1549912.9</v>
          </cell>
          <cell r="BF175">
            <v>649140</v>
          </cell>
          <cell r="BG175">
            <v>3871115.91</v>
          </cell>
          <cell r="BH175">
            <v>923819.36</v>
          </cell>
          <cell r="BI175">
            <v>126000</v>
          </cell>
          <cell r="BJ175">
            <v>210000</v>
          </cell>
          <cell r="BK175">
            <v>193200</v>
          </cell>
          <cell r="BL175">
            <v>7823012.4800000004</v>
          </cell>
          <cell r="BM175">
            <v>2362993.0099999998</v>
          </cell>
          <cell r="BN175">
            <v>1310400</v>
          </cell>
          <cell r="BO175">
            <v>3494400</v>
          </cell>
          <cell r="BP175">
            <v>1142400</v>
          </cell>
          <cell r="BQ175">
            <v>454700</v>
          </cell>
          <cell r="BR175">
            <v>29757083.350000001</v>
          </cell>
          <cell r="BS175">
            <v>2184812.91</v>
          </cell>
          <cell r="BT175">
            <v>1663900</v>
          </cell>
          <cell r="BU175">
            <v>4245582.25</v>
          </cell>
          <cell r="BV175">
            <v>487200</v>
          </cell>
          <cell r="BW175">
            <v>1309700</v>
          </cell>
          <cell r="BX175">
            <v>3077269.36</v>
          </cell>
          <cell r="BY175">
            <v>1276287.6399999999</v>
          </cell>
          <cell r="BZ175">
            <v>980383.87</v>
          </cell>
          <cell r="CA175">
            <v>1051539.25</v>
          </cell>
          <cell r="CB175">
            <v>1118600</v>
          </cell>
          <cell r="CC175">
            <v>2594295.98</v>
          </cell>
          <cell r="CD175">
            <v>1493100</v>
          </cell>
          <cell r="CE175">
            <v>2220874.19</v>
          </cell>
          <cell r="CF175">
            <v>1224525.81</v>
          </cell>
          <cell r="CG175">
            <v>914200</v>
          </cell>
          <cell r="CH175">
            <v>722177.42</v>
          </cell>
          <cell r="CI175">
            <v>1140793</v>
          </cell>
          <cell r="CJ175">
            <v>2216102.4700000002</v>
          </cell>
          <cell r="CK175">
            <v>63000</v>
          </cell>
          <cell r="CL175">
            <v>172200</v>
          </cell>
        </row>
        <row r="176">
          <cell r="A176" t="str">
            <v>5101010103.103</v>
          </cell>
          <cell r="B176" t="str">
            <v>เงินประจำตำแหน่งผู้เชี่ยวชาญ (บริการ)</v>
          </cell>
          <cell r="C176">
            <v>291500</v>
          </cell>
          <cell r="D176">
            <v>118800</v>
          </cell>
          <cell r="E176">
            <v>107548.39</v>
          </cell>
          <cell r="F176">
            <v>118800</v>
          </cell>
          <cell r="G176">
            <v>0</v>
          </cell>
          <cell r="H176">
            <v>0</v>
          </cell>
          <cell r="I176">
            <v>0</v>
          </cell>
          <cell r="J176">
            <v>118800</v>
          </cell>
          <cell r="K176">
            <v>0</v>
          </cell>
          <cell r="L176">
            <v>0</v>
          </cell>
          <cell r="M176">
            <v>118800</v>
          </cell>
          <cell r="N176">
            <v>0</v>
          </cell>
          <cell r="O176">
            <v>525500</v>
          </cell>
          <cell r="P176">
            <v>130900</v>
          </cell>
          <cell r="Q176">
            <v>61600</v>
          </cell>
          <cell r="R176">
            <v>118800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582100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118800</v>
          </cell>
          <cell r="AE176">
            <v>0</v>
          </cell>
          <cell r="AF176">
            <v>0</v>
          </cell>
          <cell r="AG176">
            <v>0</v>
          </cell>
          <cell r="AH176">
            <v>118800</v>
          </cell>
          <cell r="AI176">
            <v>128700</v>
          </cell>
          <cell r="AJ176">
            <v>0</v>
          </cell>
          <cell r="AK176">
            <v>1225200</v>
          </cell>
          <cell r="AL176">
            <v>0</v>
          </cell>
          <cell r="AM176">
            <v>0</v>
          </cell>
          <cell r="AN176">
            <v>0</v>
          </cell>
          <cell r="AO176">
            <v>118800</v>
          </cell>
          <cell r="AP176">
            <v>293700</v>
          </cell>
          <cell r="AQ176">
            <v>67200</v>
          </cell>
          <cell r="AR176">
            <v>594000</v>
          </cell>
          <cell r="AS176">
            <v>0</v>
          </cell>
          <cell r="AT176">
            <v>155960</v>
          </cell>
          <cell r="AU176">
            <v>219777.42</v>
          </cell>
          <cell r="AV176">
            <v>0</v>
          </cell>
          <cell r="AW176">
            <v>0</v>
          </cell>
          <cell r="AX176">
            <v>199351.62</v>
          </cell>
          <cell r="AY176">
            <v>0</v>
          </cell>
          <cell r="AZ176">
            <v>123760</v>
          </cell>
          <cell r="BA176">
            <v>515958.06</v>
          </cell>
          <cell r="BB176">
            <v>134400</v>
          </cell>
          <cell r="BC176">
            <v>1117661.29</v>
          </cell>
          <cell r="BD176">
            <v>432400</v>
          </cell>
          <cell r="BE176">
            <v>0</v>
          </cell>
          <cell r="BF176">
            <v>215200</v>
          </cell>
          <cell r="BG176">
            <v>532000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545100</v>
          </cell>
          <cell r="BM176">
            <v>69300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3451064.51</v>
          </cell>
          <cell r="BS176">
            <v>0</v>
          </cell>
          <cell r="BT176">
            <v>118800</v>
          </cell>
          <cell r="BU176">
            <v>0</v>
          </cell>
          <cell r="BV176">
            <v>67200</v>
          </cell>
          <cell r="BW176">
            <v>0</v>
          </cell>
          <cell r="BX176">
            <v>39600</v>
          </cell>
          <cell r="BY176">
            <v>141200</v>
          </cell>
          <cell r="BZ176">
            <v>118800</v>
          </cell>
          <cell r="CA176">
            <v>29700</v>
          </cell>
          <cell r="CB176">
            <v>118800</v>
          </cell>
          <cell r="CC176">
            <v>237600</v>
          </cell>
          <cell r="CD176">
            <v>118800</v>
          </cell>
          <cell r="CE176">
            <v>237600</v>
          </cell>
          <cell r="CF176">
            <v>0</v>
          </cell>
          <cell r="CG176">
            <v>93800</v>
          </cell>
          <cell r="CH176">
            <v>228000</v>
          </cell>
          <cell r="CI176">
            <v>118800</v>
          </cell>
          <cell r="CJ176">
            <v>69300</v>
          </cell>
          <cell r="CK176">
            <v>0</v>
          </cell>
          <cell r="CL176">
            <v>0</v>
          </cell>
        </row>
        <row r="177">
          <cell r="A177" t="str">
            <v>5101010108.101</v>
          </cell>
          <cell r="B177" t="str">
            <v>ค่าล่วงเวลา(สนับสนุน)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1181240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2616300</v>
          </cell>
          <cell r="X177">
            <v>321938</v>
          </cell>
          <cell r="Y177">
            <v>355790</v>
          </cell>
          <cell r="Z177">
            <v>236700</v>
          </cell>
          <cell r="AA177">
            <v>42240</v>
          </cell>
          <cell r="AB177">
            <v>95100</v>
          </cell>
          <cell r="AC177">
            <v>314540</v>
          </cell>
          <cell r="AD177">
            <v>1083010</v>
          </cell>
          <cell r="AE177">
            <v>0</v>
          </cell>
          <cell r="AF177">
            <v>267490</v>
          </cell>
          <cell r="AG177">
            <v>525540</v>
          </cell>
          <cell r="AH177">
            <v>99220</v>
          </cell>
          <cell r="AI177">
            <v>517720</v>
          </cell>
          <cell r="AJ177">
            <v>404470</v>
          </cell>
          <cell r="AK177">
            <v>3200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5960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16010</v>
          </cell>
          <cell r="AZ177">
            <v>0</v>
          </cell>
          <cell r="BA177">
            <v>1634090</v>
          </cell>
          <cell r="BB177">
            <v>161940</v>
          </cell>
          <cell r="BC177">
            <v>0</v>
          </cell>
          <cell r="BD177">
            <v>0</v>
          </cell>
          <cell r="BE177">
            <v>2600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3600</v>
          </cell>
          <cell r="CB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</row>
        <row r="178">
          <cell r="A178" t="str">
            <v>5101010109.101</v>
          </cell>
          <cell r="B178" t="str">
            <v>เงินตอบแทนพิเศษของข้าราชการผู้ได้รับเงินเดือนถึงขั้นสูงสุดของอันดับ(บริการ)</v>
          </cell>
          <cell r="C178">
            <v>9137.51</v>
          </cell>
          <cell r="D178">
            <v>0</v>
          </cell>
          <cell r="E178">
            <v>0</v>
          </cell>
          <cell r="F178">
            <v>2562.2399999999998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23864.45</v>
          </cell>
          <cell r="R178">
            <v>62366.32</v>
          </cell>
          <cell r="S178">
            <v>0</v>
          </cell>
          <cell r="T178">
            <v>11200</v>
          </cell>
          <cell r="U178">
            <v>28000</v>
          </cell>
          <cell r="V178">
            <v>22400</v>
          </cell>
          <cell r="W178">
            <v>0</v>
          </cell>
          <cell r="X178">
            <v>16083.28</v>
          </cell>
          <cell r="Y178">
            <v>60817.72</v>
          </cell>
          <cell r="Z178">
            <v>1644.08</v>
          </cell>
          <cell r="AA178">
            <v>565.64</v>
          </cell>
          <cell r="AB178">
            <v>13918.32</v>
          </cell>
          <cell r="AC178">
            <v>27917.34</v>
          </cell>
          <cell r="AD178">
            <v>57103.08</v>
          </cell>
          <cell r="AE178">
            <v>37192.660000000003</v>
          </cell>
          <cell r="AF178">
            <v>18999.990000000002</v>
          </cell>
          <cell r="AG178">
            <v>15821.32</v>
          </cell>
          <cell r="AH178">
            <v>41119.440000000002</v>
          </cell>
          <cell r="AI178">
            <v>17437.32</v>
          </cell>
          <cell r="AJ178">
            <v>57905.96</v>
          </cell>
          <cell r="AK178">
            <v>390908.42</v>
          </cell>
          <cell r="AL178">
            <v>33599.699999999997</v>
          </cell>
          <cell r="AM178">
            <v>17820</v>
          </cell>
          <cell r="AN178">
            <v>112240.52</v>
          </cell>
          <cell r="AO178">
            <v>94391.08</v>
          </cell>
          <cell r="AP178">
            <v>41844.43</v>
          </cell>
          <cell r="AQ178">
            <v>0</v>
          </cell>
          <cell r="AR178">
            <v>85127</v>
          </cell>
          <cell r="AS178">
            <v>27804.12</v>
          </cell>
          <cell r="AT178">
            <v>43981.57</v>
          </cell>
          <cell r="AU178">
            <v>55152.46</v>
          </cell>
          <cell r="AV178">
            <v>22615.8</v>
          </cell>
          <cell r="AW178">
            <v>10515.08</v>
          </cell>
          <cell r="AX178">
            <v>93005.05</v>
          </cell>
          <cell r="AY178">
            <v>13248.52</v>
          </cell>
          <cell r="AZ178">
            <v>21050.560000000001</v>
          </cell>
          <cell r="BA178">
            <v>1170017.31</v>
          </cell>
          <cell r="BB178">
            <v>8242.24</v>
          </cell>
          <cell r="BC178">
            <v>6783.42</v>
          </cell>
          <cell r="BD178">
            <v>481.39</v>
          </cell>
          <cell r="BE178">
            <v>6564.6</v>
          </cell>
          <cell r="BF178">
            <v>0</v>
          </cell>
          <cell r="BG178">
            <v>6192.6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135599.23000000001</v>
          </cell>
          <cell r="BM178">
            <v>19074.919999999998</v>
          </cell>
          <cell r="BN178">
            <v>8948.08</v>
          </cell>
          <cell r="BO178">
            <v>40640.720000000001</v>
          </cell>
          <cell r="BP178">
            <v>18638.400000000001</v>
          </cell>
          <cell r="BQ178">
            <v>4624.3</v>
          </cell>
          <cell r="BR178">
            <v>20442.36</v>
          </cell>
          <cell r="BS178">
            <v>0</v>
          </cell>
          <cell r="BT178">
            <v>715.2</v>
          </cell>
          <cell r="BU178">
            <v>1415.76</v>
          </cell>
          <cell r="BV178">
            <v>0</v>
          </cell>
          <cell r="BW178">
            <v>306.36</v>
          </cell>
          <cell r="BX178">
            <v>303.42</v>
          </cell>
          <cell r="BY178">
            <v>958.32</v>
          </cell>
          <cell r="BZ178">
            <v>0</v>
          </cell>
          <cell r="CA178">
            <v>919.08</v>
          </cell>
          <cell r="CB178">
            <v>914.28</v>
          </cell>
          <cell r="CC178">
            <v>306.36</v>
          </cell>
          <cell r="CD178">
            <v>0</v>
          </cell>
          <cell r="CE178">
            <v>4682.76</v>
          </cell>
          <cell r="CF178">
            <v>306.36</v>
          </cell>
          <cell r="CG178">
            <v>18350.560000000001</v>
          </cell>
          <cell r="CH178">
            <v>0</v>
          </cell>
          <cell r="CI178">
            <v>0</v>
          </cell>
          <cell r="CJ178">
            <v>306.36</v>
          </cell>
          <cell r="CK178">
            <v>4242.63</v>
          </cell>
          <cell r="CL178">
            <v>306.36</v>
          </cell>
        </row>
        <row r="179">
          <cell r="A179" t="str">
            <v>5101010109.102</v>
          </cell>
          <cell r="B179" t="str">
            <v>เงินตอบแทนพิเศษของข้าราชการผู้ได้รับเงินเดือนถึงขั้นสูงสุดของอันดับ(สนับสนุน)</v>
          </cell>
          <cell r="C179">
            <v>4758.4799999999996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4291.83</v>
          </cell>
          <cell r="R179">
            <v>715.2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3755.22</v>
          </cell>
          <cell r="Z179">
            <v>0</v>
          </cell>
          <cell r="AA179">
            <v>0</v>
          </cell>
          <cell r="AB179">
            <v>4068.12</v>
          </cell>
          <cell r="AC179">
            <v>1103.02</v>
          </cell>
          <cell r="AD179">
            <v>2735.26</v>
          </cell>
          <cell r="AE179">
            <v>0</v>
          </cell>
          <cell r="AF179">
            <v>0</v>
          </cell>
          <cell r="AG179">
            <v>0</v>
          </cell>
          <cell r="AH179">
            <v>8839.7199999999993</v>
          </cell>
          <cell r="AI179">
            <v>0</v>
          </cell>
          <cell r="AJ179">
            <v>0</v>
          </cell>
          <cell r="AK179">
            <v>16060</v>
          </cell>
          <cell r="AL179">
            <v>9139.24</v>
          </cell>
          <cell r="AM179">
            <v>0</v>
          </cell>
          <cell r="AN179">
            <v>4180</v>
          </cell>
          <cell r="AO179">
            <v>9641.76</v>
          </cell>
          <cell r="AP179">
            <v>2005.06</v>
          </cell>
          <cell r="AQ179">
            <v>0</v>
          </cell>
          <cell r="AR179">
            <v>0</v>
          </cell>
          <cell r="AS179">
            <v>0</v>
          </cell>
          <cell r="AT179">
            <v>18991.29</v>
          </cell>
          <cell r="AU179">
            <v>0</v>
          </cell>
          <cell r="AV179">
            <v>1992.12</v>
          </cell>
          <cell r="AW179">
            <v>0</v>
          </cell>
          <cell r="AX179">
            <v>0</v>
          </cell>
          <cell r="AY179">
            <v>7294</v>
          </cell>
          <cell r="AZ179">
            <v>0</v>
          </cell>
          <cell r="BA179">
            <v>0</v>
          </cell>
          <cell r="BB179">
            <v>1992.12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41096.32</v>
          </cell>
          <cell r="BM179">
            <v>4376.3999999999996</v>
          </cell>
          <cell r="BN179">
            <v>0</v>
          </cell>
          <cell r="BO179">
            <v>837.55</v>
          </cell>
          <cell r="BP179">
            <v>0</v>
          </cell>
          <cell r="BQ179">
            <v>0</v>
          </cell>
          <cell r="BR179">
            <v>2383.7399999999998</v>
          </cell>
          <cell r="BS179">
            <v>0</v>
          </cell>
          <cell r="BT179">
            <v>4338.6000000000004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0</v>
          </cell>
          <cell r="BZ179">
            <v>0</v>
          </cell>
          <cell r="CA179">
            <v>0</v>
          </cell>
          <cell r="CB179">
            <v>0</v>
          </cell>
          <cell r="CC179">
            <v>0</v>
          </cell>
          <cell r="CD179">
            <v>4858.62</v>
          </cell>
          <cell r="CE179">
            <v>0</v>
          </cell>
          <cell r="CF179">
            <v>0</v>
          </cell>
          <cell r="CG179">
            <v>0</v>
          </cell>
          <cell r="CH179">
            <v>0</v>
          </cell>
          <cell r="CI179">
            <v>0</v>
          </cell>
          <cell r="CJ179">
            <v>13424.4</v>
          </cell>
          <cell r="CK179">
            <v>0</v>
          </cell>
          <cell r="CL179">
            <v>0</v>
          </cell>
        </row>
        <row r="180">
          <cell r="A180" t="str">
            <v>5101010109.103</v>
          </cell>
          <cell r="B180" t="str">
            <v>เงินตอบแทนพิเศษของลูกจ้างประจำผู้ได้รับค่าจ้างถึงขั้นสูงสุดของตำแหน่ง(บริการ)</v>
          </cell>
          <cell r="C180">
            <v>48094.8</v>
          </cell>
          <cell r="D180">
            <v>0</v>
          </cell>
          <cell r="E180">
            <v>1430.4</v>
          </cell>
          <cell r="F180">
            <v>2521.1999999999998</v>
          </cell>
          <cell r="G180">
            <v>0</v>
          </cell>
          <cell r="H180">
            <v>0</v>
          </cell>
          <cell r="I180">
            <v>5256.8</v>
          </cell>
          <cell r="J180">
            <v>19418.400000000001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6436.8</v>
          </cell>
          <cell r="R180">
            <v>0</v>
          </cell>
          <cell r="S180">
            <v>0</v>
          </cell>
          <cell r="T180">
            <v>0</v>
          </cell>
          <cell r="U180">
            <v>715.2</v>
          </cell>
          <cell r="V180">
            <v>0</v>
          </cell>
          <cell r="W180">
            <v>0</v>
          </cell>
          <cell r="X180">
            <v>0</v>
          </cell>
          <cell r="Y180">
            <v>38525.4</v>
          </cell>
          <cell r="Z180">
            <v>13182</v>
          </cell>
          <cell r="AA180">
            <v>0</v>
          </cell>
          <cell r="AB180">
            <v>0</v>
          </cell>
          <cell r="AC180">
            <v>14930</v>
          </cell>
          <cell r="AD180">
            <v>8122.8</v>
          </cell>
          <cell r="AE180">
            <v>13624.8</v>
          </cell>
          <cell r="AF180">
            <v>0</v>
          </cell>
          <cell r="AG180">
            <v>6812.4</v>
          </cell>
          <cell r="AH180">
            <v>0</v>
          </cell>
          <cell r="AI180">
            <v>0</v>
          </cell>
          <cell r="AJ180">
            <v>0</v>
          </cell>
          <cell r="AK180">
            <v>23973.4</v>
          </cell>
          <cell r="AL180">
            <v>2145.6</v>
          </cell>
          <cell r="AM180">
            <v>12158.4</v>
          </cell>
          <cell r="AN180">
            <v>0</v>
          </cell>
          <cell r="AO180">
            <v>0</v>
          </cell>
          <cell r="AP180">
            <v>17570.990000000002</v>
          </cell>
          <cell r="AQ180">
            <v>0</v>
          </cell>
          <cell r="AR180">
            <v>10473.4</v>
          </cell>
          <cell r="AS180">
            <v>4291.2</v>
          </cell>
          <cell r="AT180">
            <v>840.4</v>
          </cell>
          <cell r="AU180">
            <v>12578.4</v>
          </cell>
          <cell r="AV180">
            <v>0</v>
          </cell>
          <cell r="AW180">
            <v>2860.8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12873.6</v>
          </cell>
          <cell r="BD180">
            <v>1260.5999999999999</v>
          </cell>
          <cell r="BE180">
            <v>0</v>
          </cell>
          <cell r="BF180">
            <v>0</v>
          </cell>
          <cell r="BG180">
            <v>18876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6660</v>
          </cell>
          <cell r="BN180">
            <v>0</v>
          </cell>
          <cell r="BO180">
            <v>1260.4000000000001</v>
          </cell>
          <cell r="BP180">
            <v>5364</v>
          </cell>
          <cell r="BQ180">
            <v>0</v>
          </cell>
          <cell r="BR180">
            <v>1364.39</v>
          </cell>
          <cell r="BS180">
            <v>0</v>
          </cell>
          <cell r="BT180">
            <v>0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0</v>
          </cell>
          <cell r="BZ180">
            <v>0</v>
          </cell>
          <cell r="CA180">
            <v>0</v>
          </cell>
          <cell r="CB180">
            <v>0</v>
          </cell>
          <cell r="CC180">
            <v>0</v>
          </cell>
          <cell r="CD180">
            <v>0</v>
          </cell>
          <cell r="CE180">
            <v>0</v>
          </cell>
          <cell r="CF180">
            <v>0</v>
          </cell>
          <cell r="CG180">
            <v>0</v>
          </cell>
          <cell r="CH180">
            <v>0</v>
          </cell>
          <cell r="CI180">
            <v>0</v>
          </cell>
          <cell r="CJ180">
            <v>4291.2</v>
          </cell>
          <cell r="CK180">
            <v>0</v>
          </cell>
          <cell r="CL180">
            <v>0</v>
          </cell>
        </row>
        <row r="181">
          <cell r="A181" t="str">
            <v>5101010109.104</v>
          </cell>
          <cell r="B181" t="str">
            <v>เงินตอบแทนพิเศษของลูกจ้างประจำผู้ได้รับค่าจ้างถึงขั้นสูงสุดของตำแหน่ง(สนับสนุน)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1282.8</v>
          </cell>
          <cell r="Q181">
            <v>3781.8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5241.6000000000004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12908.4</v>
          </cell>
          <cell r="AL181">
            <v>4291.2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2145.6</v>
          </cell>
          <cell r="AT181">
            <v>1680.8</v>
          </cell>
          <cell r="AU181">
            <v>0</v>
          </cell>
          <cell r="AV181">
            <v>0</v>
          </cell>
          <cell r="AW181">
            <v>715.2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25459.200000000001</v>
          </cell>
          <cell r="BD181">
            <v>1260.5999999999999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6906</v>
          </cell>
          <cell r="BN181">
            <v>0</v>
          </cell>
          <cell r="BO181">
            <v>420.2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2521.1999999999998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</row>
        <row r="182">
          <cell r="A182" t="str">
            <v>5101010113.101</v>
          </cell>
          <cell r="B182" t="str">
            <v>ค่าจ้างประจำ(บริการ)</v>
          </cell>
          <cell r="C182">
            <v>17144409.23</v>
          </cell>
          <cell r="D182">
            <v>1706850</v>
          </cell>
          <cell r="E182">
            <v>3609890.4</v>
          </cell>
          <cell r="F182">
            <v>2506575</v>
          </cell>
          <cell r="G182">
            <v>1077510</v>
          </cell>
          <cell r="H182">
            <v>2070600</v>
          </cell>
          <cell r="I182">
            <v>5078180</v>
          </cell>
          <cell r="J182">
            <v>3852540</v>
          </cell>
          <cell r="K182">
            <v>0</v>
          </cell>
          <cell r="L182">
            <v>1948790</v>
          </cell>
          <cell r="M182">
            <v>4627130</v>
          </cell>
          <cell r="N182">
            <v>0</v>
          </cell>
          <cell r="O182">
            <v>2831560</v>
          </cell>
          <cell r="P182">
            <v>899100</v>
          </cell>
          <cell r="Q182">
            <v>1323890</v>
          </cell>
          <cell r="R182">
            <v>1713790</v>
          </cell>
          <cell r="S182">
            <v>2232020</v>
          </cell>
          <cell r="T182">
            <v>1413360</v>
          </cell>
          <cell r="U182">
            <v>1052654</v>
          </cell>
          <cell r="V182">
            <v>1134060</v>
          </cell>
          <cell r="W182">
            <v>14795440</v>
          </cell>
          <cell r="X182">
            <v>974790</v>
          </cell>
          <cell r="Y182">
            <v>1825960</v>
          </cell>
          <cell r="Z182">
            <v>2906850</v>
          </cell>
          <cell r="AA182">
            <v>713040</v>
          </cell>
          <cell r="AB182">
            <v>1888800</v>
          </cell>
          <cell r="AC182">
            <v>2482511.61</v>
          </cell>
          <cell r="AD182">
            <v>5025010</v>
          </cell>
          <cell r="AE182">
            <v>2254721.6</v>
          </cell>
          <cell r="AF182">
            <v>2652180</v>
          </cell>
          <cell r="AG182">
            <v>2230440</v>
          </cell>
          <cell r="AH182">
            <v>1763580</v>
          </cell>
          <cell r="AI182">
            <v>752950</v>
          </cell>
          <cell r="AJ182">
            <v>0</v>
          </cell>
          <cell r="AK182">
            <v>17728710.969999999</v>
          </cell>
          <cell r="AL182">
            <v>1957780</v>
          </cell>
          <cell r="AM182">
            <v>1399570</v>
          </cell>
          <cell r="AN182">
            <v>4911720</v>
          </cell>
          <cell r="AO182">
            <v>1791560</v>
          </cell>
          <cell r="AP182">
            <v>2028930</v>
          </cell>
          <cell r="AQ182">
            <v>962200</v>
          </cell>
          <cell r="AR182">
            <v>3139090</v>
          </cell>
          <cell r="AS182">
            <v>1949340</v>
          </cell>
          <cell r="AT182">
            <v>755660</v>
          </cell>
          <cell r="AU182">
            <v>2151420</v>
          </cell>
          <cell r="AV182">
            <v>1617960</v>
          </cell>
          <cell r="AW182">
            <v>2270785.2000000002</v>
          </cell>
          <cell r="AX182">
            <v>3380050</v>
          </cell>
          <cell r="AY182">
            <v>1278500</v>
          </cell>
          <cell r="AZ182">
            <v>322840</v>
          </cell>
          <cell r="BA182">
            <v>3193891.2</v>
          </cell>
          <cell r="BB182">
            <v>0</v>
          </cell>
          <cell r="BC182">
            <v>1901460</v>
          </cell>
          <cell r="BD182">
            <v>1426160</v>
          </cell>
          <cell r="BE182">
            <v>2325960</v>
          </cell>
          <cell r="BF182">
            <v>1224140</v>
          </cell>
          <cell r="BG182">
            <v>4491180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2649630</v>
          </cell>
          <cell r="BM182">
            <v>1882491.2</v>
          </cell>
          <cell r="BN182">
            <v>1996790</v>
          </cell>
          <cell r="BO182">
            <v>2073138.8</v>
          </cell>
          <cell r="BP182">
            <v>948180</v>
          </cell>
          <cell r="BQ182">
            <v>0</v>
          </cell>
          <cell r="BR182">
            <v>27489436.539999999</v>
          </cell>
          <cell r="BS182">
            <v>852080</v>
          </cell>
          <cell r="BT182">
            <v>1093175</v>
          </cell>
          <cell r="BU182">
            <v>4912096.66</v>
          </cell>
          <cell r="BV182">
            <v>0</v>
          </cell>
          <cell r="BW182">
            <v>1142310</v>
          </cell>
          <cell r="BX182">
            <v>3024600</v>
          </cell>
          <cell r="BY182">
            <v>972060</v>
          </cell>
          <cell r="BZ182">
            <v>1113904.8</v>
          </cell>
          <cell r="CA182">
            <v>975660</v>
          </cell>
          <cell r="CB182">
            <v>1597620</v>
          </cell>
          <cell r="CC182">
            <v>2800850</v>
          </cell>
          <cell r="CD182">
            <v>2301590</v>
          </cell>
          <cell r="CE182">
            <v>1923240</v>
          </cell>
          <cell r="CF182">
            <v>1621260</v>
          </cell>
          <cell r="CG182">
            <v>831510</v>
          </cell>
          <cell r="CH182">
            <v>497100</v>
          </cell>
          <cell r="CI182">
            <v>203520</v>
          </cell>
          <cell r="CJ182">
            <v>3442320</v>
          </cell>
          <cell r="CK182">
            <v>0</v>
          </cell>
          <cell r="CL182">
            <v>0</v>
          </cell>
        </row>
        <row r="183">
          <cell r="A183" t="str">
            <v>5101010113.102</v>
          </cell>
          <cell r="B183" t="str">
            <v>ค่าจ้างประจำ(สนับสนุน)</v>
          </cell>
          <cell r="C183">
            <v>0</v>
          </cell>
          <cell r="D183">
            <v>330060</v>
          </cell>
          <cell r="E183">
            <v>312780</v>
          </cell>
          <cell r="F183">
            <v>1254952</v>
          </cell>
          <cell r="G183">
            <v>672510</v>
          </cell>
          <cell r="H183">
            <v>750500</v>
          </cell>
          <cell r="I183">
            <v>341000</v>
          </cell>
          <cell r="J183">
            <v>0</v>
          </cell>
          <cell r="K183">
            <v>3313140</v>
          </cell>
          <cell r="L183">
            <v>1190530</v>
          </cell>
          <cell r="M183">
            <v>584500</v>
          </cell>
          <cell r="N183">
            <v>0</v>
          </cell>
          <cell r="O183">
            <v>3193160</v>
          </cell>
          <cell r="P183">
            <v>1154040</v>
          </cell>
          <cell r="Q183">
            <v>797510</v>
          </cell>
          <cell r="R183">
            <v>1551417</v>
          </cell>
          <cell r="S183">
            <v>461190</v>
          </cell>
          <cell r="T183">
            <v>940120</v>
          </cell>
          <cell r="U183">
            <v>1656046.4</v>
          </cell>
          <cell r="V183">
            <v>526120</v>
          </cell>
          <cell r="W183">
            <v>8841560</v>
          </cell>
          <cell r="X183">
            <v>843210</v>
          </cell>
          <cell r="Y183">
            <v>1020960</v>
          </cell>
          <cell r="Z183">
            <v>548250</v>
          </cell>
          <cell r="AA183">
            <v>631680</v>
          </cell>
          <cell r="AB183">
            <v>1046340</v>
          </cell>
          <cell r="AC183">
            <v>0</v>
          </cell>
          <cell r="AD183">
            <v>935630</v>
          </cell>
          <cell r="AE183">
            <v>122160</v>
          </cell>
          <cell r="AF183">
            <v>0</v>
          </cell>
          <cell r="AG183">
            <v>0</v>
          </cell>
          <cell r="AH183">
            <v>0</v>
          </cell>
          <cell r="AI183">
            <v>1011240</v>
          </cell>
          <cell r="AJ183">
            <v>0</v>
          </cell>
          <cell r="AK183">
            <v>6672120</v>
          </cell>
          <cell r="AL183">
            <v>1001460</v>
          </cell>
          <cell r="AM183">
            <v>806543.2</v>
          </cell>
          <cell r="AN183">
            <v>768560</v>
          </cell>
          <cell r="AO183">
            <v>894640</v>
          </cell>
          <cell r="AP183">
            <v>934590</v>
          </cell>
          <cell r="AQ183">
            <v>719210</v>
          </cell>
          <cell r="AR183">
            <v>0</v>
          </cell>
          <cell r="AS183">
            <v>1015020</v>
          </cell>
          <cell r="AT183">
            <v>1478740</v>
          </cell>
          <cell r="AU183">
            <v>0</v>
          </cell>
          <cell r="AV183">
            <v>271260</v>
          </cell>
          <cell r="AW183">
            <v>465390</v>
          </cell>
          <cell r="AX183">
            <v>574940</v>
          </cell>
          <cell r="AY183">
            <v>1224460</v>
          </cell>
          <cell r="AZ183">
            <v>654370</v>
          </cell>
          <cell r="BA183">
            <v>1304220</v>
          </cell>
          <cell r="BB183">
            <v>0</v>
          </cell>
          <cell r="BC183">
            <v>18986198.059999999</v>
          </cell>
          <cell r="BD183">
            <v>1506760</v>
          </cell>
          <cell r="BE183">
            <v>280140</v>
          </cell>
          <cell r="BF183">
            <v>440525.2</v>
          </cell>
          <cell r="BG183">
            <v>1103100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4475500.96</v>
          </cell>
          <cell r="BM183">
            <v>1838408.8</v>
          </cell>
          <cell r="BN183">
            <v>729970</v>
          </cell>
          <cell r="BO183">
            <v>1579190</v>
          </cell>
          <cell r="BP183">
            <v>993180</v>
          </cell>
          <cell r="BQ183">
            <v>0</v>
          </cell>
          <cell r="BR183">
            <v>15336824</v>
          </cell>
          <cell r="BS183">
            <v>686306.45</v>
          </cell>
          <cell r="BT183">
            <v>1301720</v>
          </cell>
          <cell r="BU183">
            <v>1303507.74</v>
          </cell>
          <cell r="BV183">
            <v>0</v>
          </cell>
          <cell r="BW183">
            <v>792110</v>
          </cell>
          <cell r="BX183">
            <v>1556940</v>
          </cell>
          <cell r="BY183">
            <v>1065360</v>
          </cell>
          <cell r="BZ183">
            <v>519990</v>
          </cell>
          <cell r="CA183">
            <v>977580</v>
          </cell>
          <cell r="CB183">
            <v>462240</v>
          </cell>
          <cell r="CC183">
            <v>1104130</v>
          </cell>
          <cell r="CD183">
            <v>566120</v>
          </cell>
          <cell r="CE183">
            <v>2263670</v>
          </cell>
          <cell r="CF183">
            <v>546000</v>
          </cell>
          <cell r="CG183">
            <v>1502550</v>
          </cell>
          <cell r="CH183">
            <v>517740</v>
          </cell>
          <cell r="CI183">
            <v>0</v>
          </cell>
          <cell r="CJ183">
            <v>1863140</v>
          </cell>
          <cell r="CK183">
            <v>0</v>
          </cell>
          <cell r="CL183">
            <v>0</v>
          </cell>
        </row>
        <row r="184">
          <cell r="A184" t="str">
            <v>5101010113.103</v>
          </cell>
          <cell r="B184" t="str">
            <v>ค่าจ้างชั่วคราว(บริการ)</v>
          </cell>
          <cell r="C184">
            <v>70229803.989999995</v>
          </cell>
          <cell r="D184">
            <v>3133552</v>
          </cell>
          <cell r="E184">
            <v>1349320</v>
          </cell>
          <cell r="F184">
            <v>3166659</v>
          </cell>
          <cell r="G184">
            <v>3330860</v>
          </cell>
          <cell r="H184">
            <v>2966793.73</v>
          </cell>
          <cell r="I184">
            <v>4315774.45</v>
          </cell>
          <cell r="J184">
            <v>6956823.0599999996</v>
          </cell>
          <cell r="K184">
            <v>1618907</v>
          </cell>
          <cell r="L184">
            <v>4660095.3099999996</v>
          </cell>
          <cell r="M184">
            <v>10244448</v>
          </cell>
          <cell r="N184">
            <v>2835154.51</v>
          </cell>
          <cell r="O184">
            <v>1375617.66</v>
          </cell>
          <cell r="P184">
            <v>2972535</v>
          </cell>
          <cell r="Q184">
            <v>4585608.95</v>
          </cell>
          <cell r="R184">
            <v>4946212</v>
          </cell>
          <cell r="S184">
            <v>622859.42000000004</v>
          </cell>
          <cell r="T184">
            <v>4438662</v>
          </cell>
          <cell r="U184">
            <v>1834393</v>
          </cell>
          <cell r="V184">
            <v>739800</v>
          </cell>
          <cell r="W184">
            <v>27636748.690000001</v>
          </cell>
          <cell r="X184">
            <v>528243.34</v>
          </cell>
          <cell r="Y184">
            <v>3229932.54</v>
          </cell>
          <cell r="Z184">
            <v>390143.9</v>
          </cell>
          <cell r="AA184">
            <v>1007969.5</v>
          </cell>
          <cell r="AB184">
            <v>350963.9</v>
          </cell>
          <cell r="AC184">
            <v>3656560.1</v>
          </cell>
          <cell r="AD184">
            <v>3455773.5</v>
          </cell>
          <cell r="AE184">
            <v>2030577</v>
          </cell>
          <cell r="AF184">
            <v>1334847.67</v>
          </cell>
          <cell r="AG184">
            <v>878082</v>
          </cell>
          <cell r="AH184">
            <v>6433523</v>
          </cell>
          <cell r="AI184">
            <v>2349699</v>
          </cell>
          <cell r="AJ184">
            <v>796520.47</v>
          </cell>
          <cell r="AK184">
            <v>52464579.07</v>
          </cell>
          <cell r="AL184">
            <v>3285261.5</v>
          </cell>
          <cell r="AM184">
            <v>1615155.93</v>
          </cell>
          <cell r="AN184">
            <v>5237716.5</v>
          </cell>
          <cell r="AO184">
            <v>9984297.9600000009</v>
          </cell>
          <cell r="AP184">
            <v>4532997</v>
          </cell>
          <cell r="AQ184">
            <v>1566547.83</v>
          </cell>
          <cell r="AR184">
            <v>12168264</v>
          </cell>
          <cell r="AS184">
            <v>5142547</v>
          </cell>
          <cell r="AT184">
            <v>7172159.4299999997</v>
          </cell>
          <cell r="AU184">
            <v>6698490</v>
          </cell>
          <cell r="AV184">
            <v>4537280</v>
          </cell>
          <cell r="AW184">
            <v>1685368.31</v>
          </cell>
          <cell r="AX184">
            <v>6200255.79</v>
          </cell>
          <cell r="AY184">
            <v>3144602</v>
          </cell>
          <cell r="AZ184">
            <v>1983001</v>
          </cell>
          <cell r="BA184">
            <v>16872000.829999998</v>
          </cell>
          <cell r="BB184">
            <v>5071010.07</v>
          </cell>
          <cell r="BC184">
            <v>9053457.3300000001</v>
          </cell>
          <cell r="BD184">
            <v>1441702</v>
          </cell>
          <cell r="BE184">
            <v>413288</v>
          </cell>
          <cell r="BF184">
            <v>2446815</v>
          </cell>
          <cell r="BG184">
            <v>9667155</v>
          </cell>
          <cell r="BH184">
            <v>947697.06</v>
          </cell>
          <cell r="BI184">
            <v>1289560</v>
          </cell>
          <cell r="BJ184">
            <v>3960950.25</v>
          </cell>
          <cell r="BK184">
            <v>1300893.74</v>
          </cell>
          <cell r="BL184">
            <v>2992825</v>
          </cell>
          <cell r="BM184">
            <v>3935940.62</v>
          </cell>
          <cell r="BN184">
            <v>2050190.19</v>
          </cell>
          <cell r="BO184">
            <v>3571924.4</v>
          </cell>
          <cell r="BP184">
            <v>1266305</v>
          </cell>
          <cell r="BQ184">
            <v>4145178.74</v>
          </cell>
          <cell r="BR184">
            <v>27238819</v>
          </cell>
          <cell r="BS184">
            <v>2185137</v>
          </cell>
          <cell r="BT184">
            <v>2457272.94</v>
          </cell>
          <cell r="BU184">
            <v>11889248.310000001</v>
          </cell>
          <cell r="BV184">
            <v>898616</v>
          </cell>
          <cell r="BW184">
            <v>2101405</v>
          </cell>
          <cell r="BX184">
            <v>6701258.9900000002</v>
          </cell>
          <cell r="BY184">
            <v>832936</v>
          </cell>
          <cell r="BZ184">
            <v>1553946.65</v>
          </cell>
          <cell r="CA184">
            <v>686200</v>
          </cell>
          <cell r="CB184">
            <v>4502625.5</v>
          </cell>
          <cell r="CC184">
            <v>3286181.98</v>
          </cell>
          <cell r="CD184">
            <v>3068099.42</v>
          </cell>
          <cell r="CE184">
            <v>7220989.5599999996</v>
          </cell>
          <cell r="CF184">
            <v>1777269</v>
          </cell>
          <cell r="CG184">
            <v>822797</v>
          </cell>
          <cell r="CH184">
            <v>2012578.72</v>
          </cell>
          <cell r="CI184">
            <v>699276</v>
          </cell>
          <cell r="CJ184">
            <v>4038667.42</v>
          </cell>
          <cell r="CK184">
            <v>1504478.42</v>
          </cell>
          <cell r="CL184">
            <v>553772.12</v>
          </cell>
        </row>
        <row r="185">
          <cell r="A185" t="str">
            <v>5101010113.104</v>
          </cell>
          <cell r="B185" t="str">
            <v>ค่าจ้างชั่วคราว(สนับสนุน)</v>
          </cell>
          <cell r="C185">
            <v>0</v>
          </cell>
          <cell r="D185">
            <v>1496680</v>
          </cell>
          <cell r="E185">
            <v>1014520</v>
          </cell>
          <cell r="F185">
            <v>0</v>
          </cell>
          <cell r="G185">
            <v>193680</v>
          </cell>
          <cell r="H185">
            <v>2427725</v>
          </cell>
          <cell r="I185">
            <v>292085.45</v>
          </cell>
          <cell r="J185">
            <v>729995.42</v>
          </cell>
          <cell r="K185">
            <v>1952123</v>
          </cell>
          <cell r="L185">
            <v>443230</v>
          </cell>
          <cell r="M185">
            <v>161020</v>
          </cell>
          <cell r="N185">
            <v>454200</v>
          </cell>
          <cell r="O185">
            <v>332246.93</v>
          </cell>
          <cell r="P185">
            <v>1710342</v>
          </cell>
          <cell r="Q185">
            <v>1240651.47</v>
          </cell>
          <cell r="R185">
            <v>716029</v>
          </cell>
          <cell r="S185">
            <v>1290752.8999999999</v>
          </cell>
          <cell r="T185">
            <v>850692</v>
          </cell>
          <cell r="U185">
            <v>616477</v>
          </cell>
          <cell r="V185">
            <v>0</v>
          </cell>
          <cell r="W185">
            <v>5837274.7599999998</v>
          </cell>
          <cell r="X185">
            <v>700293</v>
          </cell>
          <cell r="Y185">
            <v>353200</v>
          </cell>
          <cell r="Z185">
            <v>790540</v>
          </cell>
          <cell r="AA185">
            <v>379042.5</v>
          </cell>
          <cell r="AB185">
            <v>458752.95</v>
          </cell>
          <cell r="AC185">
            <v>0</v>
          </cell>
          <cell r="AD185">
            <v>972009.05</v>
          </cell>
          <cell r="AE185">
            <v>0</v>
          </cell>
          <cell r="AF185">
            <v>641400</v>
          </cell>
          <cell r="AG185">
            <v>654232</v>
          </cell>
          <cell r="AH185">
            <v>393295</v>
          </cell>
          <cell r="AI185">
            <v>427310</v>
          </cell>
          <cell r="AJ185">
            <v>654446.06999999995</v>
          </cell>
          <cell r="AK185">
            <v>9207000</v>
          </cell>
          <cell r="AL185">
            <v>836660.5</v>
          </cell>
          <cell r="AM185">
            <v>0</v>
          </cell>
          <cell r="AN185">
            <v>4856311</v>
          </cell>
          <cell r="AO185">
            <v>336610</v>
          </cell>
          <cell r="AP185">
            <v>1153782</v>
          </cell>
          <cell r="AQ185">
            <v>0</v>
          </cell>
          <cell r="AR185">
            <v>9053360.4000000004</v>
          </cell>
          <cell r="AS185">
            <v>1740045</v>
          </cell>
          <cell r="AT185">
            <v>4382793.0599999996</v>
          </cell>
          <cell r="AU185">
            <v>749540</v>
          </cell>
          <cell r="AV185">
            <v>436110</v>
          </cell>
          <cell r="AW185">
            <v>506685</v>
          </cell>
          <cell r="AX185">
            <v>1009168</v>
          </cell>
          <cell r="AY185">
            <v>972933</v>
          </cell>
          <cell r="AZ185">
            <v>299090</v>
          </cell>
          <cell r="BA185">
            <v>16897033.370000001</v>
          </cell>
          <cell r="BB185">
            <v>559270.40000000002</v>
          </cell>
          <cell r="BC185">
            <v>3398142</v>
          </cell>
          <cell r="BD185">
            <v>489118</v>
          </cell>
          <cell r="BE185">
            <v>0</v>
          </cell>
          <cell r="BF185">
            <v>1755610</v>
          </cell>
          <cell r="BG185">
            <v>0</v>
          </cell>
          <cell r="BH185">
            <v>0</v>
          </cell>
          <cell r="BI185">
            <v>465895</v>
          </cell>
          <cell r="BJ185">
            <v>1535125.24</v>
          </cell>
          <cell r="BK185">
            <v>327710</v>
          </cell>
          <cell r="BL185">
            <v>6022735</v>
          </cell>
          <cell r="BM185">
            <v>2413401.2000000002</v>
          </cell>
          <cell r="BN185">
            <v>1292400</v>
          </cell>
          <cell r="BO185">
            <v>1193368.6000000001</v>
          </cell>
          <cell r="BP185">
            <v>776920</v>
          </cell>
          <cell r="BQ185">
            <v>56345</v>
          </cell>
          <cell r="BR185">
            <v>9330970</v>
          </cell>
          <cell r="BS185">
            <v>1279520</v>
          </cell>
          <cell r="BT185">
            <v>327204.59999999998</v>
          </cell>
          <cell r="BU185">
            <v>1953137.44</v>
          </cell>
          <cell r="BV185">
            <v>261366</v>
          </cell>
          <cell r="BW185">
            <v>1040757</v>
          </cell>
          <cell r="BX185">
            <v>2108412.13</v>
          </cell>
          <cell r="BY185">
            <v>693665</v>
          </cell>
          <cell r="BZ185">
            <v>970702.52</v>
          </cell>
          <cell r="CA185">
            <v>515892</v>
          </cell>
          <cell r="CB185">
            <v>1259661.5</v>
          </cell>
          <cell r="CC185">
            <v>64952</v>
          </cell>
          <cell r="CD185">
            <v>577577.87</v>
          </cell>
          <cell r="CE185">
            <v>1288333.93</v>
          </cell>
          <cell r="CF185">
            <v>92510.77</v>
          </cell>
          <cell r="CG185">
            <v>333818</v>
          </cell>
          <cell r="CH185">
            <v>588186</v>
          </cell>
          <cell r="CI185">
            <v>339779</v>
          </cell>
          <cell r="CJ185">
            <v>4367100.17</v>
          </cell>
          <cell r="CK185">
            <v>568201.56999999995</v>
          </cell>
          <cell r="CL185">
            <v>1535112.41</v>
          </cell>
        </row>
        <row r="186">
          <cell r="A186" t="str">
            <v>5101010113.105</v>
          </cell>
          <cell r="B186" t="str">
            <v>ค่าจ้างพนักงานกระทรวงสาธารณสุข (บริการ)</v>
          </cell>
          <cell r="C186">
            <v>0</v>
          </cell>
          <cell r="D186">
            <v>4425610</v>
          </cell>
          <cell r="E186">
            <v>860812</v>
          </cell>
          <cell r="F186">
            <v>1152492</v>
          </cell>
          <cell r="G186">
            <v>1063485</v>
          </cell>
          <cell r="H186">
            <v>3998089.5</v>
          </cell>
          <cell r="I186">
            <v>2604187.7999999998</v>
          </cell>
          <cell r="J186">
            <v>6827621.8799999999</v>
          </cell>
          <cell r="K186">
            <v>148440</v>
          </cell>
          <cell r="L186">
            <v>2602025.42</v>
          </cell>
          <cell r="M186">
            <v>6707610</v>
          </cell>
          <cell r="N186">
            <v>1007523</v>
          </cell>
          <cell r="O186">
            <v>31173353.199999999</v>
          </cell>
          <cell r="P186">
            <v>3744894</v>
          </cell>
          <cell r="Q186">
            <v>4028676</v>
          </cell>
          <cell r="R186">
            <v>7363094</v>
          </cell>
          <cell r="S186">
            <v>5255682.9800000004</v>
          </cell>
          <cell r="T186">
            <v>3099000</v>
          </cell>
          <cell r="U186">
            <v>3975165</v>
          </cell>
          <cell r="V186">
            <v>4329012</v>
          </cell>
          <cell r="W186">
            <v>23990090.109999999</v>
          </cell>
          <cell r="X186">
            <v>1935400</v>
          </cell>
          <cell r="Y186">
            <v>4896816</v>
          </cell>
          <cell r="Z186">
            <v>5225799.76</v>
          </cell>
          <cell r="AA186">
            <v>2507422</v>
          </cell>
          <cell r="AB186">
            <v>804160.5</v>
          </cell>
          <cell r="AC186">
            <v>1694731</v>
          </cell>
          <cell r="AD186">
            <v>10158215.550000001</v>
          </cell>
          <cell r="AE186">
            <v>2251367.7200000002</v>
          </cell>
          <cell r="AF186">
            <v>3323369.68</v>
          </cell>
          <cell r="AG186">
            <v>2100250</v>
          </cell>
          <cell r="AH186">
            <v>7740568</v>
          </cell>
          <cell r="AI186">
            <v>3231551</v>
          </cell>
          <cell r="AJ186">
            <v>1030312</v>
          </cell>
          <cell r="AK186">
            <v>61498453.799999997</v>
          </cell>
          <cell r="AL186">
            <v>4396490</v>
          </cell>
          <cell r="AM186">
            <v>5203709.74</v>
          </cell>
          <cell r="AN186">
            <v>6226758</v>
          </cell>
          <cell r="AO186">
            <v>7243490</v>
          </cell>
          <cell r="AP186">
            <v>8384937</v>
          </cell>
          <cell r="AQ186">
            <v>3963122.8</v>
          </cell>
          <cell r="AR186">
            <v>10729799</v>
          </cell>
          <cell r="AS186">
            <v>2940084</v>
          </cell>
          <cell r="AT186">
            <v>6795171.7300000004</v>
          </cell>
          <cell r="AU186">
            <v>8276294</v>
          </cell>
          <cell r="AV186">
            <v>6351510</v>
          </cell>
          <cell r="AW186">
            <v>2807821.58</v>
          </cell>
          <cell r="AX186">
            <v>4634939.46</v>
          </cell>
          <cell r="AY186">
            <v>4157440.4</v>
          </cell>
          <cell r="AZ186">
            <v>4741027</v>
          </cell>
          <cell r="BA186">
            <v>5995882.9199999999</v>
          </cell>
          <cell r="BB186">
            <v>4348670</v>
          </cell>
          <cell r="BC186">
            <v>25141659.960000001</v>
          </cell>
          <cell r="BD186">
            <v>7433308</v>
          </cell>
          <cell r="BE186">
            <v>3354720</v>
          </cell>
          <cell r="BF186">
            <v>4001319.68</v>
          </cell>
          <cell r="BG186">
            <v>26959316.280000001</v>
          </cell>
          <cell r="BH186">
            <v>3003754</v>
          </cell>
          <cell r="BI186">
            <v>2239632</v>
          </cell>
          <cell r="BJ186">
            <v>884119</v>
          </cell>
          <cell r="BK186">
            <v>1255054.81</v>
          </cell>
          <cell r="BL186">
            <v>29252127.34</v>
          </cell>
          <cell r="BM186">
            <v>4206075.08</v>
          </cell>
          <cell r="BN186">
            <v>3836190.32</v>
          </cell>
          <cell r="BO186">
            <v>10560085.6</v>
          </cell>
          <cell r="BP186">
            <v>1066147.74</v>
          </cell>
          <cell r="BQ186">
            <v>5083495.5599999996</v>
          </cell>
          <cell r="BR186">
            <v>116973333</v>
          </cell>
          <cell r="BS186">
            <v>4123981</v>
          </cell>
          <cell r="BT186">
            <v>2142800</v>
          </cell>
          <cell r="BU186">
            <v>13601284.960000001</v>
          </cell>
          <cell r="BV186">
            <v>2084305</v>
          </cell>
          <cell r="BW186">
            <v>4153172</v>
          </cell>
          <cell r="BX186">
            <v>9825727.9399999995</v>
          </cell>
          <cell r="BY186">
            <v>2187850</v>
          </cell>
          <cell r="BZ186">
            <v>3659756</v>
          </cell>
          <cell r="CA186">
            <v>6403358</v>
          </cell>
          <cell r="CB186">
            <v>3945890</v>
          </cell>
          <cell r="CC186">
            <v>15439883.57</v>
          </cell>
          <cell r="CD186">
            <v>6389976.4100000001</v>
          </cell>
          <cell r="CE186">
            <v>6900126.6200000001</v>
          </cell>
          <cell r="CF186">
            <v>2888371.06</v>
          </cell>
          <cell r="CG186">
            <v>2569550</v>
          </cell>
          <cell r="CH186">
            <v>2561863</v>
          </cell>
          <cell r="CI186">
            <v>3908205</v>
          </cell>
          <cell r="CJ186">
            <v>9118798.1799999997</v>
          </cell>
          <cell r="CK186">
            <v>1821767.35</v>
          </cell>
          <cell r="CL186">
            <v>1316569.33</v>
          </cell>
        </row>
        <row r="187">
          <cell r="A187" t="str">
            <v>5101010113.106</v>
          </cell>
          <cell r="B187" t="str">
            <v>ค่าจ้างพนักงานกระทรวงสาธารณสุข (สนับสนุน)</v>
          </cell>
          <cell r="C187">
            <v>0</v>
          </cell>
          <cell r="D187">
            <v>1558810</v>
          </cell>
          <cell r="E187">
            <v>3345080</v>
          </cell>
          <cell r="F187">
            <v>2653976.3199999998</v>
          </cell>
          <cell r="G187">
            <v>1883980</v>
          </cell>
          <cell r="H187">
            <v>1233820</v>
          </cell>
          <cell r="I187">
            <v>129730</v>
          </cell>
          <cell r="J187">
            <v>201470</v>
          </cell>
          <cell r="K187">
            <v>3809640</v>
          </cell>
          <cell r="L187">
            <v>1601510</v>
          </cell>
          <cell r="M187">
            <v>1610560</v>
          </cell>
          <cell r="N187">
            <v>0</v>
          </cell>
          <cell r="O187">
            <v>10712553.869999999</v>
          </cell>
          <cell r="P187">
            <v>2441825</v>
          </cell>
          <cell r="Q187">
            <v>1570385.83</v>
          </cell>
          <cell r="R187">
            <v>3759000</v>
          </cell>
          <cell r="S187">
            <v>2312989.77</v>
          </cell>
          <cell r="T187">
            <v>2200173</v>
          </cell>
          <cell r="U187">
            <v>1874841</v>
          </cell>
          <cell r="V187">
            <v>1536990</v>
          </cell>
          <cell r="W187">
            <v>4901613.08</v>
          </cell>
          <cell r="X187">
            <v>2013276</v>
          </cell>
          <cell r="Y187">
            <v>1936374</v>
          </cell>
          <cell r="Z187">
            <v>1407160</v>
          </cell>
          <cell r="AA187">
            <v>905160</v>
          </cell>
          <cell r="AB187">
            <v>2920560</v>
          </cell>
          <cell r="AC187">
            <v>0</v>
          </cell>
          <cell r="AD187">
            <v>1711882.55</v>
          </cell>
          <cell r="AE187">
            <v>364896.16</v>
          </cell>
          <cell r="AF187">
            <v>961661.2</v>
          </cell>
          <cell r="AG187">
            <v>2750320</v>
          </cell>
          <cell r="AH187">
            <v>1072750</v>
          </cell>
          <cell r="AI187">
            <v>1357540</v>
          </cell>
          <cell r="AJ187">
            <v>2790426.06</v>
          </cell>
          <cell r="AK187">
            <v>14940084</v>
          </cell>
          <cell r="AL187">
            <v>991700</v>
          </cell>
          <cell r="AM187">
            <v>667300</v>
          </cell>
          <cell r="AN187">
            <v>2776714</v>
          </cell>
          <cell r="AO187">
            <v>734140</v>
          </cell>
          <cell r="AP187">
            <v>0</v>
          </cell>
          <cell r="AQ187">
            <v>23170</v>
          </cell>
          <cell r="AR187">
            <v>7344649</v>
          </cell>
          <cell r="AS187">
            <v>934260</v>
          </cell>
          <cell r="AT187">
            <v>3567256.76</v>
          </cell>
          <cell r="AU187">
            <v>931485</v>
          </cell>
          <cell r="AV187">
            <v>1260067</v>
          </cell>
          <cell r="AW187">
            <v>1197810</v>
          </cell>
          <cell r="AX187">
            <v>2323089.25</v>
          </cell>
          <cell r="AY187">
            <v>1660049.6</v>
          </cell>
          <cell r="AZ187">
            <v>2179130</v>
          </cell>
          <cell r="BA187">
            <v>11601784.359999999</v>
          </cell>
          <cell r="BB187">
            <v>851850</v>
          </cell>
          <cell r="BC187">
            <v>9593149.5600000005</v>
          </cell>
          <cell r="BD187">
            <v>4604428</v>
          </cell>
          <cell r="BE187">
            <v>1206567</v>
          </cell>
          <cell r="BF187">
            <v>1639257.39</v>
          </cell>
          <cell r="BG187">
            <v>5828536</v>
          </cell>
          <cell r="BH187">
            <v>1333702</v>
          </cell>
          <cell r="BI187">
            <v>1207279</v>
          </cell>
          <cell r="BJ187">
            <v>1311538.2</v>
          </cell>
          <cell r="BK187">
            <v>1339641.95</v>
          </cell>
          <cell r="BL187">
            <v>10691286</v>
          </cell>
          <cell r="BM187">
            <v>2551628.23</v>
          </cell>
          <cell r="BN187">
            <v>2523517</v>
          </cell>
          <cell r="BO187">
            <v>2902034.4</v>
          </cell>
          <cell r="BP187">
            <v>5103580</v>
          </cell>
          <cell r="BQ187">
            <v>345442.6</v>
          </cell>
          <cell r="BR187">
            <v>30120269</v>
          </cell>
          <cell r="BS187">
            <v>1991980</v>
          </cell>
          <cell r="BT187">
            <v>3324708</v>
          </cell>
          <cell r="BU187">
            <v>6201290.0099999998</v>
          </cell>
          <cell r="BV187">
            <v>1534200</v>
          </cell>
          <cell r="BW187">
            <v>1065300</v>
          </cell>
          <cell r="BX187">
            <v>3470750</v>
          </cell>
          <cell r="BY187">
            <v>2141160</v>
          </cell>
          <cell r="BZ187">
            <v>1709940</v>
          </cell>
          <cell r="CA187">
            <v>895910</v>
          </cell>
          <cell r="CB187">
            <v>879170</v>
          </cell>
          <cell r="CC187">
            <v>1271300</v>
          </cell>
          <cell r="CD187">
            <v>2300406</v>
          </cell>
          <cell r="CE187">
            <v>5931050.3899999997</v>
          </cell>
          <cell r="CF187">
            <v>672198.67</v>
          </cell>
          <cell r="CG187">
            <v>1440590</v>
          </cell>
          <cell r="CH187">
            <v>1742988</v>
          </cell>
          <cell r="CI187">
            <v>916602</v>
          </cell>
          <cell r="CJ187">
            <v>6689796.6500000004</v>
          </cell>
          <cell r="CK187">
            <v>590183.25</v>
          </cell>
          <cell r="CL187">
            <v>499303.55</v>
          </cell>
        </row>
        <row r="188">
          <cell r="A188" t="str">
            <v>5101010113.107</v>
          </cell>
          <cell r="B188" t="str">
            <v>ค่าจ้างเหมาบุคลากร (บริการ)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403500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69720</v>
          </cell>
          <cell r="M188">
            <v>4373595</v>
          </cell>
          <cell r="N188">
            <v>0</v>
          </cell>
          <cell r="O188">
            <v>251501.87</v>
          </cell>
          <cell r="P188">
            <v>6973</v>
          </cell>
          <cell r="Q188">
            <v>1028350.66</v>
          </cell>
          <cell r="R188">
            <v>81480</v>
          </cell>
          <cell r="S188">
            <v>0</v>
          </cell>
          <cell r="T188">
            <v>0</v>
          </cell>
          <cell r="U188">
            <v>343200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2498370</v>
          </cell>
          <cell r="AE188">
            <v>338640</v>
          </cell>
          <cell r="AF188">
            <v>0</v>
          </cell>
          <cell r="AG188">
            <v>0</v>
          </cell>
          <cell r="AH188">
            <v>0</v>
          </cell>
          <cell r="AI188">
            <v>181400</v>
          </cell>
          <cell r="AJ188">
            <v>0</v>
          </cell>
          <cell r="AK188">
            <v>0</v>
          </cell>
          <cell r="AL188">
            <v>489495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115180</v>
          </cell>
          <cell r="BA188">
            <v>0</v>
          </cell>
          <cell r="BB188">
            <v>0</v>
          </cell>
          <cell r="BC188">
            <v>0</v>
          </cell>
          <cell r="BD188">
            <v>1201563.3799999999</v>
          </cell>
          <cell r="BE188">
            <v>27300</v>
          </cell>
          <cell r="BF188">
            <v>320530</v>
          </cell>
          <cell r="BG188">
            <v>13496084</v>
          </cell>
          <cell r="BH188">
            <v>0</v>
          </cell>
          <cell r="BI188">
            <v>0</v>
          </cell>
          <cell r="BJ188">
            <v>25500</v>
          </cell>
          <cell r="BK188">
            <v>109500</v>
          </cell>
          <cell r="BL188">
            <v>0</v>
          </cell>
          <cell r="BM188">
            <v>0</v>
          </cell>
          <cell r="BN188">
            <v>0</v>
          </cell>
          <cell r="BO188">
            <v>32100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138090</v>
          </cell>
          <cell r="BZ188">
            <v>0</v>
          </cell>
          <cell r="CA188">
            <v>0</v>
          </cell>
          <cell r="CB188">
            <v>0</v>
          </cell>
          <cell r="CC188">
            <v>92360</v>
          </cell>
          <cell r="CD188">
            <v>0</v>
          </cell>
          <cell r="CE188">
            <v>420000</v>
          </cell>
          <cell r="CF188">
            <v>0</v>
          </cell>
          <cell r="CG188">
            <v>0</v>
          </cell>
          <cell r="CH188">
            <v>1050</v>
          </cell>
          <cell r="CI188">
            <v>255226</v>
          </cell>
          <cell r="CJ188">
            <v>0</v>
          </cell>
          <cell r="CK188">
            <v>0</v>
          </cell>
          <cell r="CL188">
            <v>85800</v>
          </cell>
        </row>
        <row r="189">
          <cell r="A189" t="str">
            <v>5101010113.108</v>
          </cell>
          <cell r="B189" t="str">
            <v>ค่าจ้างเหมาบุคลากร (สนับสนุน)</v>
          </cell>
          <cell r="C189">
            <v>0</v>
          </cell>
          <cell r="D189">
            <v>0</v>
          </cell>
          <cell r="E189">
            <v>145800</v>
          </cell>
          <cell r="F189">
            <v>0</v>
          </cell>
          <cell r="G189">
            <v>184200</v>
          </cell>
          <cell r="H189">
            <v>650</v>
          </cell>
          <cell r="I189">
            <v>0</v>
          </cell>
          <cell r="J189">
            <v>0</v>
          </cell>
          <cell r="K189">
            <v>14550</v>
          </cell>
          <cell r="L189">
            <v>48000</v>
          </cell>
          <cell r="M189">
            <v>38800</v>
          </cell>
          <cell r="N189">
            <v>0</v>
          </cell>
          <cell r="O189">
            <v>1291757.52</v>
          </cell>
          <cell r="P189">
            <v>0</v>
          </cell>
          <cell r="Q189">
            <v>1331463.77</v>
          </cell>
          <cell r="R189">
            <v>665500</v>
          </cell>
          <cell r="S189">
            <v>0</v>
          </cell>
          <cell r="T189">
            <v>1057395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494510</v>
          </cell>
          <cell r="AF189">
            <v>0</v>
          </cell>
          <cell r="AG189">
            <v>322800</v>
          </cell>
          <cell r="AH189">
            <v>0</v>
          </cell>
          <cell r="AI189">
            <v>109500</v>
          </cell>
          <cell r="AJ189">
            <v>6500</v>
          </cell>
          <cell r="AK189">
            <v>0</v>
          </cell>
          <cell r="AL189">
            <v>0</v>
          </cell>
          <cell r="AM189">
            <v>0</v>
          </cell>
          <cell r="AN189">
            <v>170219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53360</v>
          </cell>
          <cell r="BD189">
            <v>2269883</v>
          </cell>
          <cell r="BE189">
            <v>0</v>
          </cell>
          <cell r="BF189">
            <v>1500</v>
          </cell>
          <cell r="BG189">
            <v>1160143</v>
          </cell>
          <cell r="BH189">
            <v>0</v>
          </cell>
          <cell r="BI189">
            <v>0</v>
          </cell>
          <cell r="BJ189">
            <v>0</v>
          </cell>
          <cell r="BK189">
            <v>335550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246600</v>
          </cell>
          <cell r="BQ189">
            <v>0</v>
          </cell>
          <cell r="BR189">
            <v>0</v>
          </cell>
          <cell r="BS189">
            <v>0</v>
          </cell>
          <cell r="BT189">
            <v>264300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57160</v>
          </cell>
          <cell r="CD189">
            <v>0</v>
          </cell>
          <cell r="CE189">
            <v>10320</v>
          </cell>
          <cell r="CF189">
            <v>0</v>
          </cell>
          <cell r="CG189">
            <v>84785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</row>
        <row r="190">
          <cell r="A190" t="str">
            <v>5101010115.101</v>
          </cell>
          <cell r="B190" t="str">
            <v>เงินค่าตอบแทนพนักงานราชการ (บริการ)</v>
          </cell>
          <cell r="C190">
            <v>8491950</v>
          </cell>
          <cell r="D190">
            <v>72000</v>
          </cell>
          <cell r="E190">
            <v>255960</v>
          </cell>
          <cell r="F190">
            <v>268960</v>
          </cell>
          <cell r="G190">
            <v>0</v>
          </cell>
          <cell r="H190">
            <v>42640</v>
          </cell>
          <cell r="I190">
            <v>0</v>
          </cell>
          <cell r="J190">
            <v>315960</v>
          </cell>
          <cell r="K190">
            <v>0</v>
          </cell>
          <cell r="L190">
            <v>244390</v>
          </cell>
          <cell r="M190">
            <v>358540</v>
          </cell>
          <cell r="N190">
            <v>182370</v>
          </cell>
          <cell r="O190">
            <v>533219.6</v>
          </cell>
          <cell r="P190">
            <v>18000</v>
          </cell>
          <cell r="Q190">
            <v>0</v>
          </cell>
          <cell r="R190">
            <v>72000</v>
          </cell>
          <cell r="S190">
            <v>444600</v>
          </cell>
          <cell r="T190">
            <v>280080</v>
          </cell>
          <cell r="U190">
            <v>83400</v>
          </cell>
          <cell r="V190">
            <v>0</v>
          </cell>
          <cell r="W190">
            <v>2886036.45</v>
          </cell>
          <cell r="X190">
            <v>0</v>
          </cell>
          <cell r="Y190">
            <v>0</v>
          </cell>
          <cell r="Z190">
            <v>277260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2733839.33</v>
          </cell>
          <cell r="AL190">
            <v>275280</v>
          </cell>
          <cell r="AM190">
            <v>0</v>
          </cell>
          <cell r="AN190">
            <v>86307.86</v>
          </cell>
          <cell r="AO190">
            <v>291360</v>
          </cell>
          <cell r="AP190">
            <v>0</v>
          </cell>
          <cell r="AQ190">
            <v>0</v>
          </cell>
          <cell r="AR190">
            <v>316480</v>
          </cell>
          <cell r="AS190">
            <v>0</v>
          </cell>
          <cell r="AT190">
            <v>72000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259440</v>
          </cell>
          <cell r="BC190">
            <v>4089975.53</v>
          </cell>
          <cell r="BD190">
            <v>0</v>
          </cell>
          <cell r="BE190">
            <v>285240</v>
          </cell>
          <cell r="BF190">
            <v>0</v>
          </cell>
          <cell r="BG190">
            <v>39180</v>
          </cell>
          <cell r="BH190">
            <v>422170</v>
          </cell>
          <cell r="BI190">
            <v>0</v>
          </cell>
          <cell r="BJ190">
            <v>0</v>
          </cell>
          <cell r="BK190">
            <v>90000</v>
          </cell>
          <cell r="BL190">
            <v>1228266</v>
          </cell>
          <cell r="BM190">
            <v>0</v>
          </cell>
          <cell r="BN190">
            <v>0</v>
          </cell>
          <cell r="BO190">
            <v>268160</v>
          </cell>
          <cell r="BP190">
            <v>0</v>
          </cell>
          <cell r="BQ190">
            <v>104550</v>
          </cell>
          <cell r="BR190">
            <v>2106508.21</v>
          </cell>
          <cell r="BS190">
            <v>0</v>
          </cell>
          <cell r="BT190">
            <v>36000</v>
          </cell>
          <cell r="BU190">
            <v>1060560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405640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268680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</row>
        <row r="191">
          <cell r="A191" t="str">
            <v>5101010115.102</v>
          </cell>
          <cell r="B191" t="str">
            <v>ค่าตอบแทนพนักงานราชการ (สนับสนุน)</v>
          </cell>
          <cell r="C191">
            <v>0</v>
          </cell>
          <cell r="D191">
            <v>222930</v>
          </cell>
          <cell r="E191">
            <v>404160</v>
          </cell>
          <cell r="F191">
            <v>222930</v>
          </cell>
          <cell r="G191">
            <v>730560</v>
          </cell>
          <cell r="H191">
            <v>425010.47</v>
          </cell>
          <cell r="I191">
            <v>415800</v>
          </cell>
          <cell r="J191">
            <v>372669.68</v>
          </cell>
          <cell r="K191">
            <v>681480</v>
          </cell>
          <cell r="L191">
            <v>560610</v>
          </cell>
          <cell r="M191">
            <v>881800</v>
          </cell>
          <cell r="N191">
            <v>114000</v>
          </cell>
          <cell r="O191">
            <v>3760714.96</v>
          </cell>
          <cell r="P191">
            <v>794820</v>
          </cell>
          <cell r="Q191">
            <v>779640</v>
          </cell>
          <cell r="R191">
            <v>688800</v>
          </cell>
          <cell r="S191">
            <v>277080</v>
          </cell>
          <cell r="T191">
            <v>441720</v>
          </cell>
          <cell r="U191">
            <v>516998.71</v>
          </cell>
          <cell r="V191">
            <v>573094.9</v>
          </cell>
          <cell r="W191">
            <v>4029878.71</v>
          </cell>
          <cell r="X191">
            <v>523920</v>
          </cell>
          <cell r="Y191">
            <v>518640</v>
          </cell>
          <cell r="Z191">
            <v>281460</v>
          </cell>
          <cell r="AA191">
            <v>437760</v>
          </cell>
          <cell r="AB191">
            <v>546960</v>
          </cell>
          <cell r="AC191">
            <v>206400</v>
          </cell>
          <cell r="AD191">
            <v>461880</v>
          </cell>
          <cell r="AE191">
            <v>449951.61</v>
          </cell>
          <cell r="AF191">
            <v>728880</v>
          </cell>
          <cell r="AG191">
            <v>745880</v>
          </cell>
          <cell r="AH191">
            <v>767520</v>
          </cell>
          <cell r="AI191">
            <v>530000</v>
          </cell>
          <cell r="AJ191">
            <v>52838.71</v>
          </cell>
          <cell r="AK191">
            <v>3519230</v>
          </cell>
          <cell r="AL191">
            <v>431860</v>
          </cell>
          <cell r="AM191">
            <v>243400</v>
          </cell>
          <cell r="AN191">
            <v>722062</v>
          </cell>
          <cell r="AO191">
            <v>286560</v>
          </cell>
          <cell r="AP191">
            <v>1133400</v>
          </cell>
          <cell r="AQ191">
            <v>350570</v>
          </cell>
          <cell r="AR191">
            <v>387200</v>
          </cell>
          <cell r="AS191">
            <v>0</v>
          </cell>
          <cell r="AT191">
            <v>542140.65</v>
          </cell>
          <cell r="AU191">
            <v>370903.22</v>
          </cell>
          <cell r="AV191">
            <v>264240</v>
          </cell>
          <cell r="AW191">
            <v>687340.55</v>
          </cell>
          <cell r="AX191">
            <v>257640</v>
          </cell>
          <cell r="AY191">
            <v>201030</v>
          </cell>
          <cell r="AZ191">
            <v>172150</v>
          </cell>
          <cell r="BA191">
            <v>2264539.5499999998</v>
          </cell>
          <cell r="BB191">
            <v>467880</v>
          </cell>
          <cell r="BC191">
            <v>4305169.13</v>
          </cell>
          <cell r="BD191">
            <v>729840</v>
          </cell>
          <cell r="BE191">
            <v>399600</v>
          </cell>
          <cell r="BF191">
            <v>742530</v>
          </cell>
          <cell r="BG191">
            <v>466980</v>
          </cell>
          <cell r="BH191">
            <v>884270</v>
          </cell>
          <cell r="BI191">
            <v>0</v>
          </cell>
          <cell r="BJ191">
            <v>216000</v>
          </cell>
          <cell r="BK191">
            <v>126000</v>
          </cell>
          <cell r="BL191">
            <v>4905373</v>
          </cell>
          <cell r="BM191">
            <v>745080</v>
          </cell>
          <cell r="BN191">
            <v>1014960</v>
          </cell>
          <cell r="BO191">
            <v>388818.66</v>
          </cell>
          <cell r="BP191">
            <v>754960</v>
          </cell>
          <cell r="BQ191">
            <v>638640</v>
          </cell>
          <cell r="BR191">
            <v>9655141.2799999993</v>
          </cell>
          <cell r="BS191">
            <v>567240</v>
          </cell>
          <cell r="BT191">
            <v>590580</v>
          </cell>
          <cell r="BU191">
            <v>1386729.68</v>
          </cell>
          <cell r="BV191">
            <v>188040</v>
          </cell>
          <cell r="BW191">
            <v>495360</v>
          </cell>
          <cell r="BX191">
            <v>980520</v>
          </cell>
          <cell r="BY191">
            <v>507420</v>
          </cell>
          <cell r="BZ191">
            <v>472080</v>
          </cell>
          <cell r="CA191">
            <v>506880</v>
          </cell>
          <cell r="CB191">
            <v>83070</v>
          </cell>
          <cell r="CC191">
            <v>792000</v>
          </cell>
          <cell r="CD191">
            <v>822940</v>
          </cell>
          <cell r="CE191">
            <v>691020</v>
          </cell>
          <cell r="CF191">
            <v>723046.75</v>
          </cell>
          <cell r="CG191">
            <v>449660</v>
          </cell>
          <cell r="CH191">
            <v>523920</v>
          </cell>
          <cell r="CI191">
            <v>661920</v>
          </cell>
          <cell r="CJ191">
            <v>822142.68</v>
          </cell>
          <cell r="CK191">
            <v>399410.32</v>
          </cell>
          <cell r="CL191">
            <v>741240</v>
          </cell>
        </row>
        <row r="192">
          <cell r="A192" t="str">
            <v>5101010116.101</v>
          </cell>
          <cell r="B192" t="str">
            <v>เงินค่าครองชีพสำหรับข้าราชการ (บริการ)</v>
          </cell>
          <cell r="C192">
            <v>75804.47</v>
          </cell>
          <cell r="D192">
            <v>0</v>
          </cell>
          <cell r="E192">
            <v>86385</v>
          </cell>
          <cell r="F192">
            <v>42109.35</v>
          </cell>
          <cell r="G192">
            <v>16814.5</v>
          </cell>
          <cell r="H192">
            <v>163360</v>
          </cell>
          <cell r="I192">
            <v>34162.36</v>
          </cell>
          <cell r="J192">
            <v>8120</v>
          </cell>
          <cell r="K192">
            <v>4575</v>
          </cell>
          <cell r="L192">
            <v>0</v>
          </cell>
          <cell r="M192">
            <v>0</v>
          </cell>
          <cell r="N192">
            <v>0</v>
          </cell>
          <cell r="O192">
            <v>12195.22</v>
          </cell>
          <cell r="P192">
            <v>0</v>
          </cell>
          <cell r="Q192">
            <v>24045.16</v>
          </cell>
          <cell r="R192">
            <v>1890</v>
          </cell>
          <cell r="S192">
            <v>14475</v>
          </cell>
          <cell r="T192">
            <v>40291.5</v>
          </cell>
          <cell r="U192">
            <v>28000</v>
          </cell>
          <cell r="V192">
            <v>12700.65</v>
          </cell>
          <cell r="W192">
            <v>29792.27</v>
          </cell>
          <cell r="X192">
            <v>37167.42</v>
          </cell>
          <cell r="Y192">
            <v>16709.68</v>
          </cell>
          <cell r="Z192">
            <v>2010</v>
          </cell>
          <cell r="AA192">
            <v>0</v>
          </cell>
          <cell r="AB192">
            <v>0</v>
          </cell>
          <cell r="AC192">
            <v>9230</v>
          </cell>
          <cell r="AD192">
            <v>0</v>
          </cell>
          <cell r="AE192">
            <v>19094.169999999998</v>
          </cell>
          <cell r="AF192">
            <v>0</v>
          </cell>
          <cell r="AG192">
            <v>33684.33</v>
          </cell>
          <cell r="AH192">
            <v>135</v>
          </cell>
          <cell r="AI192">
            <v>63759.839999999997</v>
          </cell>
          <cell r="AJ192">
            <v>0</v>
          </cell>
          <cell r="AK192">
            <v>57711.16</v>
          </cell>
          <cell r="AL192">
            <v>10920</v>
          </cell>
          <cell r="AM192">
            <v>21407.58</v>
          </cell>
          <cell r="AN192">
            <v>2795</v>
          </cell>
          <cell r="AO192">
            <v>17940</v>
          </cell>
          <cell r="AP192">
            <v>5100</v>
          </cell>
          <cell r="AQ192">
            <v>0</v>
          </cell>
          <cell r="AR192">
            <v>56415</v>
          </cell>
          <cell r="AS192">
            <v>0</v>
          </cell>
          <cell r="AT192">
            <v>27645</v>
          </cell>
          <cell r="AU192">
            <v>19587.419999999998</v>
          </cell>
          <cell r="AV192">
            <v>6630</v>
          </cell>
          <cell r="AW192">
            <v>21757.42</v>
          </cell>
          <cell r="AX192">
            <v>0</v>
          </cell>
          <cell r="AY192">
            <v>3780</v>
          </cell>
          <cell r="AZ192">
            <v>4680</v>
          </cell>
          <cell r="BA192">
            <v>0</v>
          </cell>
          <cell r="BB192">
            <v>15300</v>
          </cell>
          <cell r="BC192">
            <v>544925.17000000004</v>
          </cell>
          <cell r="BD192">
            <v>9720</v>
          </cell>
          <cell r="BE192">
            <v>0</v>
          </cell>
          <cell r="BF192">
            <v>52064.35</v>
          </cell>
          <cell r="BG192">
            <v>26975.57</v>
          </cell>
          <cell r="BH192">
            <v>0</v>
          </cell>
          <cell r="BI192">
            <v>2015.32</v>
          </cell>
          <cell r="BJ192">
            <v>12553.06</v>
          </cell>
          <cell r="BK192">
            <v>0</v>
          </cell>
          <cell r="BL192">
            <v>501080</v>
          </cell>
          <cell r="BM192">
            <v>39099.21</v>
          </cell>
          <cell r="BN192">
            <v>2240</v>
          </cell>
          <cell r="BO192">
            <v>3925</v>
          </cell>
          <cell r="BP192">
            <v>90</v>
          </cell>
          <cell r="BQ192">
            <v>2115</v>
          </cell>
          <cell r="BR192">
            <v>27981.32</v>
          </cell>
          <cell r="BS192">
            <v>14727.42</v>
          </cell>
          <cell r="BT192">
            <v>0</v>
          </cell>
          <cell r="BU192">
            <v>50704.91</v>
          </cell>
          <cell r="BV192">
            <v>23820</v>
          </cell>
          <cell r="BW192">
            <v>8130</v>
          </cell>
          <cell r="BX192">
            <v>17370</v>
          </cell>
          <cell r="BY192">
            <v>2964.19</v>
          </cell>
          <cell r="BZ192">
            <v>12600</v>
          </cell>
          <cell r="CA192">
            <v>8850</v>
          </cell>
          <cell r="CB192">
            <v>0</v>
          </cell>
          <cell r="CC192">
            <v>46030.64</v>
          </cell>
          <cell r="CD192">
            <v>5695</v>
          </cell>
          <cell r="CE192">
            <v>49020</v>
          </cell>
          <cell r="CF192">
            <v>34873.54</v>
          </cell>
          <cell r="CG192">
            <v>39097.42</v>
          </cell>
          <cell r="CH192">
            <v>21246.33</v>
          </cell>
          <cell r="CI192">
            <v>8880</v>
          </cell>
          <cell r="CJ192">
            <v>70034.47</v>
          </cell>
          <cell r="CK192">
            <v>0</v>
          </cell>
          <cell r="CL192">
            <v>41058.629999999997</v>
          </cell>
        </row>
        <row r="193">
          <cell r="A193" t="str">
            <v>5101010116.102</v>
          </cell>
          <cell r="B193" t="str">
            <v>เงินค่าครองชีพสำหรับข้าราชการ(สนับสนุน)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1785</v>
          </cell>
          <cell r="L193">
            <v>0</v>
          </cell>
          <cell r="M193">
            <v>0</v>
          </cell>
          <cell r="N193">
            <v>0</v>
          </cell>
          <cell r="O193">
            <v>7680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9461.61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6400</v>
          </cell>
          <cell r="AD193">
            <v>0</v>
          </cell>
          <cell r="AE193">
            <v>665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14153.06</v>
          </cell>
          <cell r="AK193">
            <v>1785</v>
          </cell>
          <cell r="AL193">
            <v>15300</v>
          </cell>
          <cell r="AM193">
            <v>0</v>
          </cell>
          <cell r="AN193">
            <v>705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10045</v>
          </cell>
          <cell r="AU193">
            <v>0</v>
          </cell>
          <cell r="AV193">
            <v>0</v>
          </cell>
          <cell r="AW193">
            <v>6330</v>
          </cell>
          <cell r="AX193">
            <v>0</v>
          </cell>
          <cell r="AY193">
            <v>15420</v>
          </cell>
          <cell r="AZ193">
            <v>0</v>
          </cell>
          <cell r="BA193">
            <v>0</v>
          </cell>
          <cell r="BB193">
            <v>19080</v>
          </cell>
          <cell r="BC193">
            <v>18535</v>
          </cell>
          <cell r="BD193">
            <v>7665</v>
          </cell>
          <cell r="BE193">
            <v>10155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6247.5</v>
          </cell>
          <cell r="BL193">
            <v>0</v>
          </cell>
          <cell r="BM193">
            <v>0</v>
          </cell>
          <cell r="BN193">
            <v>0</v>
          </cell>
          <cell r="BO193">
            <v>3925</v>
          </cell>
          <cell r="BP193">
            <v>9134</v>
          </cell>
          <cell r="BQ193">
            <v>7650</v>
          </cell>
          <cell r="BR193">
            <v>30308.23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3587.5</v>
          </cell>
        </row>
        <row r="194">
          <cell r="A194" t="str">
            <v>5101010116.103</v>
          </cell>
          <cell r="B194" t="str">
            <v>เงินค่าครองชีพสำหรับลูกจ้างประจำ(บริการ)</v>
          </cell>
          <cell r="C194">
            <v>0</v>
          </cell>
          <cell r="D194">
            <v>0</v>
          </cell>
          <cell r="E194">
            <v>1430.4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2346.8000000000002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</row>
        <row r="195">
          <cell r="A195" t="str">
            <v>5101010116.104</v>
          </cell>
          <cell r="B195" t="str">
            <v>เงินค่าครองชีพสำหรับลูกจ้างประจำ(สนับสนุน)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3146.4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420.2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</row>
        <row r="196">
          <cell r="A196" t="str">
            <v>5101010116.105</v>
          </cell>
          <cell r="B196" t="str">
            <v>เงินค่าครองชีพสำหรับพนักงานราชการ(บริการ)</v>
          </cell>
          <cell r="C196">
            <v>159205</v>
          </cell>
          <cell r="D196">
            <v>0</v>
          </cell>
          <cell r="E196">
            <v>13000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4000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4860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2860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16000</v>
          </cell>
          <cell r="BI196">
            <v>0</v>
          </cell>
          <cell r="BJ196">
            <v>0</v>
          </cell>
          <cell r="BK196">
            <v>0</v>
          </cell>
          <cell r="BL196">
            <v>960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0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</row>
        <row r="197">
          <cell r="A197" t="str">
            <v>5101010116.106</v>
          </cell>
          <cell r="B197" t="str">
            <v>เงินค่าครองชีพสำหรับพนักงานราชการ(สนับสนุน)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</row>
        <row r="198">
          <cell r="A198" t="str">
            <v>5101010199.101</v>
          </cell>
          <cell r="B198" t="str">
            <v>เงินตอบแทนรายเดือนสำหรับข้าราชการเท่ากับอัตราเงินประจำตำแหน่ง (บริการ)</v>
          </cell>
          <cell r="C198">
            <v>2667463.87</v>
          </cell>
          <cell r="D198">
            <v>255500</v>
          </cell>
          <cell r="E198">
            <v>258748.39</v>
          </cell>
          <cell r="F198">
            <v>387600</v>
          </cell>
          <cell r="G198">
            <v>67200</v>
          </cell>
          <cell r="H198">
            <v>0</v>
          </cell>
          <cell r="I198">
            <v>201600</v>
          </cell>
          <cell r="J198">
            <v>267709.34999999998</v>
          </cell>
          <cell r="K198">
            <v>145860</v>
          </cell>
          <cell r="L198">
            <v>201600</v>
          </cell>
          <cell r="M198">
            <v>447519.31</v>
          </cell>
          <cell r="N198">
            <v>0</v>
          </cell>
          <cell r="O198">
            <v>995626.67</v>
          </cell>
          <cell r="P198">
            <v>134400</v>
          </cell>
          <cell r="Q198">
            <v>0</v>
          </cell>
          <cell r="R198">
            <v>139500</v>
          </cell>
          <cell r="S198">
            <v>117600</v>
          </cell>
          <cell r="T198">
            <v>0</v>
          </cell>
          <cell r="U198">
            <v>429800</v>
          </cell>
          <cell r="V198">
            <v>39200</v>
          </cell>
          <cell r="W198">
            <v>2626220.4300000002</v>
          </cell>
          <cell r="X198">
            <v>134773.32999999999</v>
          </cell>
          <cell r="Y198">
            <v>218400</v>
          </cell>
          <cell r="Z198">
            <v>145600</v>
          </cell>
          <cell r="AA198">
            <v>134400</v>
          </cell>
          <cell r="AB198">
            <v>184800</v>
          </cell>
          <cell r="AC198">
            <v>190773.33</v>
          </cell>
          <cell r="AD198">
            <v>291938.34000000003</v>
          </cell>
          <cell r="AE198">
            <v>140732.42000000001</v>
          </cell>
          <cell r="AF198">
            <v>94565</v>
          </cell>
          <cell r="AG198">
            <v>134400</v>
          </cell>
          <cell r="AH198">
            <v>388275</v>
          </cell>
          <cell r="AI198">
            <v>366451.61</v>
          </cell>
          <cell r="AJ198">
            <v>56000</v>
          </cell>
          <cell r="AK198">
            <v>5704995.2699999996</v>
          </cell>
          <cell r="AL198">
            <v>168000</v>
          </cell>
          <cell r="AM198">
            <v>67200</v>
          </cell>
          <cell r="AN198">
            <v>201600</v>
          </cell>
          <cell r="AO198">
            <v>467806.45</v>
          </cell>
          <cell r="AP198">
            <v>0</v>
          </cell>
          <cell r="AQ198">
            <v>0</v>
          </cell>
          <cell r="AR198">
            <v>790900</v>
          </cell>
          <cell r="AS198">
            <v>4065</v>
          </cell>
          <cell r="AT198">
            <v>209800</v>
          </cell>
          <cell r="AU198">
            <v>376577.42</v>
          </cell>
          <cell r="AV198">
            <v>223813.33</v>
          </cell>
          <cell r="AW198">
            <v>61600</v>
          </cell>
          <cell r="AX198">
            <v>46500</v>
          </cell>
          <cell r="AY198">
            <v>67200</v>
          </cell>
          <cell r="AZ198">
            <v>0</v>
          </cell>
          <cell r="BA198">
            <v>3298283.33</v>
          </cell>
          <cell r="BB198">
            <v>0</v>
          </cell>
          <cell r="BC198">
            <v>2817958.06</v>
          </cell>
          <cell r="BD198">
            <v>50870</v>
          </cell>
          <cell r="BE198">
            <v>184800</v>
          </cell>
          <cell r="BF198">
            <v>174800</v>
          </cell>
          <cell r="BG198">
            <v>1110293.3400000001</v>
          </cell>
          <cell r="BH198">
            <v>135400</v>
          </cell>
          <cell r="BI198">
            <v>0</v>
          </cell>
          <cell r="BJ198">
            <v>0</v>
          </cell>
          <cell r="BK198">
            <v>67200</v>
          </cell>
          <cell r="BL198">
            <v>1182486.67</v>
          </cell>
          <cell r="BM198">
            <v>362125.81</v>
          </cell>
          <cell r="BN198">
            <v>134400</v>
          </cell>
          <cell r="BO198">
            <v>268800</v>
          </cell>
          <cell r="BP198">
            <v>134400</v>
          </cell>
          <cell r="BQ198">
            <v>134400</v>
          </cell>
          <cell r="BR198">
            <v>9746925.1400000006</v>
          </cell>
          <cell r="BS198">
            <v>0</v>
          </cell>
          <cell r="BT198">
            <v>253200</v>
          </cell>
          <cell r="BU198">
            <v>1402612.9</v>
          </cell>
          <cell r="BV198">
            <v>0</v>
          </cell>
          <cell r="BW198">
            <v>0</v>
          </cell>
          <cell r="BX198">
            <v>505200</v>
          </cell>
          <cell r="BY198">
            <v>0</v>
          </cell>
          <cell r="BZ198">
            <v>253200</v>
          </cell>
          <cell r="CA198">
            <v>46500</v>
          </cell>
          <cell r="CB198">
            <v>320400</v>
          </cell>
          <cell r="CC198">
            <v>607200</v>
          </cell>
          <cell r="CD198">
            <v>320400</v>
          </cell>
          <cell r="CE198">
            <v>304800</v>
          </cell>
          <cell r="CF198">
            <v>5600</v>
          </cell>
          <cell r="CG198">
            <v>52100</v>
          </cell>
          <cell r="CH198">
            <v>0</v>
          </cell>
          <cell r="CI198">
            <v>253200</v>
          </cell>
          <cell r="CJ198">
            <v>265300</v>
          </cell>
          <cell r="CK198">
            <v>0</v>
          </cell>
          <cell r="CL198">
            <v>67200</v>
          </cell>
        </row>
        <row r="199">
          <cell r="A199" t="str">
            <v>5101010199.102</v>
          </cell>
          <cell r="B199" t="str">
            <v>เงินตอบแทนชำนาญการพิเศษที่ไม่ใช่วิชาชีพ (สนับสนุน)</v>
          </cell>
          <cell r="C199">
            <v>168000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38500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143000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201532.26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56000</v>
          </cell>
          <cell r="BD199">
            <v>0</v>
          </cell>
          <cell r="BE199">
            <v>3500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80500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247333.33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97300</v>
          </cell>
          <cell r="CH199">
            <v>0</v>
          </cell>
          <cell r="CI199">
            <v>0</v>
          </cell>
          <cell r="CJ199">
            <v>1220.4000000000001</v>
          </cell>
          <cell r="CK199">
            <v>0</v>
          </cell>
          <cell r="CL199">
            <v>0</v>
          </cell>
        </row>
        <row r="200">
          <cell r="A200" t="str">
            <v>5101010199.103</v>
          </cell>
          <cell r="B200" t="str">
            <v xml:space="preserve">ค่าตอบแทนในการปฏิบัติงานเวรหรือผลัดบ่ายและหรือผลัดดึกของพยาบาล </v>
          </cell>
          <cell r="C200">
            <v>7938596.5</v>
          </cell>
          <cell r="D200">
            <v>453480</v>
          </cell>
          <cell r="E200">
            <v>822060</v>
          </cell>
          <cell r="F200">
            <v>1128840</v>
          </cell>
          <cell r="G200">
            <v>0</v>
          </cell>
          <cell r="H200">
            <v>1121310</v>
          </cell>
          <cell r="I200">
            <v>1405140</v>
          </cell>
          <cell r="J200">
            <v>0</v>
          </cell>
          <cell r="K200">
            <v>670680</v>
          </cell>
          <cell r="L200">
            <v>1083700</v>
          </cell>
          <cell r="M200">
            <v>1986120</v>
          </cell>
          <cell r="N200">
            <v>489240</v>
          </cell>
          <cell r="O200">
            <v>3479905</v>
          </cell>
          <cell r="P200">
            <v>776280</v>
          </cell>
          <cell r="Q200">
            <v>1048130</v>
          </cell>
          <cell r="R200">
            <v>0</v>
          </cell>
          <cell r="S200">
            <v>0</v>
          </cell>
          <cell r="T200">
            <v>1264310</v>
          </cell>
          <cell r="U200">
            <v>283140</v>
          </cell>
          <cell r="V200">
            <v>436580</v>
          </cell>
          <cell r="W200">
            <v>8463615</v>
          </cell>
          <cell r="X200">
            <v>279120</v>
          </cell>
          <cell r="Y200">
            <v>1070800</v>
          </cell>
          <cell r="Z200">
            <v>684120</v>
          </cell>
          <cell r="AA200">
            <v>308280</v>
          </cell>
          <cell r="AB200">
            <v>498120</v>
          </cell>
          <cell r="AC200">
            <v>645440</v>
          </cell>
          <cell r="AD200">
            <v>2149980</v>
          </cell>
          <cell r="AE200">
            <v>636960</v>
          </cell>
          <cell r="AF200">
            <v>708220</v>
          </cell>
          <cell r="AG200">
            <v>442200</v>
          </cell>
          <cell r="AH200">
            <v>1372320</v>
          </cell>
          <cell r="AI200">
            <v>674280</v>
          </cell>
          <cell r="AJ200">
            <v>478680</v>
          </cell>
          <cell r="AK200">
            <v>17388415</v>
          </cell>
          <cell r="AL200">
            <v>430080</v>
          </cell>
          <cell r="AM200">
            <v>0</v>
          </cell>
          <cell r="AN200">
            <v>1133460</v>
          </cell>
          <cell r="AO200">
            <v>0</v>
          </cell>
          <cell r="AP200">
            <v>510360</v>
          </cell>
          <cell r="AQ200">
            <v>358560</v>
          </cell>
          <cell r="AR200">
            <v>2027580</v>
          </cell>
          <cell r="AS200">
            <v>459900</v>
          </cell>
          <cell r="AT200">
            <v>0</v>
          </cell>
          <cell r="AU200">
            <v>1318200</v>
          </cell>
          <cell r="AV200">
            <v>755765</v>
          </cell>
          <cell r="AW200">
            <v>543480</v>
          </cell>
          <cell r="AX200">
            <v>6715985</v>
          </cell>
          <cell r="AY200">
            <v>272880</v>
          </cell>
          <cell r="AZ200">
            <v>286620</v>
          </cell>
          <cell r="BA200">
            <v>5412360</v>
          </cell>
          <cell r="BB200">
            <v>453015</v>
          </cell>
          <cell r="BC200">
            <v>4603178</v>
          </cell>
          <cell r="BD200">
            <v>1478640</v>
          </cell>
          <cell r="BE200">
            <v>452400</v>
          </cell>
          <cell r="BF200">
            <v>0</v>
          </cell>
          <cell r="BG200">
            <v>24270268.300000001</v>
          </cell>
          <cell r="BH200">
            <v>0</v>
          </cell>
          <cell r="BI200">
            <v>0</v>
          </cell>
          <cell r="BJ200">
            <v>649040</v>
          </cell>
          <cell r="BK200">
            <v>0</v>
          </cell>
          <cell r="BL200">
            <v>3920830</v>
          </cell>
          <cell r="BM200">
            <v>596000</v>
          </cell>
          <cell r="BN200">
            <v>1538220</v>
          </cell>
          <cell r="BO200">
            <v>1511740</v>
          </cell>
          <cell r="BP200">
            <v>0</v>
          </cell>
          <cell r="BQ200">
            <v>530340</v>
          </cell>
          <cell r="BR200">
            <v>20135600</v>
          </cell>
          <cell r="BS200">
            <v>559200</v>
          </cell>
          <cell r="BT200">
            <v>974060</v>
          </cell>
          <cell r="BU200">
            <v>3104500</v>
          </cell>
          <cell r="BV200">
            <v>0</v>
          </cell>
          <cell r="BW200">
            <v>473220</v>
          </cell>
          <cell r="BX200">
            <v>1769400</v>
          </cell>
          <cell r="BY200">
            <v>268320</v>
          </cell>
          <cell r="BZ200">
            <v>448800</v>
          </cell>
          <cell r="CA200">
            <v>328560</v>
          </cell>
          <cell r="CB200">
            <v>1851690</v>
          </cell>
          <cell r="CC200">
            <v>2584440</v>
          </cell>
          <cell r="CD200">
            <v>1032120</v>
          </cell>
          <cell r="CE200">
            <v>2105931</v>
          </cell>
          <cell r="CF200">
            <v>303300</v>
          </cell>
          <cell r="CG200">
            <v>340620</v>
          </cell>
          <cell r="CH200">
            <v>427710</v>
          </cell>
          <cell r="CI200">
            <v>295440</v>
          </cell>
          <cell r="CJ200">
            <v>3005520</v>
          </cell>
          <cell r="CK200">
            <v>0</v>
          </cell>
          <cell r="CL200">
            <v>0</v>
          </cell>
        </row>
        <row r="201">
          <cell r="A201" t="str">
            <v>5101020101.101</v>
          </cell>
          <cell r="B201" t="str">
            <v>เงินช่วยพิเศษกรณีเสียชีวิต</v>
          </cell>
          <cell r="C201">
            <v>202140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23970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59160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266847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214050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496300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81784.14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24180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47880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25470</v>
          </cell>
          <cell r="CK201">
            <v>0</v>
          </cell>
          <cell r="CL201">
            <v>0</v>
          </cell>
        </row>
        <row r="202">
          <cell r="A202" t="str">
            <v>5101020102.101</v>
          </cell>
          <cell r="B202" t="str">
            <v>เงินทำขวัญข้าราชการและลูกจ้าง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</row>
        <row r="203">
          <cell r="A203" t="str">
            <v>5101020103.101</v>
          </cell>
          <cell r="B203" t="str">
            <v>เงินชดเชยสมาชิก กบข.</v>
          </cell>
          <cell r="C203">
            <v>3099374.31</v>
          </cell>
          <cell r="D203">
            <v>378207.19</v>
          </cell>
          <cell r="E203">
            <v>467601.85</v>
          </cell>
          <cell r="F203">
            <v>561343.94999999995</v>
          </cell>
          <cell r="G203">
            <v>259933.55</v>
          </cell>
          <cell r="H203">
            <v>563214.43000000005</v>
          </cell>
          <cell r="I203">
            <v>653823.79</v>
          </cell>
          <cell r="J203">
            <v>651737.5</v>
          </cell>
          <cell r="K203">
            <v>422691.41</v>
          </cell>
          <cell r="L203">
            <v>349668.61</v>
          </cell>
          <cell r="M203">
            <v>1078035.97</v>
          </cell>
          <cell r="N203">
            <v>0</v>
          </cell>
          <cell r="O203">
            <v>971768.64</v>
          </cell>
          <cell r="P203">
            <v>394920.61</v>
          </cell>
          <cell r="Q203">
            <v>394274.95</v>
          </cell>
          <cell r="R203">
            <v>682051.39</v>
          </cell>
          <cell r="S203">
            <v>272411.27</v>
          </cell>
          <cell r="T203">
            <v>291118.67</v>
          </cell>
          <cell r="U203">
            <v>346738.14</v>
          </cell>
          <cell r="V203">
            <v>171548.4</v>
          </cell>
          <cell r="W203">
            <v>3390931.83</v>
          </cell>
          <cell r="X203">
            <v>321052.03000000003</v>
          </cell>
          <cell r="Y203">
            <v>430056.68</v>
          </cell>
          <cell r="Z203">
            <v>364476.3</v>
          </cell>
          <cell r="AA203">
            <v>162406.24</v>
          </cell>
          <cell r="AB203">
            <v>244909.35</v>
          </cell>
          <cell r="AC203">
            <v>241831.33</v>
          </cell>
          <cell r="AD203">
            <v>900646.40000000002</v>
          </cell>
          <cell r="AE203">
            <v>325006.75</v>
          </cell>
          <cell r="AF203">
            <v>340146.9</v>
          </cell>
          <cell r="AG203">
            <v>376469.3</v>
          </cell>
          <cell r="AH203">
            <v>575839.14</v>
          </cell>
          <cell r="AI203">
            <v>272915.64</v>
          </cell>
          <cell r="AJ203">
            <v>133254.45000000001</v>
          </cell>
          <cell r="AK203">
            <v>4902492.59</v>
          </cell>
          <cell r="AL203">
            <v>390859.36</v>
          </cell>
          <cell r="AM203">
            <v>308858.36</v>
          </cell>
          <cell r="AN203">
            <v>709225.66</v>
          </cell>
          <cell r="AO203">
            <v>605193.9</v>
          </cell>
          <cell r="AP203">
            <v>453805.74</v>
          </cell>
          <cell r="AQ203">
            <v>0</v>
          </cell>
          <cell r="AR203">
            <v>934725.45</v>
          </cell>
          <cell r="AS203">
            <v>358742.78</v>
          </cell>
          <cell r="AT203">
            <v>453513.25</v>
          </cell>
          <cell r="AU203">
            <v>790850.7</v>
          </cell>
          <cell r="AV203">
            <v>313386.86</v>
          </cell>
          <cell r="AW203">
            <v>204754.62</v>
          </cell>
          <cell r="AX203">
            <v>516408.82</v>
          </cell>
          <cell r="AY203">
            <v>264200.5</v>
          </cell>
          <cell r="AZ203">
            <v>321235.15999999997</v>
          </cell>
          <cell r="BA203">
            <v>1357258.57</v>
          </cell>
          <cell r="BB203">
            <v>334470.05</v>
          </cell>
          <cell r="BC203">
            <v>3604697.26</v>
          </cell>
          <cell r="BD203">
            <v>892357.08</v>
          </cell>
          <cell r="BE203">
            <v>327764.3</v>
          </cell>
          <cell r="BF203">
            <v>237261.5</v>
          </cell>
          <cell r="BG203">
            <v>1713145.32</v>
          </cell>
          <cell r="BH203">
            <v>236540.3</v>
          </cell>
          <cell r="BI203">
            <v>76266.22</v>
          </cell>
          <cell r="BJ203">
            <v>162101.81</v>
          </cell>
          <cell r="BK203">
            <v>104888.39</v>
          </cell>
          <cell r="BL203">
            <v>2198495.65</v>
          </cell>
          <cell r="BM203">
            <v>683311.61</v>
          </cell>
          <cell r="BN203">
            <v>464482.97</v>
          </cell>
          <cell r="BO203">
            <v>780106.19</v>
          </cell>
          <cell r="BP203">
            <v>496107.54</v>
          </cell>
          <cell r="BQ203">
            <v>297240.15000000002</v>
          </cell>
          <cell r="BR203">
            <v>8033226.21</v>
          </cell>
          <cell r="BS203">
            <v>645851.21</v>
          </cell>
          <cell r="BT203">
            <v>511653.97</v>
          </cell>
          <cell r="BU203">
            <v>1365014.87</v>
          </cell>
          <cell r="BV203">
            <v>175851.9</v>
          </cell>
          <cell r="BW203">
            <v>437589.29</v>
          </cell>
          <cell r="BX203">
            <v>925014.65</v>
          </cell>
          <cell r="BY203">
            <v>419119.2</v>
          </cell>
          <cell r="BZ203">
            <v>316607</v>
          </cell>
          <cell r="CA203">
            <v>411771.75</v>
          </cell>
          <cell r="CB203">
            <v>571828.43999999994</v>
          </cell>
          <cell r="CC203">
            <v>926505.09</v>
          </cell>
          <cell r="CD203">
            <v>584359.72</v>
          </cell>
          <cell r="CE203">
            <v>715358.1</v>
          </cell>
          <cell r="CF203">
            <v>319415.12</v>
          </cell>
          <cell r="CG203">
            <v>305387.71999999997</v>
          </cell>
          <cell r="CH203">
            <v>250767.52</v>
          </cell>
          <cell r="CI203">
            <v>277193.84000000003</v>
          </cell>
          <cell r="CJ203">
            <v>904177.13</v>
          </cell>
          <cell r="CK203">
            <v>92214.06</v>
          </cell>
          <cell r="CL203">
            <v>105688.99</v>
          </cell>
        </row>
        <row r="204">
          <cell r="A204" t="str">
            <v>5101020104.101</v>
          </cell>
          <cell r="B204" t="str">
            <v>เงินสมทบ กบข.</v>
          </cell>
          <cell r="C204">
            <v>4649061.4400000004</v>
          </cell>
          <cell r="D204">
            <v>567310.81000000006</v>
          </cell>
          <cell r="E204">
            <v>695403.38</v>
          </cell>
          <cell r="F204">
            <v>842015.92</v>
          </cell>
          <cell r="G204">
            <v>389900.33</v>
          </cell>
          <cell r="H204">
            <v>844421.28</v>
          </cell>
          <cell r="I204">
            <v>980735.7</v>
          </cell>
          <cell r="J204">
            <v>977606.27</v>
          </cell>
          <cell r="K204">
            <v>634037.75</v>
          </cell>
          <cell r="L204">
            <v>566846.21</v>
          </cell>
          <cell r="M204">
            <v>1617053.94</v>
          </cell>
          <cell r="N204">
            <v>0</v>
          </cell>
          <cell r="O204">
            <v>1670138.85</v>
          </cell>
          <cell r="P204">
            <v>475698.54</v>
          </cell>
          <cell r="Q204">
            <v>591412.42000000004</v>
          </cell>
          <cell r="R204">
            <v>1023122.09</v>
          </cell>
          <cell r="S204">
            <v>760221.36</v>
          </cell>
          <cell r="T204">
            <v>433393.01</v>
          </cell>
          <cell r="U204">
            <v>522776.49</v>
          </cell>
          <cell r="V204">
            <v>279323.21999999997</v>
          </cell>
          <cell r="W204">
            <v>4718279.54</v>
          </cell>
          <cell r="X204">
            <v>481578.05</v>
          </cell>
          <cell r="Y204">
            <v>645085.01</v>
          </cell>
          <cell r="Z204">
            <v>546714.46</v>
          </cell>
          <cell r="AA204">
            <v>243609.79</v>
          </cell>
          <cell r="AB204">
            <v>367364.03</v>
          </cell>
          <cell r="AC204">
            <v>362746.91</v>
          </cell>
          <cell r="AD204">
            <v>1350970.2</v>
          </cell>
          <cell r="AE204">
            <v>451642.12</v>
          </cell>
          <cell r="AF204">
            <v>510220.37</v>
          </cell>
          <cell r="AG204">
            <v>594688.98</v>
          </cell>
          <cell r="AH204">
            <v>863758.72</v>
          </cell>
          <cell r="AI204">
            <v>409375.56</v>
          </cell>
          <cell r="AJ204">
            <v>199881.66</v>
          </cell>
          <cell r="AK204">
            <v>7353738.8899999997</v>
          </cell>
          <cell r="AL204">
            <v>586289.04</v>
          </cell>
          <cell r="AM204">
            <v>463287.53</v>
          </cell>
          <cell r="AN204">
            <v>1063837.69</v>
          </cell>
          <cell r="AO204">
            <v>992823.13</v>
          </cell>
          <cell r="AP204">
            <v>630002.57999999996</v>
          </cell>
          <cell r="AQ204">
            <v>326304.3</v>
          </cell>
          <cell r="AR204">
            <v>1406588.17</v>
          </cell>
          <cell r="AS204">
            <v>538113.67000000004</v>
          </cell>
          <cell r="AT204">
            <v>681769.88</v>
          </cell>
          <cell r="AU204">
            <v>1186276.21</v>
          </cell>
          <cell r="AV204">
            <v>470080.28</v>
          </cell>
          <cell r="AW204">
            <v>292968.84000000003</v>
          </cell>
          <cell r="AX204">
            <v>774613.23</v>
          </cell>
          <cell r="AY204">
            <v>356130.11</v>
          </cell>
          <cell r="AZ204">
            <v>479171.93</v>
          </cell>
          <cell r="BA204">
            <v>2053047.87</v>
          </cell>
          <cell r="BB204">
            <v>501705.08</v>
          </cell>
          <cell r="BC204">
            <v>5407046.4299999997</v>
          </cell>
          <cell r="BD204">
            <v>1339193.67</v>
          </cell>
          <cell r="BE204">
            <v>491619.45</v>
          </cell>
          <cell r="BF204">
            <v>283850.90000000002</v>
          </cell>
          <cell r="BG204">
            <v>2569717.98</v>
          </cell>
          <cell r="BH204">
            <v>354810.44</v>
          </cell>
          <cell r="BI204">
            <v>114400.23</v>
          </cell>
          <cell r="BJ204">
            <v>243152.73</v>
          </cell>
          <cell r="BK204">
            <v>157332.57</v>
          </cell>
          <cell r="BL204">
            <v>3297743.49</v>
          </cell>
          <cell r="BM204">
            <v>1024967.44</v>
          </cell>
          <cell r="BN204">
            <v>696724.45</v>
          </cell>
          <cell r="BO204">
            <v>1246366.3600000001</v>
          </cell>
          <cell r="BP204">
            <v>744161.31</v>
          </cell>
          <cell r="BQ204">
            <v>416209.75</v>
          </cell>
          <cell r="BR204">
            <v>12049839.32</v>
          </cell>
          <cell r="BS204">
            <v>875696.11</v>
          </cell>
          <cell r="BT204">
            <v>767480.93</v>
          </cell>
          <cell r="BU204">
            <v>2047522.21</v>
          </cell>
          <cell r="BV204">
            <v>220838.46</v>
          </cell>
          <cell r="BW204">
            <v>656383.93000000005</v>
          </cell>
          <cell r="BX204">
            <v>1387521.98</v>
          </cell>
          <cell r="BY204">
            <v>628936.89</v>
          </cell>
          <cell r="BZ204">
            <v>474910.95</v>
          </cell>
          <cell r="CA204">
            <v>617657.63</v>
          </cell>
          <cell r="CB204">
            <v>857742.65</v>
          </cell>
          <cell r="CC204">
            <v>1389998.82</v>
          </cell>
          <cell r="CD204">
            <v>876539.58</v>
          </cell>
          <cell r="CE204">
            <v>1053021.81</v>
          </cell>
          <cell r="CF204">
            <v>479122.68</v>
          </cell>
          <cell r="CG204">
            <v>407057.93</v>
          </cell>
          <cell r="CH204">
            <v>357387.77</v>
          </cell>
          <cell r="CI204">
            <v>415790.78</v>
          </cell>
          <cell r="CJ204">
            <v>1356266</v>
          </cell>
          <cell r="CK204">
            <v>138321.07999999999</v>
          </cell>
          <cell r="CL204">
            <v>150678.22</v>
          </cell>
        </row>
        <row r="205">
          <cell r="A205" t="str">
            <v>5101020105.101</v>
          </cell>
          <cell r="B205" t="str">
            <v>เงินสมทบ กสจ.</v>
          </cell>
          <cell r="C205">
            <v>451694.08000000002</v>
          </cell>
          <cell r="D205">
            <v>61107.3</v>
          </cell>
          <cell r="E205">
            <v>117637.2</v>
          </cell>
          <cell r="F205">
            <v>112597.2</v>
          </cell>
          <cell r="G205">
            <v>52500.6</v>
          </cell>
          <cell r="H205">
            <v>69246.600000000006</v>
          </cell>
          <cell r="I205">
            <v>162572.70000000001</v>
          </cell>
          <cell r="J205">
            <v>115576.06</v>
          </cell>
          <cell r="K205">
            <v>99394.2</v>
          </cell>
          <cell r="L205">
            <v>89465.4</v>
          </cell>
          <cell r="M205">
            <v>144788.4</v>
          </cell>
          <cell r="N205">
            <v>0</v>
          </cell>
          <cell r="O205">
            <v>166307.1</v>
          </cell>
          <cell r="P205">
            <v>63781.2</v>
          </cell>
          <cell r="Q205">
            <v>63642</v>
          </cell>
          <cell r="R205">
            <v>90691.4</v>
          </cell>
          <cell r="S205">
            <v>74253</v>
          </cell>
          <cell r="T205">
            <v>72104.399999999994</v>
          </cell>
          <cell r="U205">
            <v>84439.2</v>
          </cell>
          <cell r="V205">
            <v>49685.4</v>
          </cell>
          <cell r="W205">
            <v>639326.69999999995</v>
          </cell>
          <cell r="X205">
            <v>54540</v>
          </cell>
          <cell r="Y205">
            <v>85287.6</v>
          </cell>
          <cell r="Z205">
            <v>103653</v>
          </cell>
          <cell r="AA205">
            <v>40341.599999999999</v>
          </cell>
          <cell r="AB205">
            <v>88054.2</v>
          </cell>
          <cell r="AC205">
            <v>67273.37</v>
          </cell>
          <cell r="AD205">
            <v>170879.4</v>
          </cell>
          <cell r="AE205">
            <v>71170.2</v>
          </cell>
          <cell r="AF205">
            <v>79565.399999999994</v>
          </cell>
          <cell r="AG205">
            <v>59756.4</v>
          </cell>
          <cell r="AH205">
            <v>52907.4</v>
          </cell>
          <cell r="AI205">
            <v>52745.7</v>
          </cell>
          <cell r="AJ205">
            <v>0</v>
          </cell>
          <cell r="AK205">
            <v>676865.73</v>
          </cell>
          <cell r="AL205">
            <v>74233.2</v>
          </cell>
          <cell r="AM205">
            <v>66107.399999999994</v>
          </cell>
          <cell r="AN205">
            <v>162176.4</v>
          </cell>
          <cell r="AO205">
            <v>73654.2</v>
          </cell>
          <cell r="AP205">
            <v>79992</v>
          </cell>
          <cell r="AQ205">
            <v>50442.3</v>
          </cell>
          <cell r="AR205">
            <v>94172.6</v>
          </cell>
          <cell r="AS205">
            <v>88930.8</v>
          </cell>
          <cell r="AT205">
            <v>67032</v>
          </cell>
          <cell r="AU205">
            <v>64542.6</v>
          </cell>
          <cell r="AV205">
            <v>56676.6</v>
          </cell>
          <cell r="AW205">
            <v>82063.8</v>
          </cell>
          <cell r="AX205">
            <v>118649.7</v>
          </cell>
          <cell r="AY205">
            <v>86689.86</v>
          </cell>
          <cell r="AZ205">
            <v>29315.7</v>
          </cell>
          <cell r="BA205">
            <v>134814.6</v>
          </cell>
          <cell r="BB205">
            <v>0</v>
          </cell>
          <cell r="BC205">
            <v>576751.14</v>
          </cell>
          <cell r="BD205">
            <v>85817.4</v>
          </cell>
          <cell r="BE205">
            <v>78183</v>
          </cell>
          <cell r="BF205">
            <v>38076.6</v>
          </cell>
          <cell r="BG205">
            <v>160671.6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197861.73</v>
          </cell>
          <cell r="BM205">
            <v>98647.2</v>
          </cell>
          <cell r="BN205">
            <v>81802.8</v>
          </cell>
          <cell r="BO205">
            <v>107038.6</v>
          </cell>
          <cell r="BP205">
            <v>58240.800000000003</v>
          </cell>
          <cell r="BQ205">
            <v>0</v>
          </cell>
          <cell r="BR205">
            <v>1177874.94</v>
          </cell>
          <cell r="BS205">
            <v>46151.59</v>
          </cell>
          <cell r="BT205">
            <v>59292.9</v>
          </cell>
          <cell r="BU205">
            <v>178148.22</v>
          </cell>
          <cell r="BV205">
            <v>0</v>
          </cell>
          <cell r="BW205">
            <v>58032.6</v>
          </cell>
          <cell r="BX205">
            <v>126474.3</v>
          </cell>
          <cell r="BY205">
            <v>61122.6</v>
          </cell>
          <cell r="BZ205">
            <v>44747.7</v>
          </cell>
          <cell r="CA205">
            <v>58597.2</v>
          </cell>
          <cell r="CB205">
            <v>61795.8</v>
          </cell>
          <cell r="CC205">
            <v>103645.2</v>
          </cell>
          <cell r="CD205">
            <v>86496.18</v>
          </cell>
          <cell r="CE205">
            <v>114909.3</v>
          </cell>
          <cell r="CF205">
            <v>65017.8</v>
          </cell>
          <cell r="CG205">
            <v>70021.8</v>
          </cell>
          <cell r="CH205">
            <v>30445.200000000001</v>
          </cell>
          <cell r="CI205">
            <v>6087</v>
          </cell>
          <cell r="CJ205">
            <v>177063.6</v>
          </cell>
          <cell r="CK205">
            <v>0</v>
          </cell>
          <cell r="CL205">
            <v>0</v>
          </cell>
        </row>
        <row r="206">
          <cell r="A206" t="str">
            <v>5101020106.301</v>
          </cell>
          <cell r="B206" t="str">
            <v>เงินสมทบกองทุนประกันสังคมส่วนของนายจ้าง</v>
          </cell>
          <cell r="C206">
            <v>2321451.5</v>
          </cell>
          <cell r="D206">
            <v>518522</v>
          </cell>
          <cell r="E206">
            <v>338431</v>
          </cell>
          <cell r="F206">
            <v>315305</v>
          </cell>
          <cell r="G206">
            <v>344844</v>
          </cell>
          <cell r="H206">
            <v>504260.4</v>
          </cell>
          <cell r="I206">
            <v>368419</v>
          </cell>
          <cell r="J206">
            <v>739221</v>
          </cell>
          <cell r="K206">
            <v>340591</v>
          </cell>
          <cell r="L206">
            <v>475553</v>
          </cell>
          <cell r="M206">
            <v>965813.4</v>
          </cell>
          <cell r="N206">
            <v>217574</v>
          </cell>
          <cell r="O206">
            <v>2236106.64</v>
          </cell>
          <cell r="P206">
            <v>571209</v>
          </cell>
          <cell r="Q206">
            <v>598078</v>
          </cell>
          <cell r="R206">
            <v>927501</v>
          </cell>
          <cell r="S206">
            <v>438185</v>
          </cell>
          <cell r="T206">
            <v>540551</v>
          </cell>
          <cell r="U206">
            <v>428422</v>
          </cell>
          <cell r="V206">
            <v>371656.25</v>
          </cell>
          <cell r="W206">
            <v>3431288</v>
          </cell>
          <cell r="X206">
            <v>273917</v>
          </cell>
          <cell r="Y206">
            <v>558102</v>
          </cell>
          <cell r="Z206">
            <v>394827</v>
          </cell>
          <cell r="AA206">
            <v>231257</v>
          </cell>
          <cell r="AB206">
            <v>242901</v>
          </cell>
          <cell r="AC206">
            <v>250362</v>
          </cell>
          <cell r="AD206">
            <v>944853</v>
          </cell>
          <cell r="AE206">
            <v>267130</v>
          </cell>
          <cell r="AF206">
            <v>329799</v>
          </cell>
          <cell r="AG206">
            <v>337438</v>
          </cell>
          <cell r="AH206">
            <v>788362</v>
          </cell>
          <cell r="AI206">
            <v>381543</v>
          </cell>
          <cell r="AJ206">
            <v>261694</v>
          </cell>
          <cell r="AK206">
            <v>7284360.0199999996</v>
          </cell>
          <cell r="AL206">
            <v>383329</v>
          </cell>
          <cell r="AM206">
            <v>378146</v>
          </cell>
          <cell r="AN206">
            <v>975783</v>
          </cell>
          <cell r="AO206">
            <v>928878</v>
          </cell>
          <cell r="AP206">
            <v>851196.2</v>
          </cell>
          <cell r="AQ206">
            <v>301952</v>
          </cell>
          <cell r="AR206">
            <v>3992190</v>
          </cell>
          <cell r="AS206">
            <v>493891</v>
          </cell>
          <cell r="AT206">
            <v>1015378</v>
          </cell>
          <cell r="AU206">
            <v>849211</v>
          </cell>
          <cell r="AV206">
            <v>602422</v>
          </cell>
          <cell r="AW206">
            <v>288585</v>
          </cell>
          <cell r="AX206">
            <v>710482</v>
          </cell>
          <cell r="AY206">
            <v>511220</v>
          </cell>
          <cell r="AZ206">
            <v>365390</v>
          </cell>
          <cell r="BA206">
            <v>2474187</v>
          </cell>
          <cell r="BB206">
            <v>566567</v>
          </cell>
          <cell r="BC206">
            <v>2432760</v>
          </cell>
          <cell r="BD206">
            <v>718835</v>
          </cell>
          <cell r="BE206">
            <v>252105</v>
          </cell>
          <cell r="BF206">
            <v>428265</v>
          </cell>
          <cell r="BG206">
            <v>2864864.7</v>
          </cell>
          <cell r="BH206">
            <v>291263</v>
          </cell>
          <cell r="BI206">
            <v>239835.75</v>
          </cell>
          <cell r="BJ206">
            <v>388616</v>
          </cell>
          <cell r="BK206">
            <v>217141</v>
          </cell>
          <cell r="BL206">
            <v>2691045</v>
          </cell>
          <cell r="BM206">
            <v>677057</v>
          </cell>
          <cell r="BN206">
            <v>518114</v>
          </cell>
          <cell r="BO206">
            <v>1067031.3999999999</v>
          </cell>
          <cell r="BP206">
            <v>442486</v>
          </cell>
          <cell r="BQ206">
            <v>504055</v>
          </cell>
          <cell r="BR206">
            <v>9326267</v>
          </cell>
          <cell r="BS206">
            <v>450238</v>
          </cell>
          <cell r="BT206">
            <v>410646</v>
          </cell>
          <cell r="BU206">
            <v>1665483</v>
          </cell>
          <cell r="BV206">
            <v>238541</v>
          </cell>
          <cell r="BW206">
            <v>416508</v>
          </cell>
          <cell r="BX206">
            <v>1057684</v>
          </cell>
          <cell r="BY206">
            <v>291416</v>
          </cell>
          <cell r="BZ206">
            <v>384902</v>
          </cell>
          <cell r="CA206">
            <v>415833</v>
          </cell>
          <cell r="CB206">
            <v>238090</v>
          </cell>
          <cell r="CC206">
            <v>952433</v>
          </cell>
          <cell r="CD206">
            <v>619022</v>
          </cell>
          <cell r="CE206">
            <v>1053213</v>
          </cell>
          <cell r="CF206">
            <v>268024</v>
          </cell>
          <cell r="CG206">
            <v>258304</v>
          </cell>
          <cell r="CH206">
            <v>328694</v>
          </cell>
          <cell r="CI206">
            <v>294376</v>
          </cell>
          <cell r="CJ206">
            <v>1178910</v>
          </cell>
          <cell r="CK206">
            <v>224311</v>
          </cell>
          <cell r="CL206">
            <v>196918</v>
          </cell>
        </row>
        <row r="207">
          <cell r="A207" t="str">
            <v>5101020108.101</v>
          </cell>
          <cell r="B207" t="str">
            <v>ค่าเช่าบ้าน</v>
          </cell>
          <cell r="C207">
            <v>36000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6000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42000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73513.600000000006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27600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6800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358000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0</v>
          </cell>
          <cell r="BX207">
            <v>0</v>
          </cell>
          <cell r="BY207">
            <v>0</v>
          </cell>
          <cell r="BZ207">
            <v>0</v>
          </cell>
          <cell r="CA207">
            <v>0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0</v>
          </cell>
          <cell r="CH207">
            <v>0</v>
          </cell>
          <cell r="CI207">
            <v>28000</v>
          </cell>
          <cell r="CJ207">
            <v>0</v>
          </cell>
          <cell r="CK207">
            <v>0</v>
          </cell>
          <cell r="CL207">
            <v>0</v>
          </cell>
        </row>
        <row r="208">
          <cell r="A208" t="str">
            <v>5101020112.101</v>
          </cell>
          <cell r="B208" t="str">
            <v>เงินสมทบกองทุนสำรองเลี้ยงชีพพนักงานและเจ้าหน้าที่รัฐ</v>
          </cell>
          <cell r="C208">
            <v>223842.64</v>
          </cell>
          <cell r="D208">
            <v>0</v>
          </cell>
          <cell r="E208">
            <v>68557.2</v>
          </cell>
          <cell r="F208">
            <v>61333</v>
          </cell>
          <cell r="G208">
            <v>0</v>
          </cell>
          <cell r="H208">
            <v>55671.6</v>
          </cell>
          <cell r="I208">
            <v>40756.46</v>
          </cell>
          <cell r="J208">
            <v>82242.399999999994</v>
          </cell>
          <cell r="K208">
            <v>0</v>
          </cell>
          <cell r="L208">
            <v>58956.03</v>
          </cell>
          <cell r="M208">
            <v>41079</v>
          </cell>
          <cell r="N208">
            <v>0</v>
          </cell>
          <cell r="O208">
            <v>154326.51</v>
          </cell>
          <cell r="P208">
            <v>0</v>
          </cell>
          <cell r="Q208">
            <v>16820</v>
          </cell>
          <cell r="R208">
            <v>53860.2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169419.96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38976</v>
          </cell>
          <cell r="AC208">
            <v>0</v>
          </cell>
          <cell r="AD208">
            <v>80751.199999999997</v>
          </cell>
          <cell r="AE208">
            <v>0</v>
          </cell>
          <cell r="AF208">
            <v>0</v>
          </cell>
          <cell r="AG208">
            <v>0</v>
          </cell>
          <cell r="AH208">
            <v>13944.6</v>
          </cell>
          <cell r="AI208">
            <v>0</v>
          </cell>
          <cell r="AJ208">
            <v>6279.2</v>
          </cell>
          <cell r="AK208">
            <v>0</v>
          </cell>
          <cell r="AL208">
            <v>0</v>
          </cell>
          <cell r="AM208">
            <v>0</v>
          </cell>
          <cell r="AN208">
            <v>119940</v>
          </cell>
          <cell r="AO208">
            <v>112690.8</v>
          </cell>
          <cell r="AP208">
            <v>37200.6</v>
          </cell>
          <cell r="AQ208">
            <v>0</v>
          </cell>
          <cell r="AR208">
            <v>150061.20000000001</v>
          </cell>
          <cell r="AS208">
            <v>14152.8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81547.199999999997</v>
          </cell>
          <cell r="AY208">
            <v>47015.4</v>
          </cell>
          <cell r="AZ208">
            <v>93967.4</v>
          </cell>
          <cell r="BA208">
            <v>0</v>
          </cell>
          <cell r="BB208">
            <v>0</v>
          </cell>
          <cell r="BC208">
            <v>559611.56999999995</v>
          </cell>
          <cell r="BD208">
            <v>170804.64</v>
          </cell>
          <cell r="BE208">
            <v>0</v>
          </cell>
          <cell r="BF208">
            <v>59310.8</v>
          </cell>
          <cell r="BG208">
            <v>176785.84</v>
          </cell>
          <cell r="BH208">
            <v>0</v>
          </cell>
          <cell r="BI208">
            <v>0</v>
          </cell>
          <cell r="BJ208">
            <v>24269</v>
          </cell>
          <cell r="BK208">
            <v>13409.6</v>
          </cell>
          <cell r="BL208">
            <v>309946.09999999998</v>
          </cell>
          <cell r="BM208">
            <v>86529.600000000006</v>
          </cell>
          <cell r="BN208">
            <v>26615.200000000001</v>
          </cell>
          <cell r="BO208">
            <v>86111</v>
          </cell>
          <cell r="BP208">
            <v>0</v>
          </cell>
          <cell r="BQ208">
            <v>75858</v>
          </cell>
          <cell r="BR208">
            <v>752303.4</v>
          </cell>
          <cell r="BS208">
            <v>0</v>
          </cell>
          <cell r="BT208">
            <v>0</v>
          </cell>
          <cell r="BU208">
            <v>115706</v>
          </cell>
          <cell r="BV208">
            <v>0</v>
          </cell>
          <cell r="BW208">
            <v>0</v>
          </cell>
          <cell r="BX208">
            <v>53429</v>
          </cell>
          <cell r="BY208">
            <v>0</v>
          </cell>
          <cell r="BZ208">
            <v>0</v>
          </cell>
          <cell r="CA208">
            <v>76474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0</v>
          </cell>
          <cell r="CH208">
            <v>0</v>
          </cell>
          <cell r="CI208">
            <v>0</v>
          </cell>
          <cell r="CJ208">
            <v>150734.25</v>
          </cell>
          <cell r="CK208">
            <v>0</v>
          </cell>
          <cell r="CL208">
            <v>17473.86</v>
          </cell>
        </row>
        <row r="209">
          <cell r="A209" t="str">
            <v>5101020114.107</v>
          </cell>
          <cell r="B209" t="str">
            <v>ค่าตอบแทนเพิ่มพิเศษสำหรับผู้ปฏิบัติงานด้านสาธารณสุข(พตส.-เงินงบประมาณ)</v>
          </cell>
          <cell r="C209">
            <v>11692169</v>
          </cell>
          <cell r="D209">
            <v>1271500</v>
          </cell>
          <cell r="E209">
            <v>1296500</v>
          </cell>
          <cell r="F209">
            <v>1204500</v>
          </cell>
          <cell r="G209">
            <v>547000</v>
          </cell>
          <cell r="H209">
            <v>0</v>
          </cell>
          <cell r="I209">
            <v>1520000</v>
          </cell>
          <cell r="J209">
            <v>2065300</v>
          </cell>
          <cell r="K209">
            <v>1327049</v>
          </cell>
          <cell r="L209">
            <v>223000</v>
          </cell>
          <cell r="M209">
            <v>3062581</v>
          </cell>
          <cell r="N209">
            <v>0</v>
          </cell>
          <cell r="O209">
            <v>6155948</v>
          </cell>
          <cell r="P209">
            <v>864500</v>
          </cell>
          <cell r="Q209">
            <v>1310142</v>
          </cell>
          <cell r="R209">
            <v>1935701</v>
          </cell>
          <cell r="S209">
            <v>1477000</v>
          </cell>
          <cell r="T209">
            <v>841600</v>
          </cell>
          <cell r="U209">
            <v>295500</v>
          </cell>
          <cell r="V209">
            <v>528000</v>
          </cell>
          <cell r="W209">
            <v>13977781.300000001</v>
          </cell>
          <cell r="X209">
            <v>833500</v>
          </cell>
          <cell r="Y209">
            <v>1647227</v>
          </cell>
          <cell r="Z209">
            <v>1215000</v>
          </cell>
          <cell r="AA209">
            <v>599500</v>
          </cell>
          <cell r="AB209">
            <v>961000</v>
          </cell>
          <cell r="AC209">
            <v>364000</v>
          </cell>
          <cell r="AD209">
            <v>3458580</v>
          </cell>
          <cell r="AE209">
            <v>1406000</v>
          </cell>
          <cell r="AF209">
            <v>858000</v>
          </cell>
          <cell r="AG209">
            <v>955500</v>
          </cell>
          <cell r="AH209">
            <v>2253450</v>
          </cell>
          <cell r="AI209">
            <v>1268000</v>
          </cell>
          <cell r="AJ209">
            <v>841000</v>
          </cell>
          <cell r="AK209">
            <v>23482626</v>
          </cell>
          <cell r="AL209">
            <v>1099500</v>
          </cell>
          <cell r="AM209">
            <v>990333</v>
          </cell>
          <cell r="AN209">
            <v>2043983</v>
          </cell>
          <cell r="AO209">
            <v>2417935.54</v>
          </cell>
          <cell r="AP209">
            <v>1274000</v>
          </cell>
          <cell r="AQ209">
            <v>455500</v>
          </cell>
          <cell r="AR209">
            <v>3358966</v>
          </cell>
          <cell r="AS209">
            <v>1167390</v>
          </cell>
          <cell r="AT209">
            <v>1890432</v>
          </cell>
          <cell r="AU209">
            <v>2280500</v>
          </cell>
          <cell r="AV209">
            <v>1208000</v>
          </cell>
          <cell r="AW209">
            <v>756000</v>
          </cell>
          <cell r="AX209">
            <v>1344500</v>
          </cell>
          <cell r="AY209">
            <v>913000</v>
          </cell>
          <cell r="AZ209">
            <v>1001000</v>
          </cell>
          <cell r="BA209">
            <v>5634013</v>
          </cell>
          <cell r="BB209">
            <v>1158111</v>
          </cell>
          <cell r="BC209">
            <v>10747509.960000001</v>
          </cell>
          <cell r="BD209">
            <v>3361447</v>
          </cell>
          <cell r="BE209">
            <v>1185000</v>
          </cell>
          <cell r="BF209">
            <v>1226557.04</v>
          </cell>
          <cell r="BG209">
            <v>9117460</v>
          </cell>
          <cell r="BH209">
            <v>938752</v>
          </cell>
          <cell r="BI209">
            <v>296360</v>
          </cell>
          <cell r="BJ209">
            <v>775677</v>
          </cell>
          <cell r="BK209">
            <v>574177</v>
          </cell>
          <cell r="BL209">
            <v>9746578</v>
          </cell>
          <cell r="BM209">
            <v>2285911</v>
          </cell>
          <cell r="BN209">
            <v>1590293</v>
          </cell>
          <cell r="BO209">
            <v>2629677</v>
          </cell>
          <cell r="BP209">
            <v>1650160</v>
          </cell>
          <cell r="BQ209">
            <v>1184500</v>
          </cell>
          <cell r="BR209">
            <v>39141356</v>
          </cell>
          <cell r="BS209">
            <v>1721514</v>
          </cell>
          <cell r="BT209">
            <v>1759000</v>
          </cell>
          <cell r="BU209">
            <v>5136329</v>
          </cell>
          <cell r="BV209">
            <v>464000</v>
          </cell>
          <cell r="BW209">
            <v>1484884</v>
          </cell>
          <cell r="BX209">
            <v>3710854</v>
          </cell>
          <cell r="BY209">
            <v>1285500</v>
          </cell>
          <cell r="BZ209">
            <v>1194000</v>
          </cell>
          <cell r="CA209">
            <v>1595000</v>
          </cell>
          <cell r="CB209">
            <v>1749000</v>
          </cell>
          <cell r="CC209">
            <v>3616456</v>
          </cell>
          <cell r="CD209">
            <v>2165000</v>
          </cell>
          <cell r="CE209">
            <v>2848526</v>
          </cell>
          <cell r="CF209">
            <v>1225353</v>
          </cell>
          <cell r="CG209">
            <v>1253500</v>
          </cell>
          <cell r="CH209">
            <v>1038500</v>
          </cell>
          <cell r="CI209">
            <v>1100000</v>
          </cell>
          <cell r="CJ209">
            <v>3246006</v>
          </cell>
          <cell r="CK209">
            <v>474500</v>
          </cell>
          <cell r="CL209">
            <v>738258</v>
          </cell>
        </row>
        <row r="210">
          <cell r="A210" t="str">
            <v>5101020114.114</v>
          </cell>
          <cell r="B210" t="str">
            <v>ค่าตอบแทนเพิ่มพิเศษสำหรับผู้ปฏิบัติงานด้านสาธารณสุข(พตส.-เงินนอกงบประมาณ)</v>
          </cell>
          <cell r="C210">
            <v>76100</v>
          </cell>
          <cell r="D210">
            <v>12000</v>
          </cell>
          <cell r="E210">
            <v>295390</v>
          </cell>
          <cell r="F210">
            <v>0</v>
          </cell>
          <cell r="G210">
            <v>0</v>
          </cell>
          <cell r="H210">
            <v>88500</v>
          </cell>
          <cell r="I210">
            <v>0</v>
          </cell>
          <cell r="J210">
            <v>17500</v>
          </cell>
          <cell r="K210">
            <v>0</v>
          </cell>
          <cell r="L210">
            <v>46500</v>
          </cell>
          <cell r="M210">
            <v>0</v>
          </cell>
          <cell r="N210">
            <v>0</v>
          </cell>
          <cell r="O210">
            <v>1356069</v>
          </cell>
          <cell r="P210">
            <v>449500</v>
          </cell>
          <cell r="Q210">
            <v>437000</v>
          </cell>
          <cell r="R210">
            <v>564000</v>
          </cell>
          <cell r="S210">
            <v>192000</v>
          </cell>
          <cell r="T210">
            <v>629500</v>
          </cell>
          <cell r="U210">
            <v>111000</v>
          </cell>
          <cell r="V210">
            <v>147000</v>
          </cell>
          <cell r="W210">
            <v>1775168.83</v>
          </cell>
          <cell r="X210">
            <v>52500</v>
          </cell>
          <cell r="Y210">
            <v>124000</v>
          </cell>
          <cell r="Z210">
            <v>309524</v>
          </cell>
          <cell r="AA210">
            <v>48000</v>
          </cell>
          <cell r="AB210">
            <v>59500</v>
          </cell>
          <cell r="AC210">
            <v>135096.78</v>
          </cell>
          <cell r="AD210">
            <v>230895.09</v>
          </cell>
          <cell r="AE210">
            <v>58000</v>
          </cell>
          <cell r="AF210">
            <v>400383.21</v>
          </cell>
          <cell r="AG210">
            <v>90000</v>
          </cell>
          <cell r="AH210">
            <v>193935.25</v>
          </cell>
          <cell r="AI210">
            <v>98000</v>
          </cell>
          <cell r="AJ210">
            <v>134000</v>
          </cell>
          <cell r="AK210">
            <v>3300420</v>
          </cell>
          <cell r="AL210">
            <v>117500</v>
          </cell>
          <cell r="AM210">
            <v>101548</v>
          </cell>
          <cell r="AN210">
            <v>544774.18999999994</v>
          </cell>
          <cell r="AO210">
            <v>0</v>
          </cell>
          <cell r="AP210">
            <v>0</v>
          </cell>
          <cell r="AQ210">
            <v>335500</v>
          </cell>
          <cell r="AR210">
            <v>1121000</v>
          </cell>
          <cell r="AS210">
            <v>261000</v>
          </cell>
          <cell r="AT210">
            <v>361564</v>
          </cell>
          <cell r="AU210">
            <v>255000</v>
          </cell>
          <cell r="AV210">
            <v>138000</v>
          </cell>
          <cell r="AW210">
            <v>265500</v>
          </cell>
          <cell r="AX210">
            <v>246000</v>
          </cell>
          <cell r="AY210">
            <v>208000</v>
          </cell>
          <cell r="AZ210">
            <v>162000</v>
          </cell>
          <cell r="BA210">
            <v>1929834</v>
          </cell>
          <cell r="BB210">
            <v>162500</v>
          </cell>
          <cell r="BC210">
            <v>1095511.58</v>
          </cell>
          <cell r="BD210">
            <v>304850</v>
          </cell>
          <cell r="BE210">
            <v>47500</v>
          </cell>
          <cell r="BF210">
            <v>130500</v>
          </cell>
          <cell r="BG210">
            <v>0</v>
          </cell>
          <cell r="BH210">
            <v>56950</v>
          </cell>
          <cell r="BI210">
            <v>2500</v>
          </cell>
          <cell r="BJ210">
            <v>155032</v>
          </cell>
          <cell r="BK210">
            <v>119100</v>
          </cell>
          <cell r="BL210">
            <v>2017250</v>
          </cell>
          <cell r="BM210">
            <v>291000</v>
          </cell>
          <cell r="BN210">
            <v>115000</v>
          </cell>
          <cell r="BO210">
            <v>554966</v>
          </cell>
          <cell r="BP210">
            <v>209935.49</v>
          </cell>
          <cell r="BQ210">
            <v>175500</v>
          </cell>
          <cell r="BR210">
            <v>8907000</v>
          </cell>
          <cell r="BS210">
            <v>138000</v>
          </cell>
          <cell r="BT210">
            <v>92430</v>
          </cell>
          <cell r="BU210">
            <v>956400</v>
          </cell>
          <cell r="BV210">
            <v>32500</v>
          </cell>
          <cell r="BW210">
            <v>81887</v>
          </cell>
          <cell r="BX210">
            <v>387833.4</v>
          </cell>
          <cell r="BY210">
            <v>24000</v>
          </cell>
          <cell r="BZ210">
            <v>44000</v>
          </cell>
          <cell r="CA210">
            <v>207000</v>
          </cell>
          <cell r="CB210">
            <v>52000</v>
          </cell>
          <cell r="CC210">
            <v>394516</v>
          </cell>
          <cell r="CD210">
            <v>329499</v>
          </cell>
          <cell r="CE210">
            <v>482366</v>
          </cell>
          <cell r="CF210">
            <v>24000</v>
          </cell>
          <cell r="CG210">
            <v>18000</v>
          </cell>
          <cell r="CH210">
            <v>64000</v>
          </cell>
          <cell r="CI210">
            <v>66500</v>
          </cell>
          <cell r="CJ210">
            <v>311200</v>
          </cell>
          <cell r="CK210">
            <v>114000</v>
          </cell>
          <cell r="CL210">
            <v>66000</v>
          </cell>
        </row>
        <row r="211">
          <cell r="A211" t="str">
            <v>5101020114.116</v>
          </cell>
          <cell r="B211" t="str">
            <v>ค่าตอบแทนตามผลการปฏิบัติงาน (บริการ)</v>
          </cell>
          <cell r="C211">
            <v>19013516.440000001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356350</v>
          </cell>
          <cell r="T211">
            <v>0</v>
          </cell>
          <cell r="U211">
            <v>28800</v>
          </cell>
          <cell r="V211">
            <v>1640500</v>
          </cell>
          <cell r="W211">
            <v>22001352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16914438</v>
          </cell>
          <cell r="AL211">
            <v>0</v>
          </cell>
          <cell r="AM211">
            <v>0</v>
          </cell>
          <cell r="AN211">
            <v>0</v>
          </cell>
          <cell r="AO211">
            <v>922045</v>
          </cell>
          <cell r="AP211">
            <v>33630</v>
          </cell>
          <cell r="AQ211">
            <v>0</v>
          </cell>
          <cell r="AR211">
            <v>653800</v>
          </cell>
          <cell r="AS211">
            <v>390800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18103905.609999999</v>
          </cell>
          <cell r="BD211">
            <v>2216000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314500</v>
          </cell>
          <cell r="BL211">
            <v>20883974.5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65034665.75</v>
          </cell>
          <cell r="BS211">
            <v>0</v>
          </cell>
          <cell r="BT211">
            <v>2200</v>
          </cell>
          <cell r="BU211">
            <v>9150</v>
          </cell>
          <cell r="BV211">
            <v>0</v>
          </cell>
          <cell r="BW211">
            <v>0</v>
          </cell>
          <cell r="BX211">
            <v>4375600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</row>
        <row r="212">
          <cell r="A212" t="str">
            <v>5101020114.117</v>
          </cell>
          <cell r="B212" t="str">
            <v>ค่าตอบแทนตามผลการปฏิบัติงาน (สนับสนุน)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461200</v>
          </cell>
          <cell r="Q212">
            <v>0</v>
          </cell>
          <cell r="R212">
            <v>0</v>
          </cell>
          <cell r="S212">
            <v>0</v>
          </cell>
          <cell r="T212">
            <v>405200</v>
          </cell>
          <cell r="U212">
            <v>0</v>
          </cell>
          <cell r="V212">
            <v>203700</v>
          </cell>
          <cell r="W212">
            <v>1272168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585522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41820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9926652.4000000004</v>
          </cell>
          <cell r="BD212">
            <v>1359400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404400</v>
          </cell>
          <cell r="BJ212">
            <v>0</v>
          </cell>
          <cell r="BK212">
            <v>97000</v>
          </cell>
          <cell r="BL212">
            <v>5201019.5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52500000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38720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</row>
        <row r="213">
          <cell r="A213" t="str">
            <v>5101020114.118</v>
          </cell>
          <cell r="B213" t="str">
            <v>ค่าตอบแทนเพิ่มเติม (บริการ)</v>
          </cell>
          <cell r="C213">
            <v>890770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4800</v>
          </cell>
          <cell r="J213">
            <v>0</v>
          </cell>
          <cell r="K213">
            <v>4849400</v>
          </cell>
          <cell r="L213">
            <v>0</v>
          </cell>
          <cell r="M213">
            <v>29000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1360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5600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5964158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320240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1800</v>
          </cell>
          <cell r="AY213">
            <v>472085</v>
          </cell>
          <cell r="AZ213">
            <v>0</v>
          </cell>
          <cell r="BA213">
            <v>32400</v>
          </cell>
          <cell r="BB213">
            <v>455120</v>
          </cell>
          <cell r="BC213">
            <v>0</v>
          </cell>
          <cell r="BD213">
            <v>5000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0</v>
          </cell>
          <cell r="CH213">
            <v>131300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</row>
        <row r="214">
          <cell r="A214" t="str">
            <v>5101020114.119</v>
          </cell>
          <cell r="B214" t="str">
            <v>ค่าตอบแทนเพิ่มเติม (สนับสนุน)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231412.5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</row>
        <row r="215">
          <cell r="A215" t="str">
            <v>5101020114.120</v>
          </cell>
          <cell r="B215" t="str">
            <v>ค่าตอบแทนการปฏิบัติงานในลักษณะค่าเบี้ยเลี้ยงเหมาจ่าย (บริการ)</v>
          </cell>
          <cell r="C215">
            <v>0</v>
          </cell>
          <cell r="D215">
            <v>4090300</v>
          </cell>
          <cell r="E215">
            <v>3435400</v>
          </cell>
          <cell r="F215">
            <v>2687700</v>
          </cell>
          <cell r="G215">
            <v>2626864</v>
          </cell>
          <cell r="H215">
            <v>5196600</v>
          </cell>
          <cell r="I215">
            <v>4439200</v>
          </cell>
          <cell r="J215">
            <v>6237900</v>
          </cell>
          <cell r="K215">
            <v>3740000</v>
          </cell>
          <cell r="L215">
            <v>3189900</v>
          </cell>
          <cell r="M215">
            <v>9357500</v>
          </cell>
          <cell r="N215">
            <v>1721200</v>
          </cell>
          <cell r="O215">
            <v>14050900</v>
          </cell>
          <cell r="P215">
            <v>5058100</v>
          </cell>
          <cell r="Q215">
            <v>4824400</v>
          </cell>
          <cell r="R215">
            <v>9396100</v>
          </cell>
          <cell r="S215">
            <v>3232800</v>
          </cell>
          <cell r="T215">
            <v>6835000</v>
          </cell>
          <cell r="U215">
            <v>1557742</v>
          </cell>
          <cell r="V215">
            <v>1547500</v>
          </cell>
          <cell r="W215">
            <v>0</v>
          </cell>
          <cell r="X215">
            <v>2388600</v>
          </cell>
          <cell r="Y215">
            <v>5332500</v>
          </cell>
          <cell r="Z215">
            <v>5361600</v>
          </cell>
          <cell r="AA215">
            <v>3740800</v>
          </cell>
          <cell r="AB215">
            <v>3458400</v>
          </cell>
          <cell r="AC215">
            <v>3272700</v>
          </cell>
          <cell r="AD215">
            <v>9546700</v>
          </cell>
          <cell r="AE215">
            <v>4229930</v>
          </cell>
          <cell r="AF215">
            <v>4813100</v>
          </cell>
          <cell r="AG215">
            <v>4379484</v>
          </cell>
          <cell r="AH215">
            <v>11882500</v>
          </cell>
          <cell r="AI215">
            <v>3865585</v>
          </cell>
          <cell r="AJ215">
            <v>2922300</v>
          </cell>
          <cell r="AK215">
            <v>0</v>
          </cell>
          <cell r="AL215">
            <v>3479000</v>
          </cell>
          <cell r="AM215">
            <v>3020600</v>
          </cell>
          <cell r="AN215">
            <v>6490545</v>
          </cell>
          <cell r="AO215">
            <v>7021100</v>
          </cell>
          <cell r="AP215">
            <v>3880600</v>
          </cell>
          <cell r="AQ215">
            <v>3351487</v>
          </cell>
          <cell r="AR215">
            <v>11163108</v>
          </cell>
          <cell r="AS215">
            <v>4002702</v>
          </cell>
          <cell r="AT215">
            <v>6431600</v>
          </cell>
          <cell r="AU215">
            <v>3997300</v>
          </cell>
          <cell r="AV215">
            <v>3478200</v>
          </cell>
          <cell r="AW215">
            <v>1468111</v>
          </cell>
          <cell r="AX215">
            <v>2408297</v>
          </cell>
          <cell r="AY215">
            <v>3200171</v>
          </cell>
          <cell r="AZ215">
            <v>3355500</v>
          </cell>
          <cell r="BA215">
            <v>16621601</v>
          </cell>
          <cell r="BB215">
            <v>3677100</v>
          </cell>
          <cell r="BC215">
            <v>0</v>
          </cell>
          <cell r="BD215">
            <v>11418700</v>
          </cell>
          <cell r="BE215">
            <v>3050000</v>
          </cell>
          <cell r="BF215">
            <v>4828000</v>
          </cell>
          <cell r="BG215">
            <v>16569520</v>
          </cell>
          <cell r="BH215">
            <v>3598800</v>
          </cell>
          <cell r="BI215">
            <v>1816800</v>
          </cell>
          <cell r="BJ215">
            <v>2160602</v>
          </cell>
          <cell r="BK215">
            <v>2142433.33</v>
          </cell>
          <cell r="BL215">
            <v>0</v>
          </cell>
          <cell r="BM215">
            <v>7340700</v>
          </cell>
          <cell r="BN215">
            <v>5175836.3600000003</v>
          </cell>
          <cell r="BO215">
            <v>7726411</v>
          </cell>
          <cell r="BP215">
            <v>9246700</v>
          </cell>
          <cell r="BQ215">
            <v>4584700</v>
          </cell>
          <cell r="BR215">
            <v>0</v>
          </cell>
          <cell r="BS215">
            <v>4552500</v>
          </cell>
          <cell r="BT215">
            <v>4380400</v>
          </cell>
          <cell r="BU215">
            <v>11816800</v>
          </cell>
          <cell r="BV215">
            <v>1466400</v>
          </cell>
          <cell r="BW215">
            <v>4115100</v>
          </cell>
          <cell r="BX215">
            <v>9124100</v>
          </cell>
          <cell r="BY215">
            <v>2586880</v>
          </cell>
          <cell r="BZ215">
            <v>2425500</v>
          </cell>
          <cell r="CA215">
            <v>4466800</v>
          </cell>
          <cell r="CB215">
            <v>4691700</v>
          </cell>
          <cell r="CC215">
            <v>9378400</v>
          </cell>
          <cell r="CD215">
            <v>8679300</v>
          </cell>
          <cell r="CE215">
            <v>8137800</v>
          </cell>
          <cell r="CF215">
            <v>3042260</v>
          </cell>
          <cell r="CG215">
            <v>2766000</v>
          </cell>
          <cell r="CH215">
            <v>4232600</v>
          </cell>
          <cell r="CI215">
            <v>3466379</v>
          </cell>
          <cell r="CJ215">
            <v>8479000</v>
          </cell>
          <cell r="CK215">
            <v>1608555</v>
          </cell>
          <cell r="CL215">
            <v>2007400</v>
          </cell>
        </row>
        <row r="216">
          <cell r="A216" t="str">
            <v>5101020114.121</v>
          </cell>
          <cell r="B216" t="str">
            <v>ค่าตอบแทนการปฏิบัติงานในลักษณะค่าเบี้ยเลี้ยงเหมาจ่าย (สนับสนุน)</v>
          </cell>
          <cell r="C216">
            <v>0</v>
          </cell>
          <cell r="D216">
            <v>117600</v>
          </cell>
          <cell r="E216">
            <v>100500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218800</v>
          </cell>
          <cell r="L216">
            <v>0</v>
          </cell>
          <cell r="M216">
            <v>253500</v>
          </cell>
          <cell r="N216">
            <v>0</v>
          </cell>
          <cell r="O216">
            <v>0</v>
          </cell>
          <cell r="P216">
            <v>88200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805400</v>
          </cell>
          <cell r="AC216">
            <v>0</v>
          </cell>
          <cell r="AD216">
            <v>0</v>
          </cell>
          <cell r="AE216">
            <v>0</v>
          </cell>
          <cell r="AF216">
            <v>284400</v>
          </cell>
          <cell r="AG216">
            <v>0</v>
          </cell>
          <cell r="AH216">
            <v>0</v>
          </cell>
          <cell r="AI216">
            <v>244937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72000</v>
          </cell>
          <cell r="AR216">
            <v>0</v>
          </cell>
          <cell r="AS216">
            <v>0</v>
          </cell>
          <cell r="AT216">
            <v>0</v>
          </cell>
          <cell r="AU216">
            <v>369600</v>
          </cell>
          <cell r="AV216">
            <v>0</v>
          </cell>
          <cell r="AW216">
            <v>76000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1473800</v>
          </cell>
          <cell r="BE216">
            <v>550000</v>
          </cell>
          <cell r="BF216">
            <v>134000</v>
          </cell>
          <cell r="BG216">
            <v>0</v>
          </cell>
          <cell r="BH216">
            <v>256200</v>
          </cell>
          <cell r="BI216">
            <v>469900</v>
          </cell>
          <cell r="BJ216">
            <v>649200</v>
          </cell>
          <cell r="BK216">
            <v>0</v>
          </cell>
          <cell r="BL216">
            <v>0</v>
          </cell>
          <cell r="BM216">
            <v>0</v>
          </cell>
          <cell r="BN216">
            <v>418900</v>
          </cell>
          <cell r="BO216">
            <v>90800</v>
          </cell>
          <cell r="BP216">
            <v>316200</v>
          </cell>
          <cell r="BQ216">
            <v>0</v>
          </cell>
          <cell r="BR216">
            <v>0</v>
          </cell>
          <cell r="BS216">
            <v>15400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0</v>
          </cell>
          <cell r="CB216">
            <v>7700</v>
          </cell>
          <cell r="CC216">
            <v>3600</v>
          </cell>
          <cell r="CD216">
            <v>0</v>
          </cell>
          <cell r="CE216">
            <v>0</v>
          </cell>
          <cell r="CF216">
            <v>0</v>
          </cell>
          <cell r="CG216">
            <v>144800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</row>
        <row r="217">
          <cell r="A217" t="str">
            <v>5101020115.101</v>
          </cell>
          <cell r="B217" t="str">
            <v>ค่าตอบแทนพิเศษชายแดนภาคใต้ (บริการ)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500265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</row>
        <row r="218">
          <cell r="A218" t="str">
            <v>5101020199.102</v>
          </cell>
          <cell r="B218" t="str">
            <v>เงินเพิ่มสำหรับตำแหน่งที่มีเหตุพิเศษ  (บริการ)</v>
          </cell>
          <cell r="C218">
            <v>12240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60000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1200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</row>
        <row r="219">
          <cell r="A219" t="str">
            <v>5101020199.103</v>
          </cell>
          <cell r="B219" t="str">
            <v>เงินเพิ่มสำหรับตำแหน่งที่มีเหตุพิเศษ  (สนับสนุน)</v>
          </cell>
          <cell r="C219">
            <v>54000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4080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8160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</row>
        <row r="220">
          <cell r="A220" t="str">
            <v>5101030101.101</v>
          </cell>
          <cell r="B220" t="str">
            <v>เงินช่วยการศึกษาบุตร</v>
          </cell>
          <cell r="C220">
            <v>1302868</v>
          </cell>
          <cell r="D220">
            <v>128931.5</v>
          </cell>
          <cell r="E220">
            <v>154300</v>
          </cell>
          <cell r="F220">
            <v>221864</v>
          </cell>
          <cell r="G220">
            <v>87790</v>
          </cell>
          <cell r="H220">
            <v>0</v>
          </cell>
          <cell r="I220">
            <v>280640.25</v>
          </cell>
          <cell r="J220">
            <v>510860</v>
          </cell>
          <cell r="K220">
            <v>168827</v>
          </cell>
          <cell r="L220">
            <v>59098</v>
          </cell>
          <cell r="M220">
            <v>372618</v>
          </cell>
          <cell r="N220">
            <v>0</v>
          </cell>
          <cell r="O220">
            <v>608937.71</v>
          </cell>
          <cell r="P220">
            <v>143595</v>
          </cell>
          <cell r="Q220">
            <v>206900</v>
          </cell>
          <cell r="R220">
            <v>300365</v>
          </cell>
          <cell r="S220">
            <v>217097</v>
          </cell>
          <cell r="T220">
            <v>117393</v>
          </cell>
          <cell r="U220">
            <v>47116.25</v>
          </cell>
          <cell r="V220">
            <v>41450</v>
          </cell>
          <cell r="W220">
            <v>1659930</v>
          </cell>
          <cell r="X220">
            <v>115030</v>
          </cell>
          <cell r="Y220">
            <v>154901</v>
          </cell>
          <cell r="Z220">
            <v>107583.5</v>
          </cell>
          <cell r="AA220">
            <v>73170</v>
          </cell>
          <cell r="AB220">
            <v>199136</v>
          </cell>
          <cell r="AC220">
            <v>3100</v>
          </cell>
          <cell r="AD220">
            <v>457600.25</v>
          </cell>
          <cell r="AE220">
            <v>129349</v>
          </cell>
          <cell r="AF220">
            <v>46899.75</v>
          </cell>
          <cell r="AG220">
            <v>81798.23</v>
          </cell>
          <cell r="AH220">
            <v>100841.25</v>
          </cell>
          <cell r="AI220">
            <v>80041</v>
          </cell>
          <cell r="AJ220">
            <v>93137.5</v>
          </cell>
          <cell r="AK220">
            <v>2007280.25</v>
          </cell>
          <cell r="AL220">
            <v>163885</v>
          </cell>
          <cell r="AM220">
            <v>105000</v>
          </cell>
          <cell r="AN220">
            <v>200798.5</v>
          </cell>
          <cell r="AO220">
            <v>389695</v>
          </cell>
          <cell r="AP220">
            <v>219430</v>
          </cell>
          <cell r="AQ220">
            <v>95605.75</v>
          </cell>
          <cell r="AR220">
            <v>208712</v>
          </cell>
          <cell r="AS220">
            <v>187210</v>
          </cell>
          <cell r="AT220">
            <v>213705</v>
          </cell>
          <cell r="AU220">
            <v>173268.75</v>
          </cell>
          <cell r="AV220">
            <v>100470.5</v>
          </cell>
          <cell r="AW220">
            <v>144200</v>
          </cell>
          <cell r="AX220">
            <v>256850</v>
          </cell>
          <cell r="AY220">
            <v>130456.5</v>
          </cell>
          <cell r="AZ220">
            <v>82350</v>
          </cell>
          <cell r="BA220">
            <v>509322.25</v>
          </cell>
          <cell r="BB220">
            <v>24613.5</v>
          </cell>
          <cell r="BC220">
            <v>1692391</v>
          </cell>
          <cell r="BD220">
            <v>100700</v>
          </cell>
          <cell r="BE220">
            <v>277636.5</v>
          </cell>
          <cell r="BF220">
            <v>102750</v>
          </cell>
          <cell r="BG220">
            <v>0</v>
          </cell>
          <cell r="BH220">
            <v>115469</v>
          </cell>
          <cell r="BI220">
            <v>2400</v>
          </cell>
          <cell r="BJ220">
            <v>32550</v>
          </cell>
          <cell r="BK220">
            <v>19500</v>
          </cell>
          <cell r="BL220">
            <v>810585.5</v>
          </cell>
          <cell r="BM220">
            <v>275360</v>
          </cell>
          <cell r="BN220">
            <v>75500</v>
          </cell>
          <cell r="BO220">
            <v>0</v>
          </cell>
          <cell r="BP220">
            <v>199570</v>
          </cell>
          <cell r="BQ220">
            <v>17400</v>
          </cell>
          <cell r="BR220">
            <v>5535362</v>
          </cell>
          <cell r="BS220">
            <v>82640</v>
          </cell>
          <cell r="BT220">
            <v>347853.5</v>
          </cell>
          <cell r="BU220">
            <v>455335.25</v>
          </cell>
          <cell r="BV220">
            <v>129841.5</v>
          </cell>
          <cell r="BW220">
            <v>109243.5</v>
          </cell>
          <cell r="BX220">
            <v>287165.25</v>
          </cell>
          <cell r="BY220">
            <v>165703.5</v>
          </cell>
          <cell r="BZ220">
            <v>22000</v>
          </cell>
          <cell r="CA220">
            <v>78364.5</v>
          </cell>
          <cell r="CB220">
            <v>202973</v>
          </cell>
          <cell r="CC220">
            <v>251513.25</v>
          </cell>
          <cell r="CD220">
            <v>70990.25</v>
          </cell>
          <cell r="CE220">
            <v>222540</v>
          </cell>
          <cell r="CF220">
            <v>227606</v>
          </cell>
          <cell r="CG220">
            <v>114046</v>
          </cell>
          <cell r="CH220">
            <v>6900</v>
          </cell>
          <cell r="CI220">
            <v>78511</v>
          </cell>
          <cell r="CJ220">
            <v>239058</v>
          </cell>
          <cell r="CK220">
            <v>0</v>
          </cell>
          <cell r="CL220">
            <v>34885</v>
          </cell>
        </row>
        <row r="221">
          <cell r="A221" t="str">
            <v>5101030205.101</v>
          </cell>
          <cell r="B221" t="str">
            <v>เงินช่วยค่ารักษา พยาบาลประเภทผู้ป่วยนอก ร.พ.รัฐ สำหรับผู้มีสิทธิตามกฎหมายยกเว้นผู้รับเบี้ยหวัด/บำนาญ</v>
          </cell>
          <cell r="C221">
            <v>941643</v>
          </cell>
          <cell r="D221">
            <v>0</v>
          </cell>
          <cell r="E221">
            <v>76113</v>
          </cell>
          <cell r="F221">
            <v>247955</v>
          </cell>
          <cell r="G221">
            <v>45810</v>
          </cell>
          <cell r="H221">
            <v>0</v>
          </cell>
          <cell r="I221">
            <v>94621</v>
          </cell>
          <cell r="J221">
            <v>205545</v>
          </cell>
          <cell r="K221">
            <v>43625</v>
          </cell>
          <cell r="L221">
            <v>21169</v>
          </cell>
          <cell r="M221">
            <v>249848</v>
          </cell>
          <cell r="N221">
            <v>0</v>
          </cell>
          <cell r="O221">
            <v>278484.25</v>
          </cell>
          <cell r="P221">
            <v>28925</v>
          </cell>
          <cell r="Q221">
            <v>57688</v>
          </cell>
          <cell r="R221">
            <v>95889.25</v>
          </cell>
          <cell r="S221">
            <v>0</v>
          </cell>
          <cell r="T221">
            <v>40717</v>
          </cell>
          <cell r="U221">
            <v>3460</v>
          </cell>
          <cell r="V221">
            <v>38713</v>
          </cell>
          <cell r="W221">
            <v>837846.5</v>
          </cell>
          <cell r="X221">
            <v>19271</v>
          </cell>
          <cell r="Y221">
            <v>38879</v>
          </cell>
          <cell r="Z221">
            <v>18995</v>
          </cell>
          <cell r="AA221">
            <v>20282</v>
          </cell>
          <cell r="AB221">
            <v>79402.5</v>
          </cell>
          <cell r="AC221">
            <v>0</v>
          </cell>
          <cell r="AD221">
            <v>119167.75</v>
          </cell>
          <cell r="AE221">
            <v>37461</v>
          </cell>
          <cell r="AF221">
            <v>115582</v>
          </cell>
          <cell r="AG221">
            <v>13918</v>
          </cell>
          <cell r="AH221">
            <v>63812.5</v>
          </cell>
          <cell r="AI221">
            <v>30786</v>
          </cell>
          <cell r="AJ221">
            <v>4474</v>
          </cell>
          <cell r="AK221">
            <v>950667.25</v>
          </cell>
          <cell r="AL221">
            <v>54488</v>
          </cell>
          <cell r="AM221">
            <v>16689</v>
          </cell>
          <cell r="AN221">
            <v>69697</v>
          </cell>
          <cell r="AO221">
            <v>110721</v>
          </cell>
          <cell r="AP221">
            <v>30988.5</v>
          </cell>
          <cell r="AQ221">
            <v>29194.25</v>
          </cell>
          <cell r="AR221">
            <v>182777.5</v>
          </cell>
          <cell r="AS221">
            <v>95856</v>
          </cell>
          <cell r="AT221">
            <v>73076</v>
          </cell>
          <cell r="AU221">
            <v>145548</v>
          </cell>
          <cell r="AV221">
            <v>12675</v>
          </cell>
          <cell r="AW221">
            <v>14195</v>
          </cell>
          <cell r="AX221">
            <v>185345</v>
          </cell>
          <cell r="AY221">
            <v>12379</v>
          </cell>
          <cell r="AZ221">
            <v>76436</v>
          </cell>
          <cell r="BA221">
            <v>171401</v>
          </cell>
          <cell r="BB221">
            <v>56281</v>
          </cell>
          <cell r="BC221">
            <v>1811280.5</v>
          </cell>
          <cell r="BD221">
            <v>211062</v>
          </cell>
          <cell r="BE221">
            <v>164885</v>
          </cell>
          <cell r="BF221">
            <v>19933</v>
          </cell>
          <cell r="BG221">
            <v>0</v>
          </cell>
          <cell r="BH221">
            <v>21278</v>
          </cell>
          <cell r="BI221">
            <v>0</v>
          </cell>
          <cell r="BJ221">
            <v>4734</v>
          </cell>
          <cell r="BK221">
            <v>30206</v>
          </cell>
          <cell r="BL221">
            <v>380089</v>
          </cell>
          <cell r="BM221">
            <v>87978</v>
          </cell>
          <cell r="BN221">
            <v>81644</v>
          </cell>
          <cell r="BO221">
            <v>218369</v>
          </cell>
          <cell r="BP221">
            <v>36100</v>
          </cell>
          <cell r="BQ221">
            <v>56888</v>
          </cell>
          <cell r="BR221">
            <v>1223490.5</v>
          </cell>
          <cell r="BS221">
            <v>13387</v>
          </cell>
          <cell r="BT221">
            <v>65385</v>
          </cell>
          <cell r="BU221">
            <v>74786.5</v>
          </cell>
          <cell r="BV221">
            <v>6956</v>
          </cell>
          <cell r="BW221">
            <v>34947</v>
          </cell>
          <cell r="BX221">
            <v>71476</v>
          </cell>
          <cell r="BY221">
            <v>39350</v>
          </cell>
          <cell r="BZ221">
            <v>0</v>
          </cell>
          <cell r="CA221">
            <v>8426</v>
          </cell>
          <cell r="CB221">
            <v>41091</v>
          </cell>
          <cell r="CC221">
            <v>105091</v>
          </cell>
          <cell r="CD221">
            <v>40299</v>
          </cell>
          <cell r="CE221">
            <v>0</v>
          </cell>
          <cell r="CF221">
            <v>24001.4</v>
          </cell>
          <cell r="CG221">
            <v>42120</v>
          </cell>
          <cell r="CH221">
            <v>0</v>
          </cell>
          <cell r="CI221">
            <v>71097</v>
          </cell>
          <cell r="CJ221">
            <v>83910.5</v>
          </cell>
          <cell r="CK221">
            <v>31870.5</v>
          </cell>
          <cell r="CL221">
            <v>23784</v>
          </cell>
        </row>
        <row r="222">
          <cell r="A222" t="str">
            <v>5101030206.101</v>
          </cell>
          <cell r="B222" t="str">
            <v>เงินช่วยค่ารักษา พยาบาลประเภทผู้ป่วยใน ร.พ.รัฐ สำหรับผู้มีสิทธิตามกฎหมายยกเว้นผู้รับเบี้ยหวัด/บำนาญ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7215</v>
          </cell>
          <cell r="T222">
            <v>0</v>
          </cell>
          <cell r="U222">
            <v>23826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100269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59373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</row>
        <row r="223">
          <cell r="A223" t="str">
            <v>5101030207.101</v>
          </cell>
          <cell r="B223" t="str">
            <v>เงินช่วยค่ารักษา พยาบาลประเภทผู้ป่วยนอก ร.พ.เอกชนสำหรับผู้มีสิทธิตามกฎหมายยกเว้นผู้รับเบี้ยหวัด /บำนาญ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</row>
        <row r="224">
          <cell r="A224" t="str">
            <v>5101030208.101</v>
          </cell>
          <cell r="B224" t="str">
            <v>เงินช่วยค่ารักษา พยาบาลประเภทผู้ป่วยในร.พ.เอกชนสำหรับผู้มีสิทธิตามกฎหมายยกเว้นผู้รับเบี้ยหวัด /บำนาญ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28000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9000</v>
          </cell>
          <cell r="BK224">
            <v>0</v>
          </cell>
          <cell r="BL224">
            <v>618</v>
          </cell>
          <cell r="BM224">
            <v>9000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7970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57000</v>
          </cell>
          <cell r="BY224">
            <v>8000</v>
          </cell>
          <cell r="BZ224">
            <v>0</v>
          </cell>
          <cell r="CA224">
            <v>0</v>
          </cell>
          <cell r="CB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</row>
        <row r="225">
          <cell r="A225" t="str">
            <v>5101030211.101</v>
          </cell>
          <cell r="B225" t="str">
            <v>เงินช่วยเหลือค่ารักษาพยาบาลตามกฎหมายสงเคราะห์ข้าราชการ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B225">
            <v>0</v>
          </cell>
          <cell r="CC225">
            <v>0</v>
          </cell>
          <cell r="CD225">
            <v>0</v>
          </cell>
          <cell r="CE225">
            <v>0</v>
          </cell>
          <cell r="CF225">
            <v>0</v>
          </cell>
          <cell r="CG225">
            <v>0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</row>
        <row r="226">
          <cell r="A226" t="str">
            <v>5101040107.101</v>
          </cell>
          <cell r="B226" t="str">
            <v>บำเหน็จตกทอด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0</v>
          </cell>
          <cell r="CB226">
            <v>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</row>
        <row r="227">
          <cell r="A227" t="str">
            <v>5101040111.101</v>
          </cell>
          <cell r="B227" t="str">
            <v>เงินช่วยพิเศษกรณีผู้รับบำนาญเสียชีวิต</v>
          </cell>
          <cell r="C227">
            <v>187460.31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B227">
            <v>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</row>
        <row r="228">
          <cell r="A228" t="str">
            <v>5101040118.101</v>
          </cell>
          <cell r="B228" t="str">
            <v>บำนาญตกทอด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0</v>
          </cell>
          <cell r="BZ228">
            <v>0</v>
          </cell>
          <cell r="CA228">
            <v>0</v>
          </cell>
          <cell r="CB228">
            <v>0</v>
          </cell>
          <cell r="CC228">
            <v>0</v>
          </cell>
          <cell r="CD228">
            <v>0</v>
          </cell>
          <cell r="CE228">
            <v>0</v>
          </cell>
          <cell r="CF228">
            <v>0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</row>
        <row r="229">
          <cell r="A229" t="str">
            <v>5101040202.101</v>
          </cell>
          <cell r="B229" t="str">
            <v>เงินช่วยการศึกษาบุตร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16000</v>
          </cell>
          <cell r="M229">
            <v>24056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24750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161270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25000</v>
          </cell>
          <cell r="BD229">
            <v>251615</v>
          </cell>
          <cell r="BE229">
            <v>0</v>
          </cell>
          <cell r="BF229">
            <v>0</v>
          </cell>
          <cell r="BG229">
            <v>754837</v>
          </cell>
          <cell r="BH229">
            <v>0</v>
          </cell>
          <cell r="BI229">
            <v>1870</v>
          </cell>
          <cell r="BJ229">
            <v>0</v>
          </cell>
          <cell r="BK229">
            <v>0</v>
          </cell>
          <cell r="BL229">
            <v>19400</v>
          </cell>
          <cell r="BM229">
            <v>0</v>
          </cell>
          <cell r="BN229">
            <v>0</v>
          </cell>
          <cell r="BO229">
            <v>224060</v>
          </cell>
          <cell r="BP229">
            <v>0</v>
          </cell>
          <cell r="BQ229">
            <v>4400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44257</v>
          </cell>
          <cell r="CA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44820</v>
          </cell>
          <cell r="CH229">
            <v>1870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</row>
        <row r="230">
          <cell r="A230" t="str">
            <v>5101040204.101</v>
          </cell>
          <cell r="B230" t="str">
            <v>เงินช่วยค่ารักษา พยาบาลประเภทผู้ป่วยนอก ร.พ.รัฐ สำหรับผู้รับเบี้ยหวัด /บำนาญตามกฎหมาย</v>
          </cell>
          <cell r="C230">
            <v>96354.5</v>
          </cell>
          <cell r="D230">
            <v>73494.5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3980</v>
          </cell>
          <cell r="M230">
            <v>72760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46606</v>
          </cell>
          <cell r="X230">
            <v>0</v>
          </cell>
          <cell r="Y230">
            <v>0</v>
          </cell>
          <cell r="Z230">
            <v>8959.5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4681.5</v>
          </cell>
          <cell r="AK230">
            <v>93194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532834</v>
          </cell>
          <cell r="BD230">
            <v>0</v>
          </cell>
          <cell r="BE230">
            <v>0</v>
          </cell>
          <cell r="BF230">
            <v>0</v>
          </cell>
          <cell r="BG230">
            <v>319477</v>
          </cell>
          <cell r="BH230">
            <v>0</v>
          </cell>
          <cell r="BI230">
            <v>5192</v>
          </cell>
          <cell r="BJ230">
            <v>0</v>
          </cell>
          <cell r="BK230">
            <v>0</v>
          </cell>
          <cell r="BL230">
            <v>1384</v>
          </cell>
          <cell r="BM230">
            <v>0</v>
          </cell>
          <cell r="BN230">
            <v>4685</v>
          </cell>
          <cell r="BO230">
            <v>28410</v>
          </cell>
          <cell r="BP230">
            <v>0</v>
          </cell>
          <cell r="BQ230">
            <v>0</v>
          </cell>
          <cell r="BR230">
            <v>266037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0</v>
          </cell>
          <cell r="BY230">
            <v>0</v>
          </cell>
          <cell r="BZ230">
            <v>0</v>
          </cell>
          <cell r="CA230">
            <v>0</v>
          </cell>
          <cell r="CB230">
            <v>0</v>
          </cell>
          <cell r="CC230">
            <v>0</v>
          </cell>
          <cell r="CD230">
            <v>0</v>
          </cell>
          <cell r="CE230">
            <v>0</v>
          </cell>
          <cell r="CF230">
            <v>1400</v>
          </cell>
          <cell r="CG230">
            <v>0</v>
          </cell>
          <cell r="CH230">
            <v>20305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</row>
        <row r="231">
          <cell r="A231" t="str">
            <v>5101040205.101</v>
          </cell>
          <cell r="B231" t="str">
            <v>เงินช่วยค่ารักษา พยาบาลประเภทผู้ป่วยใน ร.พ.รัฐ สำหรับผู้รับเบี้ยหวัด /บำนาญตามกฎหมาย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9825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</row>
        <row r="232">
          <cell r="A232" t="str">
            <v>5101040206.101</v>
          </cell>
          <cell r="B232" t="str">
            <v>เงินช่วยค่ารักษา พยาบาลประเภทผู้ป่วยนอก ร.พ.เอกชน สำหรับผู้รับเบี้ยหวัด/บำนาญตามกฎหมาย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</row>
        <row r="233">
          <cell r="A233" t="str">
            <v>5101040207.101</v>
          </cell>
          <cell r="B233" t="str">
            <v>เงินช่วยค่ารักษา พยาบาลประเภทผู้ป่วยใน ร.พ.เอกชน สำหรับผู้รับเบี้ยหวัด/บำนาญตามกฎหมาย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B233">
            <v>0</v>
          </cell>
          <cell r="CC233">
            <v>0</v>
          </cell>
          <cell r="CD233">
            <v>0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</row>
        <row r="234">
          <cell r="A234" t="str">
            <v>5102010106.101</v>
          </cell>
          <cell r="B234" t="str">
            <v>ค่าใช้จ่ายทุนการ ศึกษา-ในประเทศ</v>
          </cell>
          <cell r="C234">
            <v>660000</v>
          </cell>
          <cell r="D234">
            <v>0</v>
          </cell>
          <cell r="E234">
            <v>300000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120000</v>
          </cell>
          <cell r="L234">
            <v>0</v>
          </cell>
          <cell r="M234">
            <v>210000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60000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6780000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1410000</v>
          </cell>
          <cell r="AS234">
            <v>60000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570000</v>
          </cell>
          <cell r="BB234">
            <v>60000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22310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60000</v>
          </cell>
          <cell r="BW234">
            <v>60000</v>
          </cell>
          <cell r="BX234">
            <v>0</v>
          </cell>
          <cell r="BY234">
            <v>90000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30000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90000</v>
          </cell>
          <cell r="CL234">
            <v>90000</v>
          </cell>
        </row>
        <row r="235">
          <cell r="A235" t="str">
            <v>5102010199.101</v>
          </cell>
          <cell r="B235" t="str">
            <v>ค่าใช้จ่ายด้านการฝึกอบรม-ในประเทศ</v>
          </cell>
          <cell r="C235">
            <v>8194916.9000000004</v>
          </cell>
          <cell r="D235">
            <v>75100</v>
          </cell>
          <cell r="E235">
            <v>76696</v>
          </cell>
          <cell r="F235">
            <v>87106.4</v>
          </cell>
          <cell r="G235">
            <v>136228</v>
          </cell>
          <cell r="H235">
            <v>214326</v>
          </cell>
          <cell r="I235">
            <v>513608.62</v>
          </cell>
          <cell r="J235">
            <v>806231</v>
          </cell>
          <cell r="K235">
            <v>414448</v>
          </cell>
          <cell r="L235">
            <v>0</v>
          </cell>
          <cell r="M235">
            <v>1598231.75</v>
          </cell>
          <cell r="N235">
            <v>173229.39</v>
          </cell>
          <cell r="O235">
            <v>2061197.96</v>
          </cell>
          <cell r="P235">
            <v>767029.79</v>
          </cell>
          <cell r="Q235">
            <v>862840</v>
          </cell>
          <cell r="R235">
            <v>1025142.9</v>
          </cell>
          <cell r="S235">
            <v>662061</v>
          </cell>
          <cell r="T235">
            <v>506192.52</v>
          </cell>
          <cell r="U235">
            <v>286059</v>
          </cell>
          <cell r="V235">
            <v>67161</v>
          </cell>
          <cell r="W235">
            <v>1933471.5</v>
          </cell>
          <cell r="X235">
            <v>456967</v>
          </cell>
          <cell r="Y235">
            <v>86264</v>
          </cell>
          <cell r="Z235">
            <v>63000</v>
          </cell>
          <cell r="AA235">
            <v>75234</v>
          </cell>
          <cell r="AB235">
            <v>173050</v>
          </cell>
          <cell r="AC235">
            <v>31670</v>
          </cell>
          <cell r="AD235">
            <v>1731963.1</v>
          </cell>
          <cell r="AE235">
            <v>46706</v>
          </cell>
          <cell r="AF235">
            <v>390180.41</v>
          </cell>
          <cell r="AG235">
            <v>4474</v>
          </cell>
          <cell r="AH235">
            <v>301970.52</v>
          </cell>
          <cell r="AI235">
            <v>0</v>
          </cell>
          <cell r="AJ235">
            <v>126112</v>
          </cell>
          <cell r="AK235">
            <v>3580038.68</v>
          </cell>
          <cell r="AL235">
            <v>677585</v>
          </cell>
          <cell r="AM235">
            <v>377480.3</v>
          </cell>
          <cell r="AN235">
            <v>504036.8</v>
          </cell>
          <cell r="AO235">
            <v>967108.9</v>
          </cell>
          <cell r="AP235">
            <v>380168</v>
          </cell>
          <cell r="AQ235">
            <v>128865.1</v>
          </cell>
          <cell r="AR235">
            <v>103605</v>
          </cell>
          <cell r="AS235">
            <v>637588</v>
          </cell>
          <cell r="AT235">
            <v>0</v>
          </cell>
          <cell r="AU235">
            <v>351572.83</v>
          </cell>
          <cell r="AV235">
            <v>509226.1</v>
          </cell>
          <cell r="AW235">
            <v>383884.91</v>
          </cell>
          <cell r="AX235">
            <v>334910.90000000002</v>
          </cell>
          <cell r="AY235">
            <v>480873</v>
          </cell>
          <cell r="AZ235">
            <v>473992</v>
          </cell>
          <cell r="BA235">
            <v>3388632.24</v>
          </cell>
          <cell r="BB235">
            <v>0</v>
          </cell>
          <cell r="BC235">
            <v>5644369.2300000004</v>
          </cell>
          <cell r="BD235">
            <v>790290.31</v>
          </cell>
          <cell r="BE235">
            <v>90096</v>
          </cell>
          <cell r="BF235">
            <v>298150</v>
          </cell>
          <cell r="BG235">
            <v>3287903.05</v>
          </cell>
          <cell r="BH235">
            <v>140748</v>
          </cell>
          <cell r="BI235">
            <v>156221</v>
          </cell>
          <cell r="BJ235">
            <v>294884</v>
          </cell>
          <cell r="BK235">
            <v>95688</v>
          </cell>
          <cell r="BL235">
            <v>5194149.04</v>
          </cell>
          <cell r="BM235">
            <v>229971.11</v>
          </cell>
          <cell r="BN235">
            <v>513012.63</v>
          </cell>
          <cell r="BO235">
            <v>909836.66</v>
          </cell>
          <cell r="BP235">
            <v>470918.15</v>
          </cell>
          <cell r="BQ235">
            <v>929478.77</v>
          </cell>
          <cell r="BR235">
            <v>8940171.9100000001</v>
          </cell>
          <cell r="BS235">
            <v>216238</v>
          </cell>
          <cell r="BT235">
            <v>468536.46</v>
          </cell>
          <cell r="BU235">
            <v>640551.6</v>
          </cell>
          <cell r="BV235">
            <v>199225.60000000001</v>
          </cell>
          <cell r="BW235">
            <v>224376.2</v>
          </cell>
          <cell r="BX235">
            <v>674568.3</v>
          </cell>
          <cell r="BY235">
            <v>159037.65</v>
          </cell>
          <cell r="BZ235">
            <v>397989.26</v>
          </cell>
          <cell r="CA235">
            <v>246224.9</v>
          </cell>
          <cell r="CB235">
            <v>155866.51</v>
          </cell>
          <cell r="CC235">
            <v>1295029.74</v>
          </cell>
          <cell r="CD235">
            <v>918672.69</v>
          </cell>
          <cell r="CE235">
            <v>385039</v>
          </cell>
          <cell r="CF235">
            <v>278607</v>
          </cell>
          <cell r="CG235">
            <v>85638</v>
          </cell>
          <cell r="CH235">
            <v>508709.86</v>
          </cell>
          <cell r="CI235">
            <v>176771.48</v>
          </cell>
          <cell r="CJ235">
            <v>2029977.33</v>
          </cell>
          <cell r="CK235">
            <v>155030.39999999999</v>
          </cell>
          <cell r="CL235">
            <v>259591.24</v>
          </cell>
        </row>
        <row r="236">
          <cell r="A236" t="str">
            <v>5102030199.101</v>
          </cell>
          <cell r="B236" t="str">
            <v>ค่าใช้จ่ายด้านการฝึกอบรม-บุคคลภายนอก</v>
          </cell>
          <cell r="C236">
            <v>30000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2185097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4880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46901.24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</row>
        <row r="237">
          <cell r="A237" t="str">
            <v>5103010102.101</v>
          </cell>
          <cell r="B237" t="str">
            <v>ค่าเบี้ยเลี้ยง-ในประเทศ</v>
          </cell>
          <cell r="C237">
            <v>752172</v>
          </cell>
          <cell r="D237">
            <v>256292</v>
          </cell>
          <cell r="E237">
            <v>54870</v>
          </cell>
          <cell r="F237">
            <v>8640</v>
          </cell>
          <cell r="G237">
            <v>240</v>
          </cell>
          <cell r="H237">
            <v>0</v>
          </cell>
          <cell r="I237">
            <v>0</v>
          </cell>
          <cell r="J237">
            <v>70164</v>
          </cell>
          <cell r="K237">
            <v>0</v>
          </cell>
          <cell r="L237">
            <v>53480</v>
          </cell>
          <cell r="M237">
            <v>50916</v>
          </cell>
          <cell r="N237">
            <v>2760</v>
          </cell>
          <cell r="O237">
            <v>117040</v>
          </cell>
          <cell r="P237">
            <v>65761</v>
          </cell>
          <cell r="Q237">
            <v>5280</v>
          </cell>
          <cell r="R237">
            <v>247922</v>
          </cell>
          <cell r="S237">
            <v>13480</v>
          </cell>
          <cell r="T237">
            <v>38510.879999999997</v>
          </cell>
          <cell r="U237">
            <v>0</v>
          </cell>
          <cell r="V237">
            <v>5600</v>
          </cell>
          <cell r="W237">
            <v>1145062</v>
          </cell>
          <cell r="X237">
            <v>480</v>
          </cell>
          <cell r="Y237">
            <v>49040</v>
          </cell>
          <cell r="Z237">
            <v>28320</v>
          </cell>
          <cell r="AA237">
            <v>14880</v>
          </cell>
          <cell r="AB237">
            <v>24240</v>
          </cell>
          <cell r="AC237">
            <v>14620</v>
          </cell>
          <cell r="AD237">
            <v>3840</v>
          </cell>
          <cell r="AE237">
            <v>51498</v>
          </cell>
          <cell r="AF237">
            <v>0</v>
          </cell>
          <cell r="AG237">
            <v>45298</v>
          </cell>
          <cell r="AH237">
            <v>360</v>
          </cell>
          <cell r="AI237">
            <v>44090</v>
          </cell>
          <cell r="AJ237">
            <v>28480</v>
          </cell>
          <cell r="AK237">
            <v>409468</v>
          </cell>
          <cell r="AL237">
            <v>0</v>
          </cell>
          <cell r="AM237">
            <v>17080</v>
          </cell>
          <cell r="AN237">
            <v>21200</v>
          </cell>
          <cell r="AO237">
            <v>0</v>
          </cell>
          <cell r="AP237">
            <v>0</v>
          </cell>
          <cell r="AQ237">
            <v>15716</v>
          </cell>
          <cell r="AR237">
            <v>160065</v>
          </cell>
          <cell r="AS237">
            <v>2000</v>
          </cell>
          <cell r="AT237">
            <v>94520</v>
          </cell>
          <cell r="AU237">
            <v>56560</v>
          </cell>
          <cell r="AV237">
            <v>0</v>
          </cell>
          <cell r="AW237">
            <v>0</v>
          </cell>
          <cell r="AX237">
            <v>4399</v>
          </cell>
          <cell r="AY237">
            <v>2640</v>
          </cell>
          <cell r="AZ237">
            <v>16494</v>
          </cell>
          <cell r="BA237">
            <v>0</v>
          </cell>
          <cell r="BB237">
            <v>93840</v>
          </cell>
          <cell r="BC237">
            <v>127210</v>
          </cell>
          <cell r="BD237">
            <v>720</v>
          </cell>
          <cell r="BE237">
            <v>54326</v>
          </cell>
          <cell r="BF237">
            <v>100620</v>
          </cell>
          <cell r="BG237">
            <v>116070</v>
          </cell>
          <cell r="BH237">
            <v>10480</v>
          </cell>
          <cell r="BI237">
            <v>0</v>
          </cell>
          <cell r="BJ237">
            <v>32000</v>
          </cell>
          <cell r="BK237">
            <v>14980</v>
          </cell>
          <cell r="BL237">
            <v>0</v>
          </cell>
          <cell r="BM237">
            <v>37520</v>
          </cell>
          <cell r="BN237">
            <v>37760</v>
          </cell>
          <cell r="BO237">
            <v>3740</v>
          </cell>
          <cell r="BP237">
            <v>0</v>
          </cell>
          <cell r="BQ237">
            <v>360</v>
          </cell>
          <cell r="BR237">
            <v>373864</v>
          </cell>
          <cell r="BS237">
            <v>0</v>
          </cell>
          <cell r="BT237">
            <v>0</v>
          </cell>
          <cell r="BU237">
            <v>37520</v>
          </cell>
          <cell r="BV237">
            <v>2208</v>
          </cell>
          <cell r="BW237">
            <v>0</v>
          </cell>
          <cell r="BX237">
            <v>1920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11760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</row>
        <row r="238">
          <cell r="A238" t="str">
            <v>5103010103.101</v>
          </cell>
          <cell r="B238" t="str">
            <v>ค่าที่พัก-ในประเทศ</v>
          </cell>
          <cell r="C238">
            <v>878790</v>
          </cell>
          <cell r="D238">
            <v>72096</v>
          </cell>
          <cell r="E238">
            <v>21994</v>
          </cell>
          <cell r="F238">
            <v>29769</v>
          </cell>
          <cell r="G238">
            <v>0</v>
          </cell>
          <cell r="H238">
            <v>0</v>
          </cell>
          <cell r="I238">
            <v>5120</v>
          </cell>
          <cell r="J238">
            <v>96440</v>
          </cell>
          <cell r="K238">
            <v>0</v>
          </cell>
          <cell r="L238">
            <v>110766</v>
          </cell>
          <cell r="M238">
            <v>15800</v>
          </cell>
          <cell r="N238">
            <v>0</v>
          </cell>
          <cell r="O238">
            <v>81100</v>
          </cell>
          <cell r="P238">
            <v>0</v>
          </cell>
          <cell r="Q238">
            <v>10300</v>
          </cell>
          <cell r="R238">
            <v>168060</v>
          </cell>
          <cell r="S238">
            <v>11400</v>
          </cell>
          <cell r="T238">
            <v>15104.36</v>
          </cell>
          <cell r="U238">
            <v>0</v>
          </cell>
          <cell r="V238">
            <v>4540</v>
          </cell>
          <cell r="W238">
            <v>1620999.84</v>
          </cell>
          <cell r="X238">
            <v>0</v>
          </cell>
          <cell r="Y238">
            <v>111710</v>
          </cell>
          <cell r="Z238">
            <v>83120</v>
          </cell>
          <cell r="AA238">
            <v>22400</v>
          </cell>
          <cell r="AB238">
            <v>111072.77</v>
          </cell>
          <cell r="AC238">
            <v>19150</v>
          </cell>
          <cell r="AD238">
            <v>800</v>
          </cell>
          <cell r="AE238">
            <v>29560</v>
          </cell>
          <cell r="AF238">
            <v>0</v>
          </cell>
          <cell r="AG238">
            <v>108420</v>
          </cell>
          <cell r="AH238">
            <v>0</v>
          </cell>
          <cell r="AI238">
            <v>107603</v>
          </cell>
          <cell r="AJ238">
            <v>26075</v>
          </cell>
          <cell r="AK238">
            <v>782235.45</v>
          </cell>
          <cell r="AL238">
            <v>0</v>
          </cell>
          <cell r="AM238">
            <v>14280</v>
          </cell>
          <cell r="AN238">
            <v>8840</v>
          </cell>
          <cell r="AO238">
            <v>0</v>
          </cell>
          <cell r="AP238">
            <v>0</v>
          </cell>
          <cell r="AQ238">
            <v>13150</v>
          </cell>
          <cell r="AR238">
            <v>320087</v>
          </cell>
          <cell r="AS238">
            <v>0</v>
          </cell>
          <cell r="AT238">
            <v>190360</v>
          </cell>
          <cell r="AU238">
            <v>93130</v>
          </cell>
          <cell r="AV238">
            <v>0</v>
          </cell>
          <cell r="AW238">
            <v>0</v>
          </cell>
          <cell r="AX238">
            <v>8250</v>
          </cell>
          <cell r="AY238">
            <v>1200</v>
          </cell>
          <cell r="AZ238">
            <v>11450</v>
          </cell>
          <cell r="BA238">
            <v>0</v>
          </cell>
          <cell r="BB238">
            <v>178165</v>
          </cell>
          <cell r="BC238">
            <v>99963</v>
          </cell>
          <cell r="BD238">
            <v>0</v>
          </cell>
          <cell r="BE238">
            <v>67440</v>
          </cell>
          <cell r="BF238">
            <v>28395</v>
          </cell>
          <cell r="BG238">
            <v>139850</v>
          </cell>
          <cell r="BH238">
            <v>5450</v>
          </cell>
          <cell r="BI238">
            <v>0</v>
          </cell>
          <cell r="BJ238">
            <v>75127.56</v>
          </cell>
          <cell r="BK238">
            <v>24650</v>
          </cell>
          <cell r="BL238">
            <v>0</v>
          </cell>
          <cell r="BM238">
            <v>46700</v>
          </cell>
          <cell r="BN238">
            <v>59700</v>
          </cell>
          <cell r="BO238">
            <v>0</v>
          </cell>
          <cell r="BP238">
            <v>0</v>
          </cell>
          <cell r="BQ238">
            <v>1400</v>
          </cell>
          <cell r="BR238">
            <v>0</v>
          </cell>
          <cell r="BS238">
            <v>0</v>
          </cell>
          <cell r="BT238">
            <v>0</v>
          </cell>
          <cell r="BU238">
            <v>6200</v>
          </cell>
          <cell r="BV238">
            <v>0</v>
          </cell>
          <cell r="BW238">
            <v>0</v>
          </cell>
          <cell r="BX238">
            <v>3200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18300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</row>
        <row r="239">
          <cell r="A239" t="str">
            <v>5103010199.101</v>
          </cell>
          <cell r="B239" t="str">
            <v>ค่าใช้จ่ายเดินทางอื่น -ในประเทศ</v>
          </cell>
          <cell r="C239">
            <v>1009173.2</v>
          </cell>
          <cell r="D239">
            <v>94264</v>
          </cell>
          <cell r="E239">
            <v>72906.5</v>
          </cell>
          <cell r="F239">
            <v>85668.58</v>
          </cell>
          <cell r="G239">
            <v>11344</v>
          </cell>
          <cell r="H239">
            <v>0</v>
          </cell>
          <cell r="I239">
            <v>2790</v>
          </cell>
          <cell r="J239">
            <v>320705</v>
          </cell>
          <cell r="K239">
            <v>0</v>
          </cell>
          <cell r="L239">
            <v>149558</v>
          </cell>
          <cell r="M239">
            <v>80807</v>
          </cell>
          <cell r="N239">
            <v>12236</v>
          </cell>
          <cell r="O239">
            <v>61819.31</v>
          </cell>
          <cell r="P239">
            <v>2248</v>
          </cell>
          <cell r="Q239">
            <v>6545</v>
          </cell>
          <cell r="R239">
            <v>161530.35</v>
          </cell>
          <cell r="S239">
            <v>27524</v>
          </cell>
          <cell r="T239">
            <v>15947.56</v>
          </cell>
          <cell r="U239">
            <v>0</v>
          </cell>
          <cell r="V239">
            <v>8968</v>
          </cell>
          <cell r="W239">
            <v>1178872.02</v>
          </cell>
          <cell r="X239">
            <v>2008</v>
          </cell>
          <cell r="Y239">
            <v>39324</v>
          </cell>
          <cell r="Z239">
            <v>66045.5</v>
          </cell>
          <cell r="AA239">
            <v>56204</v>
          </cell>
          <cell r="AB239">
            <v>30753</v>
          </cell>
          <cell r="AC239">
            <v>7430.5</v>
          </cell>
          <cell r="AD239">
            <v>7192</v>
          </cell>
          <cell r="AE239">
            <v>13406</v>
          </cell>
          <cell r="AF239">
            <v>0</v>
          </cell>
          <cell r="AG239">
            <v>113845</v>
          </cell>
          <cell r="AH239">
            <v>0</v>
          </cell>
          <cell r="AI239">
            <v>62878</v>
          </cell>
          <cell r="AJ239">
            <v>61324.800000000003</v>
          </cell>
          <cell r="AK239">
            <v>1428187.42</v>
          </cell>
          <cell r="AL239">
            <v>0</v>
          </cell>
          <cell r="AM239">
            <v>18242</v>
          </cell>
          <cell r="AN239">
            <v>65873</v>
          </cell>
          <cell r="AO239">
            <v>0</v>
          </cell>
          <cell r="AP239">
            <v>0</v>
          </cell>
          <cell r="AQ239">
            <v>20018.400000000001</v>
          </cell>
          <cell r="AR239">
            <v>409975.12</v>
          </cell>
          <cell r="AS239">
            <v>0</v>
          </cell>
          <cell r="AT239">
            <v>278510</v>
          </cell>
          <cell r="AU239">
            <v>87334</v>
          </cell>
          <cell r="AV239">
            <v>0</v>
          </cell>
          <cell r="AW239">
            <v>0</v>
          </cell>
          <cell r="AX239">
            <v>22211</v>
          </cell>
          <cell r="AY239">
            <v>1608</v>
          </cell>
          <cell r="AZ239">
            <v>9256</v>
          </cell>
          <cell r="BA239">
            <v>0</v>
          </cell>
          <cell r="BB239">
            <v>467508.5</v>
          </cell>
          <cell r="BC239">
            <v>138901.75</v>
          </cell>
          <cell r="BD239">
            <v>2352</v>
          </cell>
          <cell r="BE239">
            <v>108936.4</v>
          </cell>
          <cell r="BF239">
            <v>33183</v>
          </cell>
          <cell r="BG239">
            <v>405988</v>
          </cell>
          <cell r="BH239">
            <v>17408</v>
          </cell>
          <cell r="BI239">
            <v>0</v>
          </cell>
          <cell r="BJ239">
            <v>5430</v>
          </cell>
          <cell r="BK239">
            <v>86970</v>
          </cell>
          <cell r="BL239">
            <v>0</v>
          </cell>
          <cell r="BM239">
            <v>80145.5</v>
          </cell>
          <cell r="BN239">
            <v>62075.25</v>
          </cell>
          <cell r="BO239">
            <v>2000</v>
          </cell>
          <cell r="BP239">
            <v>0</v>
          </cell>
          <cell r="BQ239">
            <v>43266.5</v>
          </cell>
          <cell r="BR239">
            <v>0</v>
          </cell>
          <cell r="BS239">
            <v>0</v>
          </cell>
          <cell r="BT239">
            <v>0</v>
          </cell>
          <cell r="BU239">
            <v>27143</v>
          </cell>
          <cell r="BV239">
            <v>0</v>
          </cell>
          <cell r="BW239">
            <v>0</v>
          </cell>
          <cell r="BX239">
            <v>9259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10380</v>
          </cell>
          <cell r="CD239">
            <v>47230</v>
          </cell>
          <cell r="CE239">
            <v>0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</row>
        <row r="240">
          <cell r="A240" t="str">
            <v>5104010104.101</v>
          </cell>
          <cell r="B240" t="str">
            <v>วัสดุสำนักงานใช้ไป</v>
          </cell>
          <cell r="C240">
            <v>5015850.17</v>
          </cell>
          <cell r="D240">
            <v>658552.25</v>
          </cell>
          <cell r="E240">
            <v>332788.27</v>
          </cell>
          <cell r="F240">
            <v>404706.98</v>
          </cell>
          <cell r="G240">
            <v>211146.83</v>
          </cell>
          <cell r="H240">
            <v>206699.51</v>
          </cell>
          <cell r="I240">
            <v>209193.08</v>
          </cell>
          <cell r="J240">
            <v>738775.42</v>
          </cell>
          <cell r="K240">
            <v>486007</v>
          </cell>
          <cell r="L240">
            <v>1115326.07</v>
          </cell>
          <cell r="M240">
            <v>1074856.77</v>
          </cell>
          <cell r="N240">
            <v>140763.31</v>
          </cell>
          <cell r="O240">
            <v>1979251.96</v>
          </cell>
          <cell r="P240">
            <v>397874.9</v>
          </cell>
          <cell r="Q240">
            <v>730646.96</v>
          </cell>
          <cell r="R240">
            <v>1296277.0900000001</v>
          </cell>
          <cell r="S240">
            <v>571005.5</v>
          </cell>
          <cell r="T240">
            <v>349310.84</v>
          </cell>
          <cell r="U240">
            <v>512856.22</v>
          </cell>
          <cell r="V240">
            <v>145754.82999999999</v>
          </cell>
          <cell r="W240">
            <v>5581102.4800000004</v>
          </cell>
          <cell r="X240">
            <v>620753.5</v>
          </cell>
          <cell r="Y240">
            <v>1054798</v>
          </cell>
          <cell r="Z240">
            <v>1010881.1</v>
          </cell>
          <cell r="AA240">
            <v>169381.57</v>
          </cell>
          <cell r="AB240">
            <v>370920.72</v>
          </cell>
          <cell r="AC240">
            <v>1222216.57</v>
          </cell>
          <cell r="AD240">
            <v>1668075.66</v>
          </cell>
          <cell r="AE240">
            <v>644072.5</v>
          </cell>
          <cell r="AF240">
            <v>370927.85</v>
          </cell>
          <cell r="AG240">
            <v>584742</v>
          </cell>
          <cell r="AH240">
            <v>450579.63</v>
          </cell>
          <cell r="AI240">
            <v>812132.29</v>
          </cell>
          <cell r="AJ240">
            <v>706360.85</v>
          </cell>
          <cell r="AK240">
            <v>7803719.0300000003</v>
          </cell>
          <cell r="AL240">
            <v>751546</v>
          </cell>
          <cell r="AM240">
            <v>557909</v>
          </cell>
          <cell r="AN240">
            <v>2206745.44</v>
          </cell>
          <cell r="AO240">
            <v>1430011.1</v>
          </cell>
          <cell r="AP240">
            <v>974875.33</v>
          </cell>
          <cell r="AQ240">
            <v>334130.23</v>
          </cell>
          <cell r="AR240">
            <v>4424221.67</v>
          </cell>
          <cell r="AS240">
            <v>871460.08</v>
          </cell>
          <cell r="AT240">
            <v>2607557</v>
          </cell>
          <cell r="AU240">
            <v>928360.47</v>
          </cell>
          <cell r="AV240">
            <v>1029758</v>
          </cell>
          <cell r="AW240">
            <v>346633.6</v>
          </cell>
          <cell r="AX240">
            <v>544488.24</v>
          </cell>
          <cell r="AY240">
            <v>634041.02</v>
          </cell>
          <cell r="AZ240">
            <v>258142</v>
          </cell>
          <cell r="BA240">
            <v>2731599.65</v>
          </cell>
          <cell r="BB240">
            <v>475621</v>
          </cell>
          <cell r="BC240">
            <v>3021545.41</v>
          </cell>
          <cell r="BD240">
            <v>1138419.53</v>
          </cell>
          <cell r="BE240">
            <v>283156.75</v>
          </cell>
          <cell r="BF240">
            <v>215202.38</v>
          </cell>
          <cell r="BG240">
            <v>3260978.13</v>
          </cell>
          <cell r="BH240">
            <v>201233.66</v>
          </cell>
          <cell r="BI240">
            <v>141990.39999999999</v>
          </cell>
          <cell r="BJ240">
            <v>561874.12</v>
          </cell>
          <cell r="BK240">
            <v>211098</v>
          </cell>
          <cell r="BL240">
            <v>4908274.2</v>
          </cell>
          <cell r="BM240">
            <v>1434295.18</v>
          </cell>
          <cell r="BN240">
            <v>673023.31</v>
          </cell>
          <cell r="BO240">
            <v>1151231.71</v>
          </cell>
          <cell r="BP240">
            <v>452248.47</v>
          </cell>
          <cell r="BQ240">
            <v>1025191.97</v>
          </cell>
          <cell r="BR240">
            <v>9143284.8399999999</v>
          </cell>
          <cell r="BS240">
            <v>679397</v>
          </cell>
          <cell r="BT240">
            <v>777603.67</v>
          </cell>
          <cell r="BU240">
            <v>2541907.9</v>
          </cell>
          <cell r="BV240">
            <v>228978.9</v>
          </cell>
          <cell r="BW240">
            <v>357533.35</v>
          </cell>
          <cell r="BX240">
            <v>2642007.69</v>
          </cell>
          <cell r="BY240">
            <v>356470</v>
          </cell>
          <cell r="BZ240">
            <v>530921.86</v>
          </cell>
          <cell r="CA240">
            <v>453763.06</v>
          </cell>
          <cell r="CB240">
            <v>879085.37</v>
          </cell>
          <cell r="CC240">
            <v>1961280.1</v>
          </cell>
          <cell r="CD240">
            <v>1141371.43</v>
          </cell>
          <cell r="CE240">
            <v>736709.46</v>
          </cell>
          <cell r="CF240">
            <v>305189.55</v>
          </cell>
          <cell r="CG240">
            <v>191854.2</v>
          </cell>
          <cell r="CH240">
            <v>344262.63</v>
          </cell>
          <cell r="CI240">
            <v>529626.56000000006</v>
          </cell>
          <cell r="CJ240">
            <v>2335099.36</v>
          </cell>
          <cell r="CK240">
            <v>212962.7</v>
          </cell>
          <cell r="CL240">
            <v>242184.78</v>
          </cell>
        </row>
        <row r="241">
          <cell r="A241" t="str">
            <v>5104010104.102</v>
          </cell>
          <cell r="B241" t="str">
            <v>วัสดุยานพาหนะและขนส่งใช้ไป</v>
          </cell>
          <cell r="C241">
            <v>0</v>
          </cell>
          <cell r="D241">
            <v>0</v>
          </cell>
          <cell r="E241">
            <v>95877.01</v>
          </cell>
          <cell r="F241">
            <v>0</v>
          </cell>
          <cell r="G241">
            <v>0</v>
          </cell>
          <cell r="H241">
            <v>0</v>
          </cell>
          <cell r="I241">
            <v>47720</v>
          </cell>
          <cell r="J241">
            <v>5078</v>
          </cell>
          <cell r="K241">
            <v>2190</v>
          </cell>
          <cell r="L241">
            <v>11285</v>
          </cell>
          <cell r="M241">
            <v>21597</v>
          </cell>
          <cell r="N241">
            <v>21990.43</v>
          </cell>
          <cell r="O241">
            <v>0</v>
          </cell>
          <cell r="P241">
            <v>63850</v>
          </cell>
          <cell r="Q241">
            <v>92004</v>
          </cell>
          <cell r="R241">
            <v>190662.33</v>
          </cell>
          <cell r="S241">
            <v>14350</v>
          </cell>
          <cell r="T241">
            <v>86126.9</v>
          </cell>
          <cell r="U241">
            <v>56150</v>
          </cell>
          <cell r="V241">
            <v>0</v>
          </cell>
          <cell r="W241">
            <v>504300.15</v>
          </cell>
          <cell r="X241">
            <v>14900</v>
          </cell>
          <cell r="Y241">
            <v>126205</v>
          </cell>
          <cell r="Z241">
            <v>160452.51</v>
          </cell>
          <cell r="AA241">
            <v>67490</v>
          </cell>
          <cell r="AB241">
            <v>36824</v>
          </cell>
          <cell r="AC241">
            <v>187080</v>
          </cell>
          <cell r="AD241">
            <v>65760</v>
          </cell>
          <cell r="AE241">
            <v>109353.2</v>
          </cell>
          <cell r="AF241">
            <v>69320</v>
          </cell>
          <cell r="AG241">
            <v>43800</v>
          </cell>
          <cell r="AH241">
            <v>36442.75</v>
          </cell>
          <cell r="AI241">
            <v>157910</v>
          </cell>
          <cell r="AJ241">
            <v>91860</v>
          </cell>
          <cell r="AK241">
            <v>0</v>
          </cell>
          <cell r="AL241">
            <v>49420.01</v>
          </cell>
          <cell r="AM241">
            <v>0</v>
          </cell>
          <cell r="AN241">
            <v>0</v>
          </cell>
          <cell r="AO241">
            <v>115578.56</v>
          </cell>
          <cell r="AP241">
            <v>58395</v>
          </cell>
          <cell r="AQ241">
            <v>37320</v>
          </cell>
          <cell r="AR241">
            <v>15330</v>
          </cell>
          <cell r="AS241">
            <v>9440</v>
          </cell>
          <cell r="AT241">
            <v>173370</v>
          </cell>
          <cell r="AU241">
            <v>0</v>
          </cell>
          <cell r="AV241">
            <v>70000</v>
          </cell>
          <cell r="AW241">
            <v>42790</v>
          </cell>
          <cell r="AX241">
            <v>50410</v>
          </cell>
          <cell r="AY241">
            <v>105174.41</v>
          </cell>
          <cell r="AZ241">
            <v>26600</v>
          </cell>
          <cell r="BA241">
            <v>238417.85</v>
          </cell>
          <cell r="BB241">
            <v>1140</v>
          </cell>
          <cell r="BC241">
            <v>37500</v>
          </cell>
          <cell r="BD241">
            <v>3920</v>
          </cell>
          <cell r="BE241">
            <v>9689</v>
          </cell>
          <cell r="BF241">
            <v>34870</v>
          </cell>
          <cell r="BG241">
            <v>19941</v>
          </cell>
          <cell r="BH241">
            <v>18400</v>
          </cell>
          <cell r="BI241">
            <v>82653.03</v>
          </cell>
          <cell r="BJ241">
            <v>8990</v>
          </cell>
          <cell r="BK241">
            <v>0</v>
          </cell>
          <cell r="BL241">
            <v>26750</v>
          </cell>
          <cell r="BM241">
            <v>0</v>
          </cell>
          <cell r="BN241">
            <v>81650</v>
          </cell>
          <cell r="BO241">
            <v>3650</v>
          </cell>
          <cell r="BP241">
            <v>22094</v>
          </cell>
          <cell r="BQ241">
            <v>131417.13</v>
          </cell>
          <cell r="BR241">
            <v>0</v>
          </cell>
          <cell r="BS241">
            <v>16430</v>
          </cell>
          <cell r="BT241">
            <v>0</v>
          </cell>
          <cell r="BU241">
            <v>5428.03</v>
          </cell>
          <cell r="BV241">
            <v>6740</v>
          </cell>
          <cell r="BW241">
            <v>0</v>
          </cell>
          <cell r="BX241">
            <v>55195.3</v>
          </cell>
          <cell r="BY241">
            <v>12580</v>
          </cell>
          <cell r="BZ241">
            <v>0</v>
          </cell>
          <cell r="CA241">
            <v>5100</v>
          </cell>
          <cell r="CB241">
            <v>8700</v>
          </cell>
          <cell r="CC241">
            <v>8304</v>
          </cell>
          <cell r="CD241">
            <v>47092.55</v>
          </cell>
          <cell r="CE241">
            <v>73016.399999999994</v>
          </cell>
          <cell r="CF241">
            <v>420</v>
          </cell>
          <cell r="CG241">
            <v>9580</v>
          </cell>
          <cell r="CH241">
            <v>89815.5</v>
          </cell>
          <cell r="CI241">
            <v>8965</v>
          </cell>
          <cell r="CJ241">
            <v>101260</v>
          </cell>
          <cell r="CK241">
            <v>0</v>
          </cell>
          <cell r="CL241">
            <v>14919.5</v>
          </cell>
        </row>
        <row r="242">
          <cell r="A242" t="str">
            <v>5104010104.103</v>
          </cell>
          <cell r="B242" t="str">
            <v>วัสดุไฟฟ้าและวิทยุใช้ไป</v>
          </cell>
          <cell r="C242">
            <v>1733042</v>
          </cell>
          <cell r="D242">
            <v>160062.88</v>
          </cell>
          <cell r="E242">
            <v>88571</v>
          </cell>
          <cell r="F242">
            <v>222744</v>
          </cell>
          <cell r="G242">
            <v>35400</v>
          </cell>
          <cell r="H242">
            <v>63393.599999999999</v>
          </cell>
          <cell r="I242">
            <v>61983</v>
          </cell>
          <cell r="J242">
            <v>311841</v>
          </cell>
          <cell r="K242">
            <v>57296</v>
          </cell>
          <cell r="L242">
            <v>58805</v>
          </cell>
          <cell r="M242">
            <v>154537</v>
          </cell>
          <cell r="N242">
            <v>0</v>
          </cell>
          <cell r="O242">
            <v>954638.5</v>
          </cell>
          <cell r="P242">
            <v>42234</v>
          </cell>
          <cell r="Q242">
            <v>153153</v>
          </cell>
          <cell r="R242">
            <v>160700</v>
          </cell>
          <cell r="S242">
            <v>123020.29</v>
          </cell>
          <cell r="T242">
            <v>226837.06</v>
          </cell>
          <cell r="U242">
            <v>0</v>
          </cell>
          <cell r="V242">
            <v>44995</v>
          </cell>
          <cell r="W242">
            <v>2368021</v>
          </cell>
          <cell r="X242">
            <v>103461.83</v>
          </cell>
          <cell r="Y242">
            <v>214374</v>
          </cell>
          <cell r="Z242">
            <v>163366</v>
          </cell>
          <cell r="AA242">
            <v>81493</v>
          </cell>
          <cell r="AB242">
            <v>76860</v>
          </cell>
          <cell r="AC242">
            <v>207972.5</v>
          </cell>
          <cell r="AD242">
            <v>343206.6</v>
          </cell>
          <cell r="AE242">
            <v>126872</v>
          </cell>
          <cell r="AF242">
            <v>124110</v>
          </cell>
          <cell r="AG242">
            <v>103930.33</v>
          </cell>
          <cell r="AH242">
            <v>71105</v>
          </cell>
          <cell r="AI242">
            <v>88867.08</v>
          </cell>
          <cell r="AJ242">
            <v>189041</v>
          </cell>
          <cell r="AK242">
            <v>2694400.38</v>
          </cell>
          <cell r="AL242">
            <v>180730</v>
          </cell>
          <cell r="AM242">
            <v>36156</v>
          </cell>
          <cell r="AN242">
            <v>399258</v>
          </cell>
          <cell r="AO242">
            <v>388354.5</v>
          </cell>
          <cell r="AP242">
            <v>127357.28</v>
          </cell>
          <cell r="AQ242">
            <v>43169</v>
          </cell>
          <cell r="AR242">
            <v>503320.13</v>
          </cell>
          <cell r="AS242">
            <v>57630</v>
          </cell>
          <cell r="AT242">
            <v>1048866</v>
          </cell>
          <cell r="AU242">
            <v>80285</v>
          </cell>
          <cell r="AV242">
            <v>102934</v>
          </cell>
          <cell r="AW242">
            <v>62055</v>
          </cell>
          <cell r="AX242">
            <v>0</v>
          </cell>
          <cell r="AY242">
            <v>72584</v>
          </cell>
          <cell r="AZ242">
            <v>127978.5</v>
          </cell>
          <cell r="BA242">
            <v>237159.5</v>
          </cell>
          <cell r="BB242">
            <v>154799</v>
          </cell>
          <cell r="BC242">
            <v>2252558</v>
          </cell>
          <cell r="BD242">
            <v>106215.97</v>
          </cell>
          <cell r="BE242">
            <v>80421.25</v>
          </cell>
          <cell r="BF242">
            <v>44620.26</v>
          </cell>
          <cell r="BG242">
            <v>582070.86</v>
          </cell>
          <cell r="BH242">
            <v>90184.6</v>
          </cell>
          <cell r="BI242">
            <v>34730</v>
          </cell>
          <cell r="BJ242">
            <v>23390</v>
          </cell>
          <cell r="BK242">
            <v>34260</v>
          </cell>
          <cell r="BL242">
            <v>1203302</v>
          </cell>
          <cell r="BM242">
            <v>176232.4</v>
          </cell>
          <cell r="BN242">
            <v>122761.1</v>
          </cell>
          <cell r="BO242">
            <v>181856</v>
          </cell>
          <cell r="BP242">
            <v>222290.8</v>
          </cell>
          <cell r="BQ242">
            <v>201802.32</v>
          </cell>
          <cell r="BR242">
            <v>1298276.52</v>
          </cell>
          <cell r="BS242">
            <v>142542</v>
          </cell>
          <cell r="BT242">
            <v>148837.16</v>
          </cell>
          <cell r="BU242">
            <v>296471</v>
          </cell>
          <cell r="BV242">
            <v>95611.8</v>
          </cell>
          <cell r="BW242">
            <v>124924</v>
          </cell>
          <cell r="BX242">
            <v>57765.5</v>
          </cell>
          <cell r="BY242">
            <v>196184</v>
          </cell>
          <cell r="BZ242">
            <v>101428.39</v>
          </cell>
          <cell r="CA242">
            <v>55814</v>
          </cell>
          <cell r="CB242">
            <v>150256</v>
          </cell>
          <cell r="CC242">
            <v>374471.31</v>
          </cell>
          <cell r="CD242">
            <v>392091.9</v>
          </cell>
          <cell r="CE242">
            <v>89647.81</v>
          </cell>
          <cell r="CF242">
            <v>22958.6</v>
          </cell>
          <cell r="CG242">
            <v>88561</v>
          </cell>
          <cell r="CH242">
            <v>59296</v>
          </cell>
          <cell r="CI242">
            <v>68867.199999999997</v>
          </cell>
          <cell r="CJ242">
            <v>517069.85</v>
          </cell>
          <cell r="CK242">
            <v>2620</v>
          </cell>
          <cell r="CL242">
            <v>22531</v>
          </cell>
        </row>
        <row r="243">
          <cell r="A243" t="str">
            <v>5104010104.104</v>
          </cell>
          <cell r="B243" t="str">
            <v>วัสดุโฆษณาและเผยแพร่ใช้ไป</v>
          </cell>
          <cell r="C243">
            <v>134209.4</v>
          </cell>
          <cell r="D243">
            <v>114166</v>
          </cell>
          <cell r="E243">
            <v>37115</v>
          </cell>
          <cell r="F243">
            <v>11700</v>
          </cell>
          <cell r="G243">
            <v>84086</v>
          </cell>
          <cell r="H243">
            <v>0</v>
          </cell>
          <cell r="I243">
            <v>0</v>
          </cell>
          <cell r="J243">
            <v>2950</v>
          </cell>
          <cell r="K243">
            <v>0</v>
          </cell>
          <cell r="L243">
            <v>0</v>
          </cell>
          <cell r="M243">
            <v>10180</v>
          </cell>
          <cell r="N243">
            <v>2794</v>
          </cell>
          <cell r="O243">
            <v>96583</v>
          </cell>
          <cell r="P243">
            <v>0</v>
          </cell>
          <cell r="Q243">
            <v>11059</v>
          </cell>
          <cell r="R243">
            <v>0</v>
          </cell>
          <cell r="S243">
            <v>5809.17</v>
          </cell>
          <cell r="T243">
            <v>1950</v>
          </cell>
          <cell r="U243">
            <v>313184.5</v>
          </cell>
          <cell r="V243">
            <v>940</v>
          </cell>
          <cell r="W243">
            <v>687684</v>
          </cell>
          <cell r="X243">
            <v>24900</v>
          </cell>
          <cell r="Y243">
            <v>49856</v>
          </cell>
          <cell r="Z243">
            <v>0</v>
          </cell>
          <cell r="AA243">
            <v>2725</v>
          </cell>
          <cell r="AB243">
            <v>1900</v>
          </cell>
          <cell r="AC243">
            <v>0</v>
          </cell>
          <cell r="AD243">
            <v>30970</v>
          </cell>
          <cell r="AE243">
            <v>3350</v>
          </cell>
          <cell r="AF243">
            <v>3940</v>
          </cell>
          <cell r="AG243">
            <v>0</v>
          </cell>
          <cell r="AH243">
            <v>0</v>
          </cell>
          <cell r="AI243">
            <v>47030</v>
          </cell>
          <cell r="AJ243">
            <v>36706</v>
          </cell>
          <cell r="AK243">
            <v>468543.05</v>
          </cell>
          <cell r="AL243">
            <v>20430</v>
          </cell>
          <cell r="AM243">
            <v>25859</v>
          </cell>
          <cell r="AN243">
            <v>18060</v>
          </cell>
          <cell r="AO243">
            <v>1980</v>
          </cell>
          <cell r="AP243">
            <v>12905</v>
          </cell>
          <cell r="AQ243">
            <v>0</v>
          </cell>
          <cell r="AR243">
            <v>1039033.9</v>
          </cell>
          <cell r="AS243">
            <v>1120</v>
          </cell>
          <cell r="AT243">
            <v>70487</v>
          </cell>
          <cell r="AU243">
            <v>74315</v>
          </cell>
          <cell r="AV243">
            <v>83530</v>
          </cell>
          <cell r="AW243">
            <v>6753</v>
          </cell>
          <cell r="AX243">
            <v>147757</v>
          </cell>
          <cell r="AY243">
            <v>23310</v>
          </cell>
          <cell r="AZ243">
            <v>0</v>
          </cell>
          <cell r="BA243">
            <v>0</v>
          </cell>
          <cell r="BB243">
            <v>1000</v>
          </cell>
          <cell r="BC243">
            <v>93620</v>
          </cell>
          <cell r="BD243">
            <v>71767.3</v>
          </cell>
          <cell r="BE243">
            <v>0</v>
          </cell>
          <cell r="BF243">
            <v>0</v>
          </cell>
          <cell r="BG243">
            <v>213892</v>
          </cell>
          <cell r="BH243">
            <v>0</v>
          </cell>
          <cell r="BI243">
            <v>10138</v>
          </cell>
          <cell r="BJ243">
            <v>41860</v>
          </cell>
          <cell r="BK243">
            <v>2460</v>
          </cell>
          <cell r="BL243">
            <v>185610</v>
          </cell>
          <cell r="BM243">
            <v>0</v>
          </cell>
          <cell r="BN243">
            <v>8430</v>
          </cell>
          <cell r="BO243">
            <v>30131</v>
          </cell>
          <cell r="BP243">
            <v>74732.5</v>
          </cell>
          <cell r="BQ243">
            <v>225770</v>
          </cell>
          <cell r="BR243">
            <v>361680</v>
          </cell>
          <cell r="BS243">
            <v>89321.75</v>
          </cell>
          <cell r="BT243">
            <v>38170</v>
          </cell>
          <cell r="BU243">
            <v>1160</v>
          </cell>
          <cell r="BV243">
            <v>17340</v>
          </cell>
          <cell r="BW243">
            <v>13010</v>
          </cell>
          <cell r="BX243">
            <v>368625</v>
          </cell>
          <cell r="BY243">
            <v>49023</v>
          </cell>
          <cell r="BZ243">
            <v>56940</v>
          </cell>
          <cell r="CA243">
            <v>0</v>
          </cell>
          <cell r="CB243">
            <v>257555</v>
          </cell>
          <cell r="CC243">
            <v>3500</v>
          </cell>
          <cell r="CD243">
            <v>0</v>
          </cell>
          <cell r="CE243">
            <v>70091</v>
          </cell>
          <cell r="CF243">
            <v>20838.25</v>
          </cell>
          <cell r="CG243">
            <v>19212</v>
          </cell>
          <cell r="CH243">
            <v>78180</v>
          </cell>
          <cell r="CI243">
            <v>900</v>
          </cell>
          <cell r="CJ243">
            <v>211595.97</v>
          </cell>
          <cell r="CK243">
            <v>0</v>
          </cell>
          <cell r="CL243">
            <v>990</v>
          </cell>
        </row>
        <row r="244">
          <cell r="A244" t="str">
            <v>5104010104.105</v>
          </cell>
          <cell r="B244" t="str">
            <v>วัสดุคอมพิวเตอร์  ใช้ไป</v>
          </cell>
          <cell r="C244">
            <v>1483267.04</v>
          </cell>
          <cell r="D244">
            <v>415990</v>
          </cell>
          <cell r="E244">
            <v>460540</v>
          </cell>
          <cell r="F244">
            <v>231990</v>
          </cell>
          <cell r="G244">
            <v>128580</v>
          </cell>
          <cell r="H244">
            <v>95520</v>
          </cell>
          <cell r="I244">
            <v>21729</v>
          </cell>
          <cell r="J244">
            <v>266389.40000000002</v>
          </cell>
          <cell r="K244">
            <v>205377</v>
          </cell>
          <cell r="L244">
            <v>12373</v>
          </cell>
          <cell r="M244">
            <v>954272</v>
          </cell>
          <cell r="N244">
            <v>2900</v>
          </cell>
          <cell r="O244">
            <v>654539</v>
          </cell>
          <cell r="P244">
            <v>465310</v>
          </cell>
          <cell r="Q244">
            <v>472122</v>
          </cell>
          <cell r="R244">
            <v>849120.5</v>
          </cell>
          <cell r="S244">
            <v>112986</v>
          </cell>
          <cell r="T244">
            <v>179447.2</v>
          </cell>
          <cell r="U244">
            <v>13853</v>
          </cell>
          <cell r="V244">
            <v>145916</v>
          </cell>
          <cell r="W244">
            <v>2074710</v>
          </cell>
          <cell r="X244">
            <v>282310.59999999998</v>
          </cell>
          <cell r="Y244">
            <v>422876</v>
          </cell>
          <cell r="Z244">
            <v>5010</v>
          </cell>
          <cell r="AA244">
            <v>69305</v>
          </cell>
          <cell r="AB244">
            <v>56120.5</v>
          </cell>
          <cell r="AC244">
            <v>430457</v>
          </cell>
          <cell r="AD244">
            <v>940444</v>
          </cell>
          <cell r="AE244">
            <v>466552</v>
          </cell>
          <cell r="AF244">
            <v>174105</v>
          </cell>
          <cell r="AG244">
            <v>221033</v>
          </cell>
          <cell r="AH244">
            <v>321929</v>
          </cell>
          <cell r="AI244">
            <v>255314</v>
          </cell>
          <cell r="AJ244">
            <v>240149</v>
          </cell>
          <cell r="AK244">
            <v>1241082.5</v>
          </cell>
          <cell r="AL244">
            <v>264565</v>
          </cell>
          <cell r="AM244">
            <v>470930</v>
          </cell>
          <cell r="AN244">
            <v>616160</v>
          </cell>
          <cell r="AO244">
            <v>364547</v>
          </cell>
          <cell r="AP244">
            <v>1030149.9</v>
          </cell>
          <cell r="AQ244">
            <v>108085</v>
          </cell>
          <cell r="AR244">
            <v>176249</v>
          </cell>
          <cell r="AS244">
            <v>366131</v>
          </cell>
          <cell r="AT244">
            <v>1638936</v>
          </cell>
          <cell r="AU244">
            <v>361142</v>
          </cell>
          <cell r="AV244">
            <v>513996</v>
          </cell>
          <cell r="AW244">
            <v>190376.36</v>
          </cell>
          <cell r="AX244">
            <v>25527</v>
          </cell>
          <cell r="AY244">
            <v>553640</v>
          </cell>
          <cell r="AZ244">
            <v>381954</v>
          </cell>
          <cell r="BA244">
            <v>2750277</v>
          </cell>
          <cell r="BB244">
            <v>264870</v>
          </cell>
          <cell r="BC244">
            <v>313492</v>
          </cell>
          <cell r="BD244">
            <v>266260</v>
          </cell>
          <cell r="BE244">
            <v>567587</v>
          </cell>
          <cell r="BF244">
            <v>180658</v>
          </cell>
          <cell r="BG244">
            <v>855652.25</v>
          </cell>
          <cell r="BH244">
            <v>68797.5</v>
          </cell>
          <cell r="BI244">
            <v>52039.55</v>
          </cell>
          <cell r="BJ244">
            <v>460330</v>
          </cell>
          <cell r="BK244">
            <v>36410</v>
          </cell>
          <cell r="BL244">
            <v>2483808</v>
          </cell>
          <cell r="BM244">
            <v>358549</v>
          </cell>
          <cell r="BN244">
            <v>343835.65</v>
          </cell>
          <cell r="BO244">
            <v>94785.7</v>
          </cell>
          <cell r="BP244">
            <v>204843</v>
          </cell>
          <cell r="BQ244">
            <v>283074.51</v>
          </cell>
          <cell r="BR244">
            <v>5283475.5999999996</v>
          </cell>
          <cell r="BS244">
            <v>317799</v>
          </cell>
          <cell r="BT244">
            <v>201450</v>
          </cell>
          <cell r="BU244">
            <v>894569</v>
          </cell>
          <cell r="BV244">
            <v>54205.81</v>
          </cell>
          <cell r="BW244">
            <v>149830</v>
          </cell>
          <cell r="BX244">
            <v>146595</v>
          </cell>
          <cell r="BY244">
            <v>60301.3</v>
          </cell>
          <cell r="BZ244">
            <v>441449.15</v>
          </cell>
          <cell r="CA244">
            <v>48810</v>
          </cell>
          <cell r="CB244">
            <v>361299</v>
          </cell>
          <cell r="CC244">
            <v>438647</v>
          </cell>
          <cell r="CD244">
            <v>33350</v>
          </cell>
          <cell r="CE244">
            <v>709269</v>
          </cell>
          <cell r="CF244">
            <v>175198.4</v>
          </cell>
          <cell r="CG244">
            <v>72769</v>
          </cell>
          <cell r="CH244">
            <v>225800</v>
          </cell>
          <cell r="CI244">
            <v>258263.25</v>
          </cell>
          <cell r="CJ244">
            <v>473455</v>
          </cell>
          <cell r="CK244">
            <v>55096</v>
          </cell>
          <cell r="CL244">
            <v>54419</v>
          </cell>
        </row>
        <row r="245">
          <cell r="A245" t="str">
            <v>5104010104.106</v>
          </cell>
          <cell r="B245" t="str">
            <v>วัสดุงานบ้านงานครัวใช้ไป</v>
          </cell>
          <cell r="C245">
            <v>8311854.6299999999</v>
          </cell>
          <cell r="D245">
            <v>980255.2</v>
          </cell>
          <cell r="E245">
            <v>546991.41</v>
          </cell>
          <cell r="F245">
            <v>802399.59</v>
          </cell>
          <cell r="G245">
            <v>556210.5</v>
          </cell>
          <cell r="H245">
            <v>512524.77</v>
          </cell>
          <cell r="I245">
            <v>293146.88</v>
          </cell>
          <cell r="J245">
            <v>801158.67</v>
          </cell>
          <cell r="K245">
            <v>409519.07</v>
          </cell>
          <cell r="L245">
            <v>586975.49</v>
          </cell>
          <cell r="M245">
            <v>1505319</v>
          </cell>
          <cell r="N245">
            <v>27128.15</v>
          </cell>
          <cell r="O245">
            <v>3311688.55</v>
          </cell>
          <cell r="P245">
            <v>746032</v>
          </cell>
          <cell r="Q245">
            <v>1237661.33</v>
          </cell>
          <cell r="R245">
            <v>2429593.23</v>
          </cell>
          <cell r="S245">
            <v>1048920.25</v>
          </cell>
          <cell r="T245">
            <v>1312546.44</v>
          </cell>
          <cell r="U245">
            <v>0</v>
          </cell>
          <cell r="V245">
            <v>191267.9</v>
          </cell>
          <cell r="W245">
            <v>10281102.359999999</v>
          </cell>
          <cell r="X245">
            <v>649411</v>
          </cell>
          <cell r="Y245">
            <v>1198514.44</v>
          </cell>
          <cell r="Z245">
            <v>902192.9</v>
          </cell>
          <cell r="AA245">
            <v>319619.38</v>
          </cell>
          <cell r="AB245">
            <v>498028.5</v>
          </cell>
          <cell r="AC245">
            <v>923859.92</v>
          </cell>
          <cell r="AD245">
            <v>5524940.4500000002</v>
          </cell>
          <cell r="AE245">
            <v>434995</v>
          </cell>
          <cell r="AF245">
            <v>845579.2</v>
          </cell>
          <cell r="AG245">
            <v>975029.67</v>
          </cell>
          <cell r="AH245">
            <v>1624699.82</v>
          </cell>
          <cell r="AI245">
            <v>638819.22</v>
          </cell>
          <cell r="AJ245">
            <v>545903.26</v>
          </cell>
          <cell r="AK245">
            <v>8972789.5899999999</v>
          </cell>
          <cell r="AL245">
            <v>1074203.79</v>
          </cell>
          <cell r="AM245">
            <v>855447.21</v>
          </cell>
          <cell r="AN245">
            <v>1213750.3500000001</v>
          </cell>
          <cell r="AO245">
            <v>1975606.01</v>
          </cell>
          <cell r="AP245">
            <v>949650.01</v>
          </cell>
          <cell r="AQ245">
            <v>205332.75</v>
          </cell>
          <cell r="AR245">
            <v>0</v>
          </cell>
          <cell r="AS245">
            <v>383323.59</v>
          </cell>
          <cell r="AT245">
            <v>835353</v>
          </cell>
          <cell r="AU245">
            <v>1433982.02</v>
          </cell>
          <cell r="AV245">
            <v>868657</v>
          </cell>
          <cell r="AW245">
            <v>367693.7</v>
          </cell>
          <cell r="AX245">
            <v>0</v>
          </cell>
          <cell r="AY245">
            <v>508286.4</v>
          </cell>
          <cell r="AZ245">
            <v>710011.6</v>
          </cell>
          <cell r="BA245">
            <v>2331725</v>
          </cell>
          <cell r="BB245">
            <v>720684</v>
          </cell>
          <cell r="BC245">
            <v>2814358.5</v>
          </cell>
          <cell r="BD245">
            <v>1038838.09</v>
          </cell>
          <cell r="BE245">
            <v>307002.15999999997</v>
          </cell>
          <cell r="BF245">
            <v>409852.35</v>
          </cell>
          <cell r="BG245">
            <v>6577463.0700000003</v>
          </cell>
          <cell r="BH245">
            <v>398750.01</v>
          </cell>
          <cell r="BI245">
            <v>98485.6</v>
          </cell>
          <cell r="BJ245">
            <v>758297.52</v>
          </cell>
          <cell r="BK245">
            <v>266975</v>
          </cell>
          <cell r="BL245">
            <v>5802918</v>
          </cell>
          <cell r="BM245">
            <v>1194647.6100000001</v>
          </cell>
          <cell r="BN245">
            <v>765915.84</v>
          </cell>
          <cell r="BO245">
            <v>1464592.24</v>
          </cell>
          <cell r="BP245">
            <v>1852935.5</v>
          </cell>
          <cell r="BQ245">
            <v>502955.15</v>
          </cell>
          <cell r="BR245">
            <v>10951775.68</v>
          </cell>
          <cell r="BS245">
            <v>1325993.3</v>
          </cell>
          <cell r="BT245">
            <v>2149612.14</v>
          </cell>
          <cell r="BU245">
            <v>3117409.73</v>
          </cell>
          <cell r="BV245">
            <v>267785.28999999998</v>
          </cell>
          <cell r="BW245">
            <v>449929.07</v>
          </cell>
          <cell r="BX245">
            <v>1543040.39</v>
          </cell>
          <cell r="BY245">
            <v>1035913.5</v>
          </cell>
          <cell r="BZ245">
            <v>906453.21</v>
          </cell>
          <cell r="CA245">
            <v>1020765.53</v>
          </cell>
          <cell r="CB245">
            <v>4877541</v>
          </cell>
          <cell r="CC245">
            <v>2584294.5099999998</v>
          </cell>
          <cell r="CD245">
            <v>1942552.58</v>
          </cell>
          <cell r="CE245">
            <v>1333962.6000000001</v>
          </cell>
          <cell r="CF245">
            <v>277345.01</v>
          </cell>
          <cell r="CG245">
            <v>388469.34</v>
          </cell>
          <cell r="CH245">
            <v>946502.05</v>
          </cell>
          <cell r="CI245">
            <v>584506.15</v>
          </cell>
          <cell r="CJ245">
            <v>3749936.22</v>
          </cell>
          <cell r="CK245">
            <v>375967.65</v>
          </cell>
          <cell r="CL245">
            <v>412491.34</v>
          </cell>
        </row>
        <row r="246">
          <cell r="A246" t="str">
            <v>5104010104.107</v>
          </cell>
          <cell r="B246" t="str">
            <v>วัสดุก่อสร้างใช้ไป</v>
          </cell>
          <cell r="C246">
            <v>1316708</v>
          </cell>
          <cell r="D246">
            <v>440521</v>
          </cell>
          <cell r="E246">
            <v>121865</v>
          </cell>
          <cell r="F246">
            <v>138898</v>
          </cell>
          <cell r="G246">
            <v>48029</v>
          </cell>
          <cell r="H246">
            <v>123724</v>
          </cell>
          <cell r="I246">
            <v>86156</v>
          </cell>
          <cell r="J246">
            <v>333700</v>
          </cell>
          <cell r="K246">
            <v>153963</v>
          </cell>
          <cell r="L246">
            <v>44657</v>
          </cell>
          <cell r="M246">
            <v>94339</v>
          </cell>
          <cell r="N246">
            <v>510</v>
          </cell>
          <cell r="O246">
            <v>2911957.94</v>
          </cell>
          <cell r="P246">
            <v>164271</v>
          </cell>
          <cell r="Q246">
            <v>245970</v>
          </cell>
          <cell r="R246">
            <v>895261.95</v>
          </cell>
          <cell r="S246">
            <v>93135.31</v>
          </cell>
          <cell r="T246">
            <v>359735.71</v>
          </cell>
          <cell r="U246">
            <v>404118</v>
          </cell>
          <cell r="V246">
            <v>57175</v>
          </cell>
          <cell r="W246">
            <v>3352610.4</v>
          </cell>
          <cell r="X246">
            <v>97847</v>
          </cell>
          <cell r="Y246">
            <v>2154358.4</v>
          </cell>
          <cell r="Z246">
            <v>106338</v>
          </cell>
          <cell r="AA246">
            <v>122840.12</v>
          </cell>
          <cell r="AB246">
            <v>163363</v>
          </cell>
          <cell r="AC246">
            <v>866791.11</v>
          </cell>
          <cell r="AD246">
            <v>1140442</v>
          </cell>
          <cell r="AE246">
            <v>99322.94</v>
          </cell>
          <cell r="AF246">
            <v>485539</v>
          </cell>
          <cell r="AG246">
            <v>148788</v>
          </cell>
          <cell r="AH246">
            <v>55452</v>
          </cell>
          <cell r="AI246">
            <v>193079.75</v>
          </cell>
          <cell r="AJ246">
            <v>711876.78</v>
          </cell>
          <cell r="AK246">
            <v>3242703.55</v>
          </cell>
          <cell r="AL246">
            <v>131303</v>
          </cell>
          <cell r="AM246">
            <v>52525</v>
          </cell>
          <cell r="AN246">
            <v>365441.84</v>
          </cell>
          <cell r="AO246">
            <v>981067.5</v>
          </cell>
          <cell r="AP246">
            <v>133276.9</v>
          </cell>
          <cell r="AQ246">
            <v>33368</v>
          </cell>
          <cell r="AR246">
            <v>406520.05</v>
          </cell>
          <cell r="AS246">
            <v>175311</v>
          </cell>
          <cell r="AT246">
            <v>346829.82</v>
          </cell>
          <cell r="AU246">
            <v>303447.8</v>
          </cell>
          <cell r="AV246">
            <v>199205</v>
          </cell>
          <cell r="AW246">
            <v>218654</v>
          </cell>
          <cell r="AX246">
            <v>693007</v>
          </cell>
          <cell r="AY246">
            <v>287898</v>
          </cell>
          <cell r="AZ246">
            <v>293342.46000000002</v>
          </cell>
          <cell r="BA246">
            <v>587505</v>
          </cell>
          <cell r="BB246">
            <v>170848</v>
          </cell>
          <cell r="BC246">
            <v>779322.35</v>
          </cell>
          <cell r="BD246">
            <v>180999.39</v>
          </cell>
          <cell r="BE246">
            <v>22168</v>
          </cell>
          <cell r="BF246">
            <v>139755.35</v>
          </cell>
          <cell r="BG246">
            <v>458286.25</v>
          </cell>
          <cell r="BH246">
            <v>51954</v>
          </cell>
          <cell r="BI246">
            <v>21781</v>
          </cell>
          <cell r="BJ246">
            <v>39975</v>
          </cell>
          <cell r="BK246">
            <v>86352.3</v>
          </cell>
          <cell r="BL246">
            <v>722531</v>
          </cell>
          <cell r="BM246">
            <v>196763</v>
          </cell>
          <cell r="BN246">
            <v>132178</v>
          </cell>
          <cell r="BO246">
            <v>18258</v>
          </cell>
          <cell r="BP246">
            <v>336259</v>
          </cell>
          <cell r="BQ246">
            <v>743999</v>
          </cell>
          <cell r="BR246">
            <v>1806820.16</v>
          </cell>
          <cell r="BS246">
            <v>68928</v>
          </cell>
          <cell r="BT246">
            <v>193222.25</v>
          </cell>
          <cell r="BU246">
            <v>279250.84000000003</v>
          </cell>
          <cell r="BV246">
            <v>179489.37</v>
          </cell>
          <cell r="BW246">
            <v>92418</v>
          </cell>
          <cell r="BX246">
            <v>39260</v>
          </cell>
          <cell r="BY246">
            <v>57479</v>
          </cell>
          <cell r="BZ246">
            <v>34129.870000000003</v>
          </cell>
          <cell r="CA246">
            <v>79053.53</v>
          </cell>
          <cell r="CB246">
            <v>97020</v>
          </cell>
          <cell r="CC246">
            <v>581406.30000000005</v>
          </cell>
          <cell r="CD246">
            <v>1245987.3400000001</v>
          </cell>
          <cell r="CE246">
            <v>224695.06</v>
          </cell>
          <cell r="CF246">
            <v>78225</v>
          </cell>
          <cell r="CG246">
            <v>217981</v>
          </cell>
          <cell r="CH246">
            <v>39116</v>
          </cell>
          <cell r="CI246">
            <v>74648.2</v>
          </cell>
          <cell r="CJ246">
            <v>1186499.93</v>
          </cell>
          <cell r="CK246">
            <v>12877</v>
          </cell>
          <cell r="CL246">
            <v>12385</v>
          </cell>
        </row>
        <row r="247">
          <cell r="A247" t="str">
            <v>5104010104.108</v>
          </cell>
          <cell r="B247" t="str">
            <v>วัสดุอื่นใช้ไป</v>
          </cell>
          <cell r="C247">
            <v>0</v>
          </cell>
          <cell r="D247">
            <v>95800</v>
          </cell>
          <cell r="E247">
            <v>150139.20000000001</v>
          </cell>
          <cell r="F247">
            <v>85085</v>
          </cell>
          <cell r="G247">
            <v>104482</v>
          </cell>
          <cell r="H247">
            <v>149206.01999999999</v>
          </cell>
          <cell r="I247">
            <v>48782.64</v>
          </cell>
          <cell r="J247">
            <v>0</v>
          </cell>
          <cell r="K247">
            <v>1640</v>
          </cell>
          <cell r="L247">
            <v>0</v>
          </cell>
          <cell r="M247">
            <v>12050</v>
          </cell>
          <cell r="N247">
            <v>7980</v>
          </cell>
          <cell r="O247">
            <v>18540.5</v>
          </cell>
          <cell r="P247">
            <v>31155</v>
          </cell>
          <cell r="Q247">
            <v>10550</v>
          </cell>
          <cell r="R247">
            <v>0</v>
          </cell>
          <cell r="S247">
            <v>586508.84</v>
          </cell>
          <cell r="T247">
            <v>313738</v>
          </cell>
          <cell r="U247">
            <v>714434.47</v>
          </cell>
          <cell r="V247">
            <v>3365</v>
          </cell>
          <cell r="W247">
            <v>325650</v>
          </cell>
          <cell r="X247">
            <v>17066</v>
          </cell>
          <cell r="Y247">
            <v>162200</v>
          </cell>
          <cell r="Z247">
            <v>0</v>
          </cell>
          <cell r="AA247">
            <v>64742</v>
          </cell>
          <cell r="AB247">
            <v>75130</v>
          </cell>
          <cell r="AC247">
            <v>10100</v>
          </cell>
          <cell r="AD247">
            <v>604165</v>
          </cell>
          <cell r="AE247">
            <v>10948.2</v>
          </cell>
          <cell r="AF247">
            <v>32980</v>
          </cell>
          <cell r="AG247">
            <v>240470</v>
          </cell>
          <cell r="AH247">
            <v>2830</v>
          </cell>
          <cell r="AI247">
            <v>20875</v>
          </cell>
          <cell r="AJ247">
            <v>54305</v>
          </cell>
          <cell r="AK247">
            <v>134500</v>
          </cell>
          <cell r="AL247">
            <v>0</v>
          </cell>
          <cell r="AM247">
            <v>20260</v>
          </cell>
          <cell r="AN247">
            <v>87800</v>
          </cell>
          <cell r="AO247">
            <v>513090</v>
          </cell>
          <cell r="AP247">
            <v>85191.26</v>
          </cell>
          <cell r="AQ247">
            <v>6950</v>
          </cell>
          <cell r="AR247">
            <v>8993374.8399999999</v>
          </cell>
          <cell r="AS247">
            <v>16555</v>
          </cell>
          <cell r="AT247">
            <v>1807022.11</v>
          </cell>
          <cell r="AU247">
            <v>0</v>
          </cell>
          <cell r="AV247">
            <v>43197</v>
          </cell>
          <cell r="AW247">
            <v>144906</v>
          </cell>
          <cell r="AX247">
            <v>784085.29</v>
          </cell>
          <cell r="AY247">
            <v>714169.6</v>
          </cell>
          <cell r="AZ247">
            <v>28513.45</v>
          </cell>
          <cell r="BA247">
            <v>54338</v>
          </cell>
          <cell r="BB247">
            <v>4860</v>
          </cell>
          <cell r="BC247">
            <v>509458</v>
          </cell>
          <cell r="BD247">
            <v>10990.1</v>
          </cell>
          <cell r="BE247">
            <v>230</v>
          </cell>
          <cell r="BF247">
            <v>72750</v>
          </cell>
          <cell r="BG247">
            <v>1067102.6499999999</v>
          </cell>
          <cell r="BH247">
            <v>224519.95</v>
          </cell>
          <cell r="BI247">
            <v>15668.6</v>
          </cell>
          <cell r="BJ247">
            <v>50950</v>
          </cell>
          <cell r="BK247">
            <v>2500</v>
          </cell>
          <cell r="BL247">
            <v>24985</v>
          </cell>
          <cell r="BM247">
            <v>22200</v>
          </cell>
          <cell r="BN247">
            <v>21190.5</v>
          </cell>
          <cell r="BO247">
            <v>174355.19</v>
          </cell>
          <cell r="BP247">
            <v>1083789</v>
          </cell>
          <cell r="BQ247">
            <v>193141.31</v>
          </cell>
          <cell r="BR247">
            <v>1497353.16</v>
          </cell>
          <cell r="BS247">
            <v>89889</v>
          </cell>
          <cell r="BT247">
            <v>60770.5</v>
          </cell>
          <cell r="BU247">
            <v>9900</v>
          </cell>
          <cell r="BV247">
            <v>69599.5</v>
          </cell>
          <cell r="BW247">
            <v>0</v>
          </cell>
          <cell r="BX247">
            <v>367128.8</v>
          </cell>
          <cell r="BY247">
            <v>126157.6</v>
          </cell>
          <cell r="BZ247">
            <v>63660</v>
          </cell>
          <cell r="CA247">
            <v>24411</v>
          </cell>
          <cell r="CB247">
            <v>18149</v>
          </cell>
          <cell r="CC247">
            <v>21255</v>
          </cell>
          <cell r="CD247">
            <v>300184</v>
          </cell>
          <cell r="CE247">
            <v>82335</v>
          </cell>
          <cell r="CF247">
            <v>369569</v>
          </cell>
          <cell r="CG247">
            <v>38792</v>
          </cell>
          <cell r="CH247">
            <v>136135.6</v>
          </cell>
          <cell r="CI247">
            <v>112516.3</v>
          </cell>
          <cell r="CJ247">
            <v>454607.43</v>
          </cell>
          <cell r="CK247">
            <v>50000</v>
          </cell>
          <cell r="CL247">
            <v>0</v>
          </cell>
        </row>
        <row r="248">
          <cell r="A248" t="str">
            <v>5104010104.109</v>
          </cell>
          <cell r="B248" t="str">
            <v>สินค้าใช้ไป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25650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41526.44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0</v>
          </cell>
          <cell r="BZ248">
            <v>0</v>
          </cell>
          <cell r="CA248">
            <v>0</v>
          </cell>
          <cell r="CB248">
            <v>0</v>
          </cell>
          <cell r="CC248">
            <v>0</v>
          </cell>
          <cell r="CD248">
            <v>0</v>
          </cell>
          <cell r="CE248">
            <v>0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</row>
        <row r="249">
          <cell r="A249" t="str">
            <v>5104010107.101</v>
          </cell>
          <cell r="B249" t="str">
            <v>ค่าซ่อมแซมอาคารและสิ่งปลูกสร้าง</v>
          </cell>
          <cell r="C249">
            <v>16500</v>
          </cell>
          <cell r="D249">
            <v>0</v>
          </cell>
          <cell r="E249">
            <v>767145</v>
          </cell>
          <cell r="F249">
            <v>152100</v>
          </cell>
          <cell r="G249">
            <v>341000</v>
          </cell>
          <cell r="H249">
            <v>0</v>
          </cell>
          <cell r="I249">
            <v>0</v>
          </cell>
          <cell r="J249">
            <v>0</v>
          </cell>
          <cell r="K249">
            <v>40000</v>
          </cell>
          <cell r="L249">
            <v>591460</v>
          </cell>
          <cell r="M249">
            <v>0</v>
          </cell>
          <cell r="N249">
            <v>440000</v>
          </cell>
          <cell r="O249">
            <v>989990</v>
          </cell>
          <cell r="P249">
            <v>1872350</v>
          </cell>
          <cell r="Q249">
            <v>98940</v>
          </cell>
          <cell r="R249">
            <v>0</v>
          </cell>
          <cell r="S249">
            <v>58636</v>
          </cell>
          <cell r="T249">
            <v>275450</v>
          </cell>
          <cell r="U249">
            <v>51710</v>
          </cell>
          <cell r="V249">
            <v>13500</v>
          </cell>
          <cell r="W249">
            <v>1685567.2</v>
          </cell>
          <cell r="X249">
            <v>0</v>
          </cell>
          <cell r="Y249">
            <v>0</v>
          </cell>
          <cell r="Z249">
            <v>113000</v>
          </cell>
          <cell r="AA249">
            <v>9000</v>
          </cell>
          <cell r="AB249">
            <v>0</v>
          </cell>
          <cell r="AC249">
            <v>0</v>
          </cell>
          <cell r="AD249">
            <v>109520</v>
          </cell>
          <cell r="AE249">
            <v>265500</v>
          </cell>
          <cell r="AF249">
            <v>496000</v>
          </cell>
          <cell r="AG249">
            <v>67600</v>
          </cell>
          <cell r="AH249">
            <v>211310</v>
          </cell>
          <cell r="AI249">
            <v>238300</v>
          </cell>
          <cell r="AJ249">
            <v>0</v>
          </cell>
          <cell r="AK249">
            <v>2049400</v>
          </cell>
          <cell r="AL249">
            <v>0</v>
          </cell>
          <cell r="AM249">
            <v>378500</v>
          </cell>
          <cell r="AN249">
            <v>242000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49310</v>
          </cell>
          <cell r="AT249">
            <v>321027</v>
          </cell>
          <cell r="AU249">
            <v>0</v>
          </cell>
          <cell r="AV249">
            <v>80000</v>
          </cell>
          <cell r="AW249">
            <v>71850</v>
          </cell>
          <cell r="AX249">
            <v>0</v>
          </cell>
          <cell r="AY249">
            <v>0</v>
          </cell>
          <cell r="AZ249">
            <v>15780</v>
          </cell>
          <cell r="BA249">
            <v>123500</v>
          </cell>
          <cell r="BB249">
            <v>515100</v>
          </cell>
          <cell r="BC249">
            <v>2335961</v>
          </cell>
          <cell r="BD249">
            <v>696380</v>
          </cell>
          <cell r="BE249">
            <v>0</v>
          </cell>
          <cell r="BF249">
            <v>0</v>
          </cell>
          <cell r="BG249">
            <v>327028</v>
          </cell>
          <cell r="BH249">
            <v>0</v>
          </cell>
          <cell r="BI249">
            <v>35000</v>
          </cell>
          <cell r="BJ249">
            <v>192590</v>
          </cell>
          <cell r="BK249">
            <v>69100</v>
          </cell>
          <cell r="BL249">
            <v>97370</v>
          </cell>
          <cell r="BM249">
            <v>360248</v>
          </cell>
          <cell r="BN249">
            <v>98455</v>
          </cell>
          <cell r="BO249">
            <v>0</v>
          </cell>
          <cell r="BP249">
            <v>15250</v>
          </cell>
          <cell r="BQ249">
            <v>267000</v>
          </cell>
          <cell r="BR249">
            <v>20890045.739999998</v>
          </cell>
          <cell r="BS249">
            <v>924841</v>
          </cell>
          <cell r="BT249">
            <v>0</v>
          </cell>
          <cell r="BU249">
            <v>0</v>
          </cell>
          <cell r="BV249">
            <v>0</v>
          </cell>
          <cell r="BW249">
            <v>0</v>
          </cell>
          <cell r="BX249">
            <v>87350</v>
          </cell>
          <cell r="BY249">
            <v>95590</v>
          </cell>
          <cell r="BZ249">
            <v>74160</v>
          </cell>
          <cell r="CA249">
            <v>0</v>
          </cell>
          <cell r="CB249">
            <v>46450</v>
          </cell>
          <cell r="CC249">
            <v>0</v>
          </cell>
          <cell r="CD249">
            <v>0</v>
          </cell>
          <cell r="CE249">
            <v>10320</v>
          </cell>
          <cell r="CF249">
            <v>96174</v>
          </cell>
          <cell r="CG249">
            <v>0</v>
          </cell>
          <cell r="CH249">
            <v>0</v>
          </cell>
          <cell r="CI249">
            <v>82000</v>
          </cell>
          <cell r="CJ249">
            <v>0</v>
          </cell>
          <cell r="CK249">
            <v>3500</v>
          </cell>
          <cell r="CL249">
            <v>220580</v>
          </cell>
        </row>
        <row r="250">
          <cell r="A250" t="str">
            <v>5104010107.102</v>
          </cell>
          <cell r="B250" t="str">
            <v>ค่าซ่อมแซมครุภัณฑ์สำนักงาน</v>
          </cell>
          <cell r="C250">
            <v>0</v>
          </cell>
          <cell r="D250">
            <v>130071.4</v>
          </cell>
          <cell r="E250">
            <v>106271.5</v>
          </cell>
          <cell r="F250">
            <v>34050</v>
          </cell>
          <cell r="G250">
            <v>9100</v>
          </cell>
          <cell r="H250">
            <v>0</v>
          </cell>
          <cell r="I250">
            <v>10600</v>
          </cell>
          <cell r="J250">
            <v>83300</v>
          </cell>
          <cell r="K250">
            <v>25100</v>
          </cell>
          <cell r="L250">
            <v>0</v>
          </cell>
          <cell r="M250">
            <v>0</v>
          </cell>
          <cell r="N250">
            <v>0</v>
          </cell>
          <cell r="O250">
            <v>182750</v>
          </cell>
          <cell r="P250">
            <v>54870.8</v>
          </cell>
          <cell r="Q250">
            <v>35150</v>
          </cell>
          <cell r="R250">
            <v>180125.5</v>
          </cell>
          <cell r="S250">
            <v>69454.100000000006</v>
          </cell>
          <cell r="T250">
            <v>30435.08</v>
          </cell>
          <cell r="U250">
            <v>5111</v>
          </cell>
          <cell r="V250">
            <v>27100</v>
          </cell>
          <cell r="W250">
            <v>296831</v>
          </cell>
          <cell r="X250">
            <v>11500</v>
          </cell>
          <cell r="Y250">
            <v>10650</v>
          </cell>
          <cell r="Z250">
            <v>99850</v>
          </cell>
          <cell r="AA250">
            <v>34251.58</v>
          </cell>
          <cell r="AB250">
            <v>2500</v>
          </cell>
          <cell r="AC250">
            <v>43705</v>
          </cell>
          <cell r="AD250">
            <v>249785</v>
          </cell>
          <cell r="AE250">
            <v>35400</v>
          </cell>
          <cell r="AF250">
            <v>31890</v>
          </cell>
          <cell r="AG250">
            <v>31900</v>
          </cell>
          <cell r="AH250">
            <v>64650</v>
          </cell>
          <cell r="AI250">
            <v>52690</v>
          </cell>
          <cell r="AJ250">
            <v>34100</v>
          </cell>
          <cell r="AK250">
            <v>2659909.15</v>
          </cell>
          <cell r="AL250">
            <v>20296</v>
          </cell>
          <cell r="AM250">
            <v>15450</v>
          </cell>
          <cell r="AN250">
            <v>0</v>
          </cell>
          <cell r="AO250">
            <v>0</v>
          </cell>
          <cell r="AP250">
            <v>0</v>
          </cell>
          <cell r="AQ250">
            <v>21790</v>
          </cell>
          <cell r="AR250">
            <v>70547.95</v>
          </cell>
          <cell r="AS250">
            <v>26525</v>
          </cell>
          <cell r="AT250">
            <v>132721.76</v>
          </cell>
          <cell r="AU250">
            <v>0</v>
          </cell>
          <cell r="AV250">
            <v>70350</v>
          </cell>
          <cell r="AW250">
            <v>1500</v>
          </cell>
          <cell r="AX250">
            <v>100622.1</v>
          </cell>
          <cell r="AY250">
            <v>103844</v>
          </cell>
          <cell r="AZ250">
            <v>25100</v>
          </cell>
          <cell r="BA250">
            <v>0</v>
          </cell>
          <cell r="BB250">
            <v>50800</v>
          </cell>
          <cell r="BC250">
            <v>389920</v>
          </cell>
          <cell r="BD250">
            <v>72280</v>
          </cell>
          <cell r="BE250">
            <v>800</v>
          </cell>
          <cell r="BF250">
            <v>75438</v>
          </cell>
          <cell r="BG250">
            <v>115236</v>
          </cell>
          <cell r="BH250">
            <v>20150</v>
          </cell>
          <cell r="BI250">
            <v>13830</v>
          </cell>
          <cell r="BJ250">
            <v>27750</v>
          </cell>
          <cell r="BK250">
            <v>18550</v>
          </cell>
          <cell r="BL250">
            <v>39530</v>
          </cell>
          <cell r="BM250">
            <v>23020</v>
          </cell>
          <cell r="BN250">
            <v>59900</v>
          </cell>
          <cell r="BO250">
            <v>13992.81</v>
          </cell>
          <cell r="BP250">
            <v>209552</v>
          </cell>
          <cell r="BQ250">
            <v>0</v>
          </cell>
          <cell r="BR250">
            <v>3033925.21</v>
          </cell>
          <cell r="BS250">
            <v>32500</v>
          </cell>
          <cell r="BT250">
            <v>99733.7</v>
          </cell>
          <cell r="BU250">
            <v>225140</v>
          </cell>
          <cell r="BV250">
            <v>0</v>
          </cell>
          <cell r="BW250">
            <v>0</v>
          </cell>
          <cell r="BX250">
            <v>202123.5</v>
          </cell>
          <cell r="BY250">
            <v>16380</v>
          </cell>
          <cell r="BZ250">
            <v>0</v>
          </cell>
          <cell r="CA250">
            <v>12900</v>
          </cell>
          <cell r="CB250">
            <v>620925.80000000005</v>
          </cell>
          <cell r="CC250">
            <v>0</v>
          </cell>
          <cell r="CD250">
            <v>15500</v>
          </cell>
          <cell r="CE250">
            <v>41776</v>
          </cell>
          <cell r="CF250">
            <v>6200.1</v>
          </cell>
          <cell r="CG250">
            <v>3500</v>
          </cell>
          <cell r="CH250">
            <v>2800</v>
          </cell>
          <cell r="CI250">
            <v>0</v>
          </cell>
          <cell r="CJ250">
            <v>17095.400000000001</v>
          </cell>
          <cell r="CK250">
            <v>15709.1</v>
          </cell>
          <cell r="CL250">
            <v>15200</v>
          </cell>
        </row>
        <row r="251">
          <cell r="A251" t="str">
            <v>5104010107.103</v>
          </cell>
          <cell r="B251" t="str">
            <v>ค่าซ่อมแซมครุภัณฑ์ยานพาหนะและขนส่ง</v>
          </cell>
          <cell r="C251">
            <v>0</v>
          </cell>
          <cell r="D251">
            <v>155843.60999999999</v>
          </cell>
          <cell r="E251">
            <v>125811.81</v>
          </cell>
          <cell r="F251">
            <v>390412.65</v>
          </cell>
          <cell r="G251">
            <v>43391.31</v>
          </cell>
          <cell r="H251">
            <v>119730</v>
          </cell>
          <cell r="I251">
            <v>85519.5</v>
          </cell>
          <cell r="J251">
            <v>415846.92</v>
          </cell>
          <cell r="K251">
            <v>179835</v>
          </cell>
          <cell r="L251">
            <v>194641</v>
          </cell>
          <cell r="M251">
            <v>347469.93</v>
          </cell>
          <cell r="N251">
            <v>42760</v>
          </cell>
          <cell r="O251">
            <v>662562.65</v>
          </cell>
          <cell r="P251">
            <v>223020.55</v>
          </cell>
          <cell r="Q251">
            <v>159119.79999999999</v>
          </cell>
          <cell r="R251">
            <v>175206.37</v>
          </cell>
          <cell r="S251">
            <v>426825.72</v>
          </cell>
          <cell r="T251">
            <v>309356.27</v>
          </cell>
          <cell r="U251">
            <v>174631.02</v>
          </cell>
          <cell r="V251">
            <v>83807.7</v>
          </cell>
          <cell r="W251">
            <v>781547.97</v>
          </cell>
          <cell r="X251">
            <v>56795.1</v>
          </cell>
          <cell r="Y251">
            <v>21873.47</v>
          </cell>
          <cell r="Z251">
            <v>149103.82</v>
          </cell>
          <cell r="AA251">
            <v>121051.02</v>
          </cell>
          <cell r="AB251">
            <v>184754.2</v>
          </cell>
          <cell r="AC251">
            <v>169164.47</v>
          </cell>
          <cell r="AD251">
            <v>432601.3</v>
          </cell>
          <cell r="AE251">
            <v>133368.14000000001</v>
          </cell>
          <cell r="AF251">
            <v>136137.9</v>
          </cell>
          <cell r="AG251">
            <v>353659.72</v>
          </cell>
          <cell r="AH251">
            <v>306161.59999999998</v>
          </cell>
          <cell r="AI251">
            <v>102334.97</v>
          </cell>
          <cell r="AJ251">
            <v>153009.04999999999</v>
          </cell>
          <cell r="AK251">
            <v>783449.59999999998</v>
          </cell>
          <cell r="AL251">
            <v>369924.5</v>
          </cell>
          <cell r="AM251">
            <v>214724.6</v>
          </cell>
          <cell r="AN251">
            <v>177479.66</v>
          </cell>
          <cell r="AO251">
            <v>164066.85999999999</v>
          </cell>
          <cell r="AP251">
            <v>501656.03</v>
          </cell>
          <cell r="AQ251">
            <v>190622.88</v>
          </cell>
          <cell r="AR251">
            <v>292241.08</v>
          </cell>
          <cell r="AS251">
            <v>204158.9</v>
          </cell>
          <cell r="AT251">
            <v>891178.4</v>
          </cell>
          <cell r="AU251">
            <v>229485</v>
          </cell>
          <cell r="AV251">
            <v>184568.39</v>
          </cell>
          <cell r="AW251">
            <v>98464.94</v>
          </cell>
          <cell r="AX251">
            <v>329863.57</v>
          </cell>
          <cell r="AY251">
            <v>146479.35</v>
          </cell>
          <cell r="AZ251">
            <v>134858.74</v>
          </cell>
          <cell r="BA251">
            <v>565900.67000000004</v>
          </cell>
          <cell r="BB251">
            <v>268681.05</v>
          </cell>
          <cell r="BC251">
            <v>343533.5</v>
          </cell>
          <cell r="BD251">
            <v>331709.25</v>
          </cell>
          <cell r="BE251">
            <v>45044.72</v>
          </cell>
          <cell r="BF251">
            <v>164452.14000000001</v>
          </cell>
          <cell r="BG251">
            <v>297923.74</v>
          </cell>
          <cell r="BH251">
            <v>26148.080000000002</v>
          </cell>
          <cell r="BI251">
            <v>0</v>
          </cell>
          <cell r="BJ251">
            <v>180975.78</v>
          </cell>
          <cell r="BK251">
            <v>21422.97</v>
          </cell>
          <cell r="BL251">
            <v>503058.77</v>
          </cell>
          <cell r="BM251">
            <v>188532.17</v>
          </cell>
          <cell r="BN251">
            <v>76842</v>
          </cell>
          <cell r="BO251">
            <v>278605.24</v>
          </cell>
          <cell r="BP251">
            <v>357433.81</v>
          </cell>
          <cell r="BQ251">
            <v>0</v>
          </cell>
          <cell r="BR251">
            <v>1272806.99</v>
          </cell>
          <cell r="BS251">
            <v>129746.43</v>
          </cell>
          <cell r="BT251">
            <v>173534.1</v>
          </cell>
          <cell r="BU251">
            <v>490082.42</v>
          </cell>
          <cell r="BV251">
            <v>1860</v>
          </cell>
          <cell r="BW251">
            <v>168657.34</v>
          </cell>
          <cell r="BX251">
            <v>316259.71999999997</v>
          </cell>
          <cell r="BY251">
            <v>107716.71</v>
          </cell>
          <cell r="BZ251">
            <v>144943.07999999999</v>
          </cell>
          <cell r="CA251">
            <v>108069.95</v>
          </cell>
          <cell r="CB251">
            <v>305030.62</v>
          </cell>
          <cell r="CC251">
            <v>113377.68</v>
          </cell>
          <cell r="CD251">
            <v>182051.18</v>
          </cell>
          <cell r="CE251">
            <v>0</v>
          </cell>
          <cell r="CF251">
            <v>132195.1</v>
          </cell>
          <cell r="CG251">
            <v>212029</v>
          </cell>
          <cell r="CH251">
            <v>6146.2</v>
          </cell>
          <cell r="CI251">
            <v>7030</v>
          </cell>
          <cell r="CJ251">
            <v>490749.53</v>
          </cell>
          <cell r="CK251">
            <v>59031.34</v>
          </cell>
          <cell r="CL251">
            <v>41230.42</v>
          </cell>
        </row>
        <row r="252">
          <cell r="A252" t="str">
            <v>5104010107.104</v>
          </cell>
          <cell r="B252" t="str">
            <v>ค่าซ่อมแซมครุภัณฑ์ไฟฟ้าและวิทยุ</v>
          </cell>
          <cell r="C252">
            <v>0</v>
          </cell>
          <cell r="D252">
            <v>11550</v>
          </cell>
          <cell r="E252">
            <v>0</v>
          </cell>
          <cell r="F252">
            <v>0</v>
          </cell>
          <cell r="G252">
            <v>1605</v>
          </cell>
          <cell r="H252">
            <v>0</v>
          </cell>
          <cell r="I252">
            <v>0</v>
          </cell>
          <cell r="J252">
            <v>160150</v>
          </cell>
          <cell r="K252">
            <v>85061.46</v>
          </cell>
          <cell r="L252">
            <v>702743.86</v>
          </cell>
          <cell r="M252">
            <v>0</v>
          </cell>
          <cell r="N252">
            <v>0</v>
          </cell>
          <cell r="O252">
            <v>1560</v>
          </cell>
          <cell r="P252">
            <v>242380</v>
          </cell>
          <cell r="Q252">
            <v>0</v>
          </cell>
          <cell r="R252">
            <v>55322</v>
          </cell>
          <cell r="S252">
            <v>171270</v>
          </cell>
          <cell r="T252">
            <v>268962.55</v>
          </cell>
          <cell r="U252">
            <v>101200.5</v>
          </cell>
          <cell r="V252">
            <v>0</v>
          </cell>
          <cell r="W252">
            <v>70490</v>
          </cell>
          <cell r="X252">
            <v>12175</v>
          </cell>
          <cell r="Y252">
            <v>0</v>
          </cell>
          <cell r="Z252">
            <v>0</v>
          </cell>
          <cell r="AA252">
            <v>4250</v>
          </cell>
          <cell r="AB252">
            <v>0</v>
          </cell>
          <cell r="AC252">
            <v>0</v>
          </cell>
          <cell r="AD252">
            <v>22878.5</v>
          </cell>
          <cell r="AE252">
            <v>4350</v>
          </cell>
          <cell r="AF252">
            <v>223515</v>
          </cell>
          <cell r="AG252">
            <v>5000</v>
          </cell>
          <cell r="AH252">
            <v>1900</v>
          </cell>
          <cell r="AI252">
            <v>94820</v>
          </cell>
          <cell r="AJ252">
            <v>0</v>
          </cell>
          <cell r="AK252">
            <v>0</v>
          </cell>
          <cell r="AL252">
            <v>0</v>
          </cell>
          <cell r="AM252">
            <v>49500</v>
          </cell>
          <cell r="AN252">
            <v>0</v>
          </cell>
          <cell r="AO252">
            <v>0</v>
          </cell>
          <cell r="AP252">
            <v>29853</v>
          </cell>
          <cell r="AQ252">
            <v>0</v>
          </cell>
          <cell r="AR252">
            <v>0</v>
          </cell>
          <cell r="AS252">
            <v>0</v>
          </cell>
          <cell r="AT252">
            <v>91600</v>
          </cell>
          <cell r="AU252">
            <v>0</v>
          </cell>
          <cell r="AV252">
            <v>0</v>
          </cell>
          <cell r="AW252">
            <v>0</v>
          </cell>
          <cell r="AX252">
            <v>101008</v>
          </cell>
          <cell r="AY252">
            <v>0</v>
          </cell>
          <cell r="AZ252">
            <v>0</v>
          </cell>
          <cell r="BA252">
            <v>0</v>
          </cell>
          <cell r="BB252">
            <v>45400.1</v>
          </cell>
          <cell r="BC252">
            <v>0</v>
          </cell>
          <cell r="BD252">
            <v>63130</v>
          </cell>
          <cell r="BE252">
            <v>9277.9699999999993</v>
          </cell>
          <cell r="BF252">
            <v>2550</v>
          </cell>
          <cell r="BG252">
            <v>6403.06</v>
          </cell>
          <cell r="BH252">
            <v>650</v>
          </cell>
          <cell r="BI252">
            <v>0</v>
          </cell>
          <cell r="BJ252">
            <v>69550</v>
          </cell>
          <cell r="BK252">
            <v>0</v>
          </cell>
          <cell r="BL252">
            <v>50000</v>
          </cell>
          <cell r="BM252">
            <v>0</v>
          </cell>
          <cell r="BN252">
            <v>82450</v>
          </cell>
          <cell r="BO252">
            <v>600</v>
          </cell>
          <cell r="BP252">
            <v>187331</v>
          </cell>
          <cell r="BQ252">
            <v>0</v>
          </cell>
          <cell r="BR252">
            <v>1926569.3</v>
          </cell>
          <cell r="BS252">
            <v>4653.4799999999996</v>
          </cell>
          <cell r="BT252">
            <v>1950</v>
          </cell>
          <cell r="BU252">
            <v>1310</v>
          </cell>
          <cell r="BV252">
            <v>0</v>
          </cell>
          <cell r="BW252">
            <v>5250</v>
          </cell>
          <cell r="BX252">
            <v>60641</v>
          </cell>
          <cell r="BY252">
            <v>4104.3500000000004</v>
          </cell>
          <cell r="BZ252">
            <v>28940</v>
          </cell>
          <cell r="CA252">
            <v>500</v>
          </cell>
          <cell r="CB252">
            <v>500</v>
          </cell>
          <cell r="CC252">
            <v>79300</v>
          </cell>
          <cell r="CD252">
            <v>16975.5</v>
          </cell>
          <cell r="CE252">
            <v>0</v>
          </cell>
          <cell r="CF252">
            <v>2840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48150</v>
          </cell>
        </row>
        <row r="253">
          <cell r="A253" t="str">
            <v>5104010107.105</v>
          </cell>
          <cell r="B253" t="str">
            <v>ค่าซ่อมแซมครุภัณฑ์โฆษณาและเผยแพร่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69867</v>
          </cell>
          <cell r="L253">
            <v>1040</v>
          </cell>
          <cell r="M253">
            <v>0</v>
          </cell>
          <cell r="N253">
            <v>0</v>
          </cell>
          <cell r="O253">
            <v>7200</v>
          </cell>
          <cell r="P253">
            <v>1400</v>
          </cell>
          <cell r="Q253">
            <v>0</v>
          </cell>
          <cell r="R253">
            <v>1900</v>
          </cell>
          <cell r="S253">
            <v>0</v>
          </cell>
          <cell r="T253">
            <v>0</v>
          </cell>
          <cell r="U253">
            <v>500</v>
          </cell>
          <cell r="V253">
            <v>0</v>
          </cell>
          <cell r="W253">
            <v>17065</v>
          </cell>
          <cell r="X253">
            <v>1500</v>
          </cell>
          <cell r="Y253">
            <v>0</v>
          </cell>
          <cell r="Z253">
            <v>2500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73400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2150</v>
          </cell>
          <cell r="AU253">
            <v>0</v>
          </cell>
          <cell r="AV253">
            <v>0</v>
          </cell>
          <cell r="AW253">
            <v>0</v>
          </cell>
          <cell r="AX253">
            <v>7500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9550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7800</v>
          </cell>
          <cell r="BO253">
            <v>0</v>
          </cell>
          <cell r="BP253">
            <v>1350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1600</v>
          </cell>
          <cell r="BV253">
            <v>0</v>
          </cell>
          <cell r="BW253">
            <v>0</v>
          </cell>
          <cell r="BX253">
            <v>46200</v>
          </cell>
          <cell r="BY253">
            <v>0</v>
          </cell>
          <cell r="BZ253">
            <v>0</v>
          </cell>
          <cell r="CA253">
            <v>0</v>
          </cell>
          <cell r="CB253">
            <v>0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</row>
        <row r="254">
          <cell r="A254" t="str">
            <v>5104010107.106</v>
          </cell>
          <cell r="B254" t="str">
            <v>ค่าซ่อมแซมครุภัณฑ์วิทยาศาสตร์และการแพทย์</v>
          </cell>
          <cell r="C254">
            <v>948633.21</v>
          </cell>
          <cell r="D254">
            <v>76987</v>
          </cell>
          <cell r="E254">
            <v>92354.95</v>
          </cell>
          <cell r="F254">
            <v>0</v>
          </cell>
          <cell r="G254">
            <v>42130</v>
          </cell>
          <cell r="H254">
            <v>0</v>
          </cell>
          <cell r="I254">
            <v>638737.78</v>
          </cell>
          <cell r="J254">
            <v>879623.36</v>
          </cell>
          <cell r="K254">
            <v>42560</v>
          </cell>
          <cell r="L254">
            <v>81095.8</v>
          </cell>
          <cell r="M254">
            <v>353378.12</v>
          </cell>
          <cell r="N254">
            <v>73575</v>
          </cell>
          <cell r="O254">
            <v>1585406.29</v>
          </cell>
          <cell r="P254">
            <v>223081.69</v>
          </cell>
          <cell r="Q254">
            <v>12420</v>
          </cell>
          <cell r="R254">
            <v>359455.32</v>
          </cell>
          <cell r="S254">
            <v>67546.100000000006</v>
          </cell>
          <cell r="T254">
            <v>45000</v>
          </cell>
          <cell r="U254">
            <v>134632.5</v>
          </cell>
          <cell r="V254">
            <v>37920.800000000003</v>
          </cell>
          <cell r="W254">
            <v>2230590.83</v>
          </cell>
          <cell r="X254">
            <v>28786</v>
          </cell>
          <cell r="Y254">
            <v>38028</v>
          </cell>
          <cell r="Z254">
            <v>35152.5</v>
          </cell>
          <cell r="AA254">
            <v>50200</v>
          </cell>
          <cell r="AB254">
            <v>134820</v>
          </cell>
          <cell r="AC254">
            <v>19500</v>
          </cell>
          <cell r="AD254">
            <v>710884.86</v>
          </cell>
          <cell r="AE254">
            <v>106863.7</v>
          </cell>
          <cell r="AF254">
            <v>78659.3</v>
          </cell>
          <cell r="AG254">
            <v>122950</v>
          </cell>
          <cell r="AH254">
            <v>231704</v>
          </cell>
          <cell r="AI254">
            <v>154498</v>
          </cell>
          <cell r="AJ254">
            <v>98870.7</v>
          </cell>
          <cell r="AK254">
            <v>5721318.3899999997</v>
          </cell>
          <cell r="AL254">
            <v>81573.5</v>
          </cell>
          <cell r="AM254">
            <v>87508</v>
          </cell>
          <cell r="AN254">
            <v>332483.65000000002</v>
          </cell>
          <cell r="AO254">
            <v>114824.5</v>
          </cell>
          <cell r="AP254">
            <v>182859.81</v>
          </cell>
          <cell r="AQ254">
            <v>99159.99</v>
          </cell>
          <cell r="AR254">
            <v>64630</v>
          </cell>
          <cell r="AS254">
            <v>57630</v>
          </cell>
          <cell r="AT254">
            <v>312255</v>
          </cell>
          <cell r="AU254">
            <v>255283.63</v>
          </cell>
          <cell r="AV254">
            <v>62027.61</v>
          </cell>
          <cell r="AW254">
            <v>34450.699999999997</v>
          </cell>
          <cell r="AX254">
            <v>106927.3</v>
          </cell>
          <cell r="AY254">
            <v>126624.23</v>
          </cell>
          <cell r="AZ254">
            <v>96335</v>
          </cell>
          <cell r="BA254">
            <v>950004.4</v>
          </cell>
          <cell r="BB254">
            <v>237817.16</v>
          </cell>
          <cell r="BC254">
            <v>2199273.83</v>
          </cell>
          <cell r="BD254">
            <v>383430.6</v>
          </cell>
          <cell r="BE254">
            <v>19196.900000000001</v>
          </cell>
          <cell r="BF254">
            <v>11330</v>
          </cell>
          <cell r="BG254">
            <v>2088055.06</v>
          </cell>
          <cell r="BH254">
            <v>99382</v>
          </cell>
          <cell r="BI254">
            <v>18800</v>
          </cell>
          <cell r="BJ254">
            <v>98700</v>
          </cell>
          <cell r="BK254">
            <v>7200</v>
          </cell>
          <cell r="BL254">
            <v>2270760.29</v>
          </cell>
          <cell r="BM254">
            <v>83155</v>
          </cell>
          <cell r="BN254">
            <v>88984.4</v>
          </cell>
          <cell r="BO254">
            <v>217539.83</v>
          </cell>
          <cell r="BP254">
            <v>347590</v>
          </cell>
          <cell r="BQ254">
            <v>14383</v>
          </cell>
          <cell r="BR254">
            <v>13578755.949999999</v>
          </cell>
          <cell r="BS254">
            <v>85980</v>
          </cell>
          <cell r="BT254">
            <v>69986</v>
          </cell>
          <cell r="BU254">
            <v>144090.6</v>
          </cell>
          <cell r="BV254">
            <v>0</v>
          </cell>
          <cell r="BW254">
            <v>0</v>
          </cell>
          <cell r="BX254">
            <v>319331.65999999997</v>
          </cell>
          <cell r="BY254">
            <v>48879</v>
          </cell>
          <cell r="BZ254">
            <v>199415</v>
          </cell>
          <cell r="CA254">
            <v>142700</v>
          </cell>
          <cell r="CB254">
            <v>114300</v>
          </cell>
          <cell r="CC254">
            <v>87430</v>
          </cell>
          <cell r="CD254">
            <v>145225</v>
          </cell>
          <cell r="CE254">
            <v>628803</v>
          </cell>
          <cell r="CF254">
            <v>174652.85</v>
          </cell>
          <cell r="CG254">
            <v>16591</v>
          </cell>
          <cell r="CH254">
            <v>44000</v>
          </cell>
          <cell r="CI254">
            <v>65060</v>
          </cell>
          <cell r="CJ254">
            <v>352130</v>
          </cell>
          <cell r="CK254">
            <v>27800</v>
          </cell>
          <cell r="CL254">
            <v>0</v>
          </cell>
        </row>
        <row r="255">
          <cell r="A255" t="str">
            <v>5104010107.107</v>
          </cell>
          <cell r="B255" t="str">
            <v>ค่าซ่อมแซมครุภัณฑ์คอมพิวเตอร์</v>
          </cell>
          <cell r="C255">
            <v>0</v>
          </cell>
          <cell r="D255">
            <v>5400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2490</v>
          </cell>
          <cell r="J255">
            <v>8770</v>
          </cell>
          <cell r="K255">
            <v>0</v>
          </cell>
          <cell r="L255">
            <v>53440</v>
          </cell>
          <cell r="M255">
            <v>2500</v>
          </cell>
          <cell r="N255">
            <v>2320</v>
          </cell>
          <cell r="O255">
            <v>17240</v>
          </cell>
          <cell r="P255">
            <v>21000</v>
          </cell>
          <cell r="Q255">
            <v>14500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4700</v>
          </cell>
          <cell r="W255">
            <v>24200</v>
          </cell>
          <cell r="X255">
            <v>5500</v>
          </cell>
          <cell r="Y255">
            <v>5350</v>
          </cell>
          <cell r="Z255">
            <v>0</v>
          </cell>
          <cell r="AA255">
            <v>200</v>
          </cell>
          <cell r="AB255">
            <v>6600</v>
          </cell>
          <cell r="AC255">
            <v>6770</v>
          </cell>
          <cell r="AD255">
            <v>34568</v>
          </cell>
          <cell r="AE255">
            <v>8550</v>
          </cell>
          <cell r="AF255">
            <v>4500</v>
          </cell>
          <cell r="AG255">
            <v>18500</v>
          </cell>
          <cell r="AH255">
            <v>4000</v>
          </cell>
          <cell r="AI255">
            <v>4700</v>
          </cell>
          <cell r="AJ255">
            <v>1500</v>
          </cell>
          <cell r="AK255">
            <v>596789</v>
          </cell>
          <cell r="AL255">
            <v>17040</v>
          </cell>
          <cell r="AM255">
            <v>0</v>
          </cell>
          <cell r="AN255">
            <v>5290</v>
          </cell>
          <cell r="AO255">
            <v>6650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1850</v>
          </cell>
          <cell r="AW255">
            <v>350</v>
          </cell>
          <cell r="AX255">
            <v>0</v>
          </cell>
          <cell r="AY255">
            <v>1500</v>
          </cell>
          <cell r="AZ255">
            <v>0</v>
          </cell>
          <cell r="BA255">
            <v>24000</v>
          </cell>
          <cell r="BB255">
            <v>20900</v>
          </cell>
          <cell r="BC255">
            <v>300</v>
          </cell>
          <cell r="BD255">
            <v>0</v>
          </cell>
          <cell r="BE255">
            <v>1400</v>
          </cell>
          <cell r="BF255">
            <v>0</v>
          </cell>
          <cell r="BG255">
            <v>77496.89</v>
          </cell>
          <cell r="BH255">
            <v>400</v>
          </cell>
          <cell r="BI255">
            <v>6152.5</v>
          </cell>
          <cell r="BJ255">
            <v>0</v>
          </cell>
          <cell r="BK255">
            <v>0</v>
          </cell>
          <cell r="BL255">
            <v>419637</v>
          </cell>
          <cell r="BM255">
            <v>2000</v>
          </cell>
          <cell r="BN255">
            <v>7900</v>
          </cell>
          <cell r="BO255">
            <v>5580</v>
          </cell>
          <cell r="BP255">
            <v>0</v>
          </cell>
          <cell r="BQ255">
            <v>0</v>
          </cell>
          <cell r="BR255">
            <v>214930</v>
          </cell>
          <cell r="BS255">
            <v>16400</v>
          </cell>
          <cell r="BT255">
            <v>3650</v>
          </cell>
          <cell r="BU255">
            <v>0</v>
          </cell>
          <cell r="BV255">
            <v>2500</v>
          </cell>
          <cell r="BW255">
            <v>0</v>
          </cell>
          <cell r="BX255">
            <v>0</v>
          </cell>
          <cell r="BY255">
            <v>2100</v>
          </cell>
          <cell r="BZ255">
            <v>13000</v>
          </cell>
          <cell r="CA255">
            <v>0</v>
          </cell>
          <cell r="CB255">
            <v>0</v>
          </cell>
          <cell r="CC255">
            <v>3260</v>
          </cell>
          <cell r="CD255">
            <v>0</v>
          </cell>
          <cell r="CE255">
            <v>4480</v>
          </cell>
          <cell r="CF255">
            <v>0</v>
          </cell>
          <cell r="CG255">
            <v>0</v>
          </cell>
          <cell r="CH255">
            <v>1350</v>
          </cell>
          <cell r="CI255">
            <v>4400</v>
          </cell>
          <cell r="CJ255">
            <v>4300</v>
          </cell>
          <cell r="CK255">
            <v>0</v>
          </cell>
          <cell r="CL255">
            <v>4790</v>
          </cell>
        </row>
        <row r="256">
          <cell r="A256" t="str">
            <v>5104010107.108</v>
          </cell>
          <cell r="B256" t="str">
            <v>ค่าซ่อมแซมครุภัณฑ์อื่น</v>
          </cell>
          <cell r="C256">
            <v>15670</v>
          </cell>
          <cell r="D256">
            <v>2996</v>
          </cell>
          <cell r="E256">
            <v>68500</v>
          </cell>
          <cell r="F256">
            <v>40003.75</v>
          </cell>
          <cell r="G256">
            <v>35081.01</v>
          </cell>
          <cell r="H256">
            <v>0</v>
          </cell>
          <cell r="I256">
            <v>54280</v>
          </cell>
          <cell r="J256">
            <v>58760.4</v>
          </cell>
          <cell r="K256">
            <v>134240</v>
          </cell>
          <cell r="L256">
            <v>168122.45</v>
          </cell>
          <cell r="M256">
            <v>75004</v>
          </cell>
          <cell r="N256">
            <v>0</v>
          </cell>
          <cell r="O256">
            <v>24948</v>
          </cell>
          <cell r="P256">
            <v>45685.65</v>
          </cell>
          <cell r="Q256">
            <v>109404.05</v>
          </cell>
          <cell r="R256">
            <v>231694.99</v>
          </cell>
          <cell r="S256">
            <v>134701.01</v>
          </cell>
          <cell r="T256">
            <v>0</v>
          </cell>
          <cell r="U256">
            <v>9250</v>
          </cell>
          <cell r="V256">
            <v>6070</v>
          </cell>
          <cell r="W256">
            <v>606674.29</v>
          </cell>
          <cell r="X256">
            <v>0</v>
          </cell>
          <cell r="Y256">
            <v>74637</v>
          </cell>
          <cell r="Z256">
            <v>29680</v>
          </cell>
          <cell r="AA256">
            <v>23196.400000000001</v>
          </cell>
          <cell r="AB256">
            <v>30000</v>
          </cell>
          <cell r="AC256">
            <v>8445</v>
          </cell>
          <cell r="AD256">
            <v>327533.23</v>
          </cell>
          <cell r="AE256">
            <v>48070.49</v>
          </cell>
          <cell r="AF256">
            <v>2290</v>
          </cell>
          <cell r="AG256">
            <v>240794.3</v>
          </cell>
          <cell r="AH256">
            <v>34680</v>
          </cell>
          <cell r="AI256">
            <v>24475</v>
          </cell>
          <cell r="AJ256">
            <v>3800</v>
          </cell>
          <cell r="AK256">
            <v>493196.52</v>
          </cell>
          <cell r="AL256">
            <v>57016</v>
          </cell>
          <cell r="AM256">
            <v>10320</v>
          </cell>
          <cell r="AN256">
            <v>24563.99</v>
          </cell>
          <cell r="AO256">
            <v>54652.15</v>
          </cell>
          <cell r="AP256">
            <v>26065.74</v>
          </cell>
          <cell r="AQ256">
            <v>26935</v>
          </cell>
          <cell r="AR256">
            <v>0</v>
          </cell>
          <cell r="AS256">
            <v>85446.99</v>
          </cell>
          <cell r="AT256">
            <v>125359.01</v>
          </cell>
          <cell r="AU256">
            <v>159981.9</v>
          </cell>
          <cell r="AV256">
            <v>60894.8</v>
          </cell>
          <cell r="AW256">
            <v>38227.769999999997</v>
          </cell>
          <cell r="AX256">
            <v>22750</v>
          </cell>
          <cell r="AY256">
            <v>114091</v>
          </cell>
          <cell r="AZ256">
            <v>24100</v>
          </cell>
          <cell r="BA256">
            <v>0</v>
          </cell>
          <cell r="BB256">
            <v>64552.72</v>
          </cell>
          <cell r="BC256">
            <v>247816.5</v>
          </cell>
          <cell r="BD256">
            <v>169631.2</v>
          </cell>
          <cell r="BE256">
            <v>13700</v>
          </cell>
          <cell r="BF256">
            <v>41000</v>
          </cell>
          <cell r="BG256">
            <v>81675</v>
          </cell>
          <cell r="BH256">
            <v>0</v>
          </cell>
          <cell r="BI256">
            <v>0</v>
          </cell>
          <cell r="BJ256">
            <v>0</v>
          </cell>
          <cell r="BK256">
            <v>56970</v>
          </cell>
          <cell r="BL256">
            <v>332473.86</v>
          </cell>
          <cell r="BM256">
            <v>77887.899999999994</v>
          </cell>
          <cell r="BN256">
            <v>183222.8</v>
          </cell>
          <cell r="BO256">
            <v>14464.26</v>
          </cell>
          <cell r="BP256">
            <v>324810</v>
          </cell>
          <cell r="BQ256">
            <v>0</v>
          </cell>
          <cell r="BR256">
            <v>0</v>
          </cell>
          <cell r="BS256">
            <v>0</v>
          </cell>
          <cell r="BT256">
            <v>11502</v>
          </cell>
          <cell r="BU256">
            <v>111483.7</v>
          </cell>
          <cell r="BV256">
            <v>0</v>
          </cell>
          <cell r="BW256">
            <v>16460</v>
          </cell>
          <cell r="BX256">
            <v>6950</v>
          </cell>
          <cell r="BY256">
            <v>18939</v>
          </cell>
          <cell r="BZ256">
            <v>44546.3</v>
          </cell>
          <cell r="CA256">
            <v>13375</v>
          </cell>
          <cell r="CB256">
            <v>501413.6</v>
          </cell>
          <cell r="CC256">
            <v>0</v>
          </cell>
          <cell r="CD256">
            <v>71569.2</v>
          </cell>
          <cell r="CE256">
            <v>420</v>
          </cell>
          <cell r="CF256">
            <v>61485</v>
          </cell>
          <cell r="CG256">
            <v>3200</v>
          </cell>
          <cell r="CH256">
            <v>10272.299999999999</v>
          </cell>
          <cell r="CI256">
            <v>56339.1</v>
          </cell>
          <cell r="CJ256">
            <v>72643</v>
          </cell>
          <cell r="CK256">
            <v>115879.29</v>
          </cell>
          <cell r="CL256">
            <v>0</v>
          </cell>
        </row>
        <row r="257">
          <cell r="A257" t="str">
            <v>5104010107.109</v>
          </cell>
          <cell r="B257" t="str">
            <v>ค่าจ้างเหมาบำรุงรักษาดูแลลิฟท์</v>
          </cell>
          <cell r="C257">
            <v>1120310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51360</v>
          </cell>
          <cell r="N257">
            <v>0</v>
          </cell>
          <cell r="O257">
            <v>12840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162640.07999999999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212000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32100</v>
          </cell>
          <cell r="AY257">
            <v>0</v>
          </cell>
          <cell r="AZ257">
            <v>0</v>
          </cell>
          <cell r="BA257">
            <v>170593.75</v>
          </cell>
          <cell r="BB257">
            <v>0</v>
          </cell>
          <cell r="BC257">
            <v>110027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288000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2516762.83</v>
          </cell>
          <cell r="BS257">
            <v>0</v>
          </cell>
          <cell r="BT257">
            <v>0</v>
          </cell>
          <cell r="BU257">
            <v>38520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12840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123531.5</v>
          </cell>
          <cell r="CK257">
            <v>0</v>
          </cell>
          <cell r="CL257">
            <v>0</v>
          </cell>
        </row>
        <row r="258">
          <cell r="A258" t="str">
            <v>5104010107.110</v>
          </cell>
          <cell r="B258" t="str">
            <v>ค่าจ้างเหมาบำรุงรักษาสวนหย่อม</v>
          </cell>
          <cell r="C258">
            <v>0</v>
          </cell>
          <cell r="D258">
            <v>0</v>
          </cell>
          <cell r="E258">
            <v>14000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15000</v>
          </cell>
          <cell r="M258">
            <v>0</v>
          </cell>
          <cell r="N258">
            <v>0</v>
          </cell>
          <cell r="O258">
            <v>0</v>
          </cell>
          <cell r="P258">
            <v>109000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166974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3000</v>
          </cell>
          <cell r="AQ258">
            <v>0</v>
          </cell>
          <cell r="AR258">
            <v>0</v>
          </cell>
          <cell r="AS258">
            <v>0</v>
          </cell>
          <cell r="AT258">
            <v>66400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84000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8400</v>
          </cell>
          <cell r="BN258">
            <v>0</v>
          </cell>
          <cell r="BO258">
            <v>6000</v>
          </cell>
          <cell r="BP258">
            <v>6000</v>
          </cell>
          <cell r="BQ258">
            <v>0</v>
          </cell>
          <cell r="BR258">
            <v>1742700</v>
          </cell>
          <cell r="BS258">
            <v>0</v>
          </cell>
          <cell r="BT258">
            <v>500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4800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13000</v>
          </cell>
          <cell r="CL258">
            <v>0</v>
          </cell>
        </row>
        <row r="259">
          <cell r="A259" t="str">
            <v>5104010107.111</v>
          </cell>
          <cell r="B259" t="str">
            <v>ค่าจ้างเหมาบำรุงรักษาครุภัณฑ์วิทยาศาสตร์และการแพทย์</v>
          </cell>
          <cell r="C259">
            <v>726670.75</v>
          </cell>
          <cell r="D259">
            <v>57780</v>
          </cell>
          <cell r="E259">
            <v>10000</v>
          </cell>
          <cell r="F259">
            <v>67297.850000000006</v>
          </cell>
          <cell r="G259">
            <v>68900</v>
          </cell>
          <cell r="H259">
            <v>0</v>
          </cell>
          <cell r="I259">
            <v>37605</v>
          </cell>
          <cell r="J259">
            <v>203037.5</v>
          </cell>
          <cell r="K259">
            <v>0</v>
          </cell>
          <cell r="L259">
            <v>159705</v>
          </cell>
          <cell r="M259">
            <v>123460</v>
          </cell>
          <cell r="N259">
            <v>800</v>
          </cell>
          <cell r="O259">
            <v>105200</v>
          </cell>
          <cell r="P259">
            <v>48850</v>
          </cell>
          <cell r="Q259">
            <v>43890</v>
          </cell>
          <cell r="R259">
            <v>0</v>
          </cell>
          <cell r="S259">
            <v>10588.9</v>
          </cell>
          <cell r="T259">
            <v>80780</v>
          </cell>
          <cell r="U259">
            <v>56000</v>
          </cell>
          <cell r="V259">
            <v>23550</v>
          </cell>
          <cell r="W259">
            <v>33700</v>
          </cell>
          <cell r="X259">
            <v>18750</v>
          </cell>
          <cell r="Y259">
            <v>56500</v>
          </cell>
          <cell r="Z259">
            <v>35400</v>
          </cell>
          <cell r="AA259">
            <v>7000</v>
          </cell>
          <cell r="AB259">
            <v>4000</v>
          </cell>
          <cell r="AC259">
            <v>0</v>
          </cell>
          <cell r="AD259">
            <v>0</v>
          </cell>
          <cell r="AE259">
            <v>15800</v>
          </cell>
          <cell r="AF259">
            <v>9000</v>
          </cell>
          <cell r="AG259">
            <v>0</v>
          </cell>
          <cell r="AH259">
            <v>55779</v>
          </cell>
          <cell r="AI259">
            <v>43060</v>
          </cell>
          <cell r="AJ259">
            <v>14900</v>
          </cell>
          <cell r="AK259">
            <v>992750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9800</v>
          </cell>
          <cell r="AQ259">
            <v>0</v>
          </cell>
          <cell r="AR259">
            <v>0</v>
          </cell>
          <cell r="AS259">
            <v>5350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4000</v>
          </cell>
          <cell r="AY259">
            <v>3600</v>
          </cell>
          <cell r="AZ259">
            <v>0</v>
          </cell>
          <cell r="BA259">
            <v>0</v>
          </cell>
          <cell r="BB259">
            <v>13700</v>
          </cell>
          <cell r="BC259">
            <v>788590</v>
          </cell>
          <cell r="BD259">
            <v>0</v>
          </cell>
          <cell r="BE259">
            <v>84903</v>
          </cell>
          <cell r="BF259">
            <v>0</v>
          </cell>
          <cell r="BG259">
            <v>1260876.31</v>
          </cell>
          <cell r="BH259">
            <v>13267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11951</v>
          </cell>
          <cell r="BN259">
            <v>15400</v>
          </cell>
          <cell r="BO259">
            <v>0</v>
          </cell>
          <cell r="BP259">
            <v>627000</v>
          </cell>
          <cell r="BQ259">
            <v>0</v>
          </cell>
          <cell r="BR259">
            <v>3162995.35</v>
          </cell>
          <cell r="BS259">
            <v>11000</v>
          </cell>
          <cell r="BT259">
            <v>0</v>
          </cell>
          <cell r="BU259">
            <v>0</v>
          </cell>
          <cell r="BV259">
            <v>600</v>
          </cell>
          <cell r="BW259">
            <v>0</v>
          </cell>
          <cell r="BX259">
            <v>123075</v>
          </cell>
          <cell r="BY259">
            <v>1284</v>
          </cell>
          <cell r="BZ259">
            <v>19800</v>
          </cell>
          <cell r="CA259">
            <v>0</v>
          </cell>
          <cell r="CB259">
            <v>0</v>
          </cell>
          <cell r="CC259">
            <v>105490</v>
          </cell>
          <cell r="CD259">
            <v>10100</v>
          </cell>
          <cell r="CE259">
            <v>0</v>
          </cell>
          <cell r="CF259">
            <v>14350</v>
          </cell>
          <cell r="CG259">
            <v>64950</v>
          </cell>
          <cell r="CH259">
            <v>0</v>
          </cell>
          <cell r="CI259">
            <v>69330</v>
          </cell>
          <cell r="CJ259">
            <v>0</v>
          </cell>
          <cell r="CK259">
            <v>0</v>
          </cell>
          <cell r="CL259">
            <v>38350</v>
          </cell>
        </row>
        <row r="260">
          <cell r="A260" t="str">
            <v>5104010107.112</v>
          </cell>
          <cell r="B260" t="str">
            <v>ค่าจ้างเหมาบำรุงรักษาเครื่องปรับอากาศ</v>
          </cell>
          <cell r="C260">
            <v>360450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107200</v>
          </cell>
          <cell r="K260">
            <v>51945.05</v>
          </cell>
          <cell r="L260">
            <v>66400</v>
          </cell>
          <cell r="M260">
            <v>0</v>
          </cell>
          <cell r="N260">
            <v>1300</v>
          </cell>
          <cell r="O260">
            <v>6600</v>
          </cell>
          <cell r="P260">
            <v>38600</v>
          </cell>
          <cell r="Q260">
            <v>0</v>
          </cell>
          <cell r="R260">
            <v>0</v>
          </cell>
          <cell r="S260">
            <v>203300</v>
          </cell>
          <cell r="T260">
            <v>48358</v>
          </cell>
          <cell r="U260">
            <v>2500</v>
          </cell>
          <cell r="V260">
            <v>0</v>
          </cell>
          <cell r="W260">
            <v>0</v>
          </cell>
          <cell r="X260">
            <v>44030.5</v>
          </cell>
          <cell r="Y260">
            <v>126600</v>
          </cell>
          <cell r="Z260">
            <v>6000</v>
          </cell>
          <cell r="AA260">
            <v>0</v>
          </cell>
          <cell r="AB260">
            <v>12400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549800</v>
          </cell>
          <cell r="AL260">
            <v>127900</v>
          </cell>
          <cell r="AM260">
            <v>0</v>
          </cell>
          <cell r="AN260">
            <v>0</v>
          </cell>
          <cell r="AO260">
            <v>165050</v>
          </cell>
          <cell r="AP260">
            <v>237600</v>
          </cell>
          <cell r="AQ260">
            <v>4050</v>
          </cell>
          <cell r="AR260">
            <v>0</v>
          </cell>
          <cell r="AS260">
            <v>13250</v>
          </cell>
          <cell r="AT260">
            <v>0</v>
          </cell>
          <cell r="AU260">
            <v>166930</v>
          </cell>
          <cell r="AV260">
            <v>0</v>
          </cell>
          <cell r="AW260">
            <v>43800</v>
          </cell>
          <cell r="AX260">
            <v>0</v>
          </cell>
          <cell r="AY260">
            <v>0</v>
          </cell>
          <cell r="AZ260">
            <v>0</v>
          </cell>
          <cell r="BA260">
            <v>99048</v>
          </cell>
          <cell r="BB260">
            <v>0</v>
          </cell>
          <cell r="BC260">
            <v>420157.11</v>
          </cell>
          <cell r="BD260">
            <v>0</v>
          </cell>
          <cell r="BE260">
            <v>10513</v>
          </cell>
          <cell r="BF260">
            <v>0</v>
          </cell>
          <cell r="BG260">
            <v>0</v>
          </cell>
          <cell r="BH260">
            <v>5202.9799999999996</v>
          </cell>
          <cell r="BI260">
            <v>0</v>
          </cell>
          <cell r="BJ260">
            <v>5200</v>
          </cell>
          <cell r="BK260">
            <v>0</v>
          </cell>
          <cell r="BL260">
            <v>0</v>
          </cell>
          <cell r="BM260">
            <v>0</v>
          </cell>
          <cell r="BN260">
            <v>14500</v>
          </cell>
          <cell r="BO260">
            <v>0</v>
          </cell>
          <cell r="BP260">
            <v>0</v>
          </cell>
          <cell r="BQ260">
            <v>0</v>
          </cell>
          <cell r="BR260">
            <v>2715464</v>
          </cell>
          <cell r="BS260">
            <v>90552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269852</v>
          </cell>
          <cell r="BY260">
            <v>0</v>
          </cell>
          <cell r="BZ260">
            <v>36000</v>
          </cell>
          <cell r="CA260">
            <v>62450</v>
          </cell>
          <cell r="CB260">
            <v>94860</v>
          </cell>
          <cell r="CC260">
            <v>0</v>
          </cell>
          <cell r="CD260">
            <v>192410</v>
          </cell>
          <cell r="CE260">
            <v>18700</v>
          </cell>
          <cell r="CF260">
            <v>94240.25</v>
          </cell>
          <cell r="CG260">
            <v>39642.480000000003</v>
          </cell>
          <cell r="CH260">
            <v>59390</v>
          </cell>
          <cell r="CI260">
            <v>32590</v>
          </cell>
          <cell r="CJ260">
            <v>0</v>
          </cell>
          <cell r="CK260">
            <v>6800</v>
          </cell>
          <cell r="CL260">
            <v>20400</v>
          </cell>
        </row>
        <row r="261">
          <cell r="A261" t="str">
            <v>5104010107.113</v>
          </cell>
          <cell r="B261" t="str">
            <v>ค่าจ้างเหมาซ่อมแซมบ้านพัก</v>
          </cell>
          <cell r="C261">
            <v>0</v>
          </cell>
          <cell r="D261">
            <v>0</v>
          </cell>
          <cell r="E261">
            <v>123500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500</v>
          </cell>
          <cell r="L261">
            <v>94800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35000</v>
          </cell>
          <cell r="R261">
            <v>0</v>
          </cell>
          <cell r="S261">
            <v>31200</v>
          </cell>
          <cell r="T261">
            <v>19616</v>
          </cell>
          <cell r="U261">
            <v>0</v>
          </cell>
          <cell r="V261">
            <v>14175</v>
          </cell>
          <cell r="W261">
            <v>0</v>
          </cell>
          <cell r="X261">
            <v>0</v>
          </cell>
          <cell r="Y261">
            <v>0</v>
          </cell>
          <cell r="Z261">
            <v>303560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56500</v>
          </cell>
          <cell r="AM261">
            <v>74000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44000</v>
          </cell>
          <cell r="AT261">
            <v>822871</v>
          </cell>
          <cell r="AU261">
            <v>0</v>
          </cell>
          <cell r="AV261">
            <v>0</v>
          </cell>
          <cell r="AW261">
            <v>6000</v>
          </cell>
          <cell r="AX261">
            <v>0</v>
          </cell>
          <cell r="AY261">
            <v>0</v>
          </cell>
          <cell r="AZ261">
            <v>0</v>
          </cell>
          <cell r="BA261">
            <v>109800</v>
          </cell>
          <cell r="BB261">
            <v>0</v>
          </cell>
          <cell r="BC261">
            <v>0</v>
          </cell>
          <cell r="BD261">
            <v>27000</v>
          </cell>
          <cell r="BE261">
            <v>1885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17890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49485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31200</v>
          </cell>
          <cell r="BY261">
            <v>0</v>
          </cell>
          <cell r="BZ261">
            <v>0</v>
          </cell>
          <cell r="CA261">
            <v>47200</v>
          </cell>
          <cell r="CB261">
            <v>0</v>
          </cell>
          <cell r="CC261">
            <v>0</v>
          </cell>
          <cell r="CD261">
            <v>106445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23500</v>
          </cell>
          <cell r="CJ261">
            <v>0</v>
          </cell>
          <cell r="CK261">
            <v>0</v>
          </cell>
          <cell r="CL261">
            <v>0</v>
          </cell>
        </row>
        <row r="262">
          <cell r="A262" t="str">
            <v>5104010110.101</v>
          </cell>
          <cell r="B262" t="str">
            <v>ค่าเชื้อเพลิง</v>
          </cell>
          <cell r="C262">
            <v>2584282.19</v>
          </cell>
          <cell r="D262">
            <v>570720.77</v>
          </cell>
          <cell r="E262">
            <v>561968</v>
          </cell>
          <cell r="F262">
            <v>569541.91</v>
          </cell>
          <cell r="G262">
            <v>331676.59999999998</v>
          </cell>
          <cell r="H262">
            <v>442658.42</v>
          </cell>
          <cell r="I262">
            <v>454087</v>
          </cell>
          <cell r="J262">
            <v>762193.32</v>
          </cell>
          <cell r="K262">
            <v>483812</v>
          </cell>
          <cell r="L262">
            <v>449234.59</v>
          </cell>
          <cell r="M262">
            <v>1096330.77</v>
          </cell>
          <cell r="N262">
            <v>194517</v>
          </cell>
          <cell r="O262">
            <v>1520827.88</v>
          </cell>
          <cell r="P262">
            <v>790256</v>
          </cell>
          <cell r="Q262">
            <v>1216259</v>
          </cell>
          <cell r="R262">
            <v>1163472.8</v>
          </cell>
          <cell r="S262">
            <v>881375.91</v>
          </cell>
          <cell r="T262">
            <v>766984</v>
          </cell>
          <cell r="U262">
            <v>650079.03</v>
          </cell>
          <cell r="V262">
            <v>406194.8</v>
          </cell>
          <cell r="W262">
            <v>5429112.7999999998</v>
          </cell>
          <cell r="X262">
            <v>285742.59999999998</v>
          </cell>
          <cell r="Y262">
            <v>894818</v>
          </cell>
          <cell r="Z262">
            <v>993558</v>
          </cell>
          <cell r="AA262">
            <v>411561</v>
          </cell>
          <cell r="AB262">
            <v>441862.40000000002</v>
          </cell>
          <cell r="AC262">
            <v>529949.19999999995</v>
          </cell>
          <cell r="AD262">
            <v>963128.1</v>
          </cell>
          <cell r="AE262">
            <v>584826</v>
          </cell>
          <cell r="AF262">
            <v>392798.1</v>
          </cell>
          <cell r="AG262">
            <v>499824.5</v>
          </cell>
          <cell r="AH262">
            <v>610823.43999999994</v>
          </cell>
          <cell r="AI262">
            <v>492560.5</v>
          </cell>
          <cell r="AJ262">
            <v>412253.72</v>
          </cell>
          <cell r="AK262">
            <v>5810528.1399999997</v>
          </cell>
          <cell r="AL262">
            <v>806040.2</v>
          </cell>
          <cell r="AM262">
            <v>507002</v>
          </cell>
          <cell r="AN262">
            <v>1244822.76</v>
          </cell>
          <cell r="AO262">
            <v>799794.5</v>
          </cell>
          <cell r="AP262">
            <v>871390</v>
          </cell>
          <cell r="AQ262">
            <v>360804</v>
          </cell>
          <cell r="AR262">
            <v>1489031.89</v>
          </cell>
          <cell r="AS262">
            <v>742195.29</v>
          </cell>
          <cell r="AT262">
            <v>2274188</v>
          </cell>
          <cell r="AU262">
            <v>917968.59</v>
          </cell>
          <cell r="AV262">
            <v>821188</v>
          </cell>
          <cell r="AW262">
            <v>428509.27</v>
          </cell>
          <cell r="AX262">
            <v>708256</v>
          </cell>
          <cell r="AY262">
            <v>0</v>
          </cell>
          <cell r="AZ262">
            <v>607441.06000000006</v>
          </cell>
          <cell r="BA262">
            <v>1780142.35</v>
          </cell>
          <cell r="BB262">
            <v>945106.6</v>
          </cell>
          <cell r="BC262">
            <v>1152351.42</v>
          </cell>
          <cell r="BD262">
            <v>785951</v>
          </cell>
          <cell r="BE262">
            <v>273966.7</v>
          </cell>
          <cell r="BF262">
            <v>496182.31</v>
          </cell>
          <cell r="BG262">
            <v>0</v>
          </cell>
          <cell r="BH262">
            <v>0</v>
          </cell>
          <cell r="BI262">
            <v>194382</v>
          </cell>
          <cell r="BJ262">
            <v>430037</v>
          </cell>
          <cell r="BK262">
            <v>340446.7</v>
          </cell>
          <cell r="BL262">
            <v>2001701.05</v>
          </cell>
          <cell r="BM262">
            <v>615582.6</v>
          </cell>
          <cell r="BN262">
            <v>673817</v>
          </cell>
          <cell r="BO262">
            <v>1227344.6200000001</v>
          </cell>
          <cell r="BP262">
            <v>732816.7</v>
          </cell>
          <cell r="BQ262">
            <v>330972.96000000002</v>
          </cell>
          <cell r="BR262">
            <v>6356742.6799999997</v>
          </cell>
          <cell r="BS262">
            <v>397921</v>
          </cell>
          <cell r="BT262">
            <v>487588</v>
          </cell>
          <cell r="BU262">
            <v>801822.63</v>
          </cell>
          <cell r="BV262">
            <v>329847</v>
          </cell>
          <cell r="BW262">
            <v>506322.9</v>
          </cell>
          <cell r="BX262">
            <v>876062.5</v>
          </cell>
          <cell r="BY262">
            <v>482597.2</v>
          </cell>
          <cell r="BZ262">
            <v>530230.84</v>
          </cell>
          <cell r="CA262">
            <v>526897.5</v>
          </cell>
          <cell r="CB262">
            <v>948225</v>
          </cell>
          <cell r="CC262">
            <v>981198</v>
          </cell>
          <cell r="CD262">
            <v>1110325.3999999999</v>
          </cell>
          <cell r="CE262">
            <v>870540.02</v>
          </cell>
          <cell r="CF262">
            <v>142133.5</v>
          </cell>
          <cell r="CG262">
            <v>361815.33</v>
          </cell>
          <cell r="CH262">
            <v>673047</v>
          </cell>
          <cell r="CI262">
            <v>292359.78000000003</v>
          </cell>
          <cell r="CJ262">
            <v>1341883.99</v>
          </cell>
          <cell r="CK262">
            <v>236475.7</v>
          </cell>
          <cell r="CL262">
            <v>224632.5</v>
          </cell>
        </row>
        <row r="263">
          <cell r="A263" t="str">
            <v>5104010112.101</v>
          </cell>
          <cell r="B263" t="str">
            <v>ค่าจ้างเหมาทำความสะอาด</v>
          </cell>
          <cell r="C263">
            <v>0</v>
          </cell>
          <cell r="D263">
            <v>0</v>
          </cell>
          <cell r="E263">
            <v>462000</v>
          </cell>
          <cell r="F263">
            <v>0</v>
          </cell>
          <cell r="G263">
            <v>178800</v>
          </cell>
          <cell r="H263">
            <v>0</v>
          </cell>
          <cell r="I263">
            <v>0</v>
          </cell>
          <cell r="J263">
            <v>0</v>
          </cell>
          <cell r="K263">
            <v>91800</v>
          </cell>
          <cell r="L263">
            <v>6000</v>
          </cell>
          <cell r="M263">
            <v>0</v>
          </cell>
          <cell r="N263">
            <v>0</v>
          </cell>
          <cell r="O263">
            <v>0</v>
          </cell>
          <cell r="P263">
            <v>5400</v>
          </cell>
          <cell r="Q263">
            <v>0</v>
          </cell>
          <cell r="R263">
            <v>1063400</v>
          </cell>
          <cell r="S263">
            <v>11100</v>
          </cell>
          <cell r="T263">
            <v>473615</v>
          </cell>
          <cell r="U263">
            <v>3300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99000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626400</v>
          </cell>
          <cell r="AU263">
            <v>0</v>
          </cell>
          <cell r="AV263">
            <v>288000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1930280</v>
          </cell>
          <cell r="BB263">
            <v>417742</v>
          </cell>
          <cell r="BC263">
            <v>5370072.2000000002</v>
          </cell>
          <cell r="BD263">
            <v>0</v>
          </cell>
          <cell r="BE263">
            <v>435000</v>
          </cell>
          <cell r="BF263">
            <v>1800</v>
          </cell>
          <cell r="BG263">
            <v>18400</v>
          </cell>
          <cell r="BH263">
            <v>0</v>
          </cell>
          <cell r="BI263">
            <v>0</v>
          </cell>
          <cell r="BJ263">
            <v>53400</v>
          </cell>
          <cell r="BK263">
            <v>0</v>
          </cell>
          <cell r="BL263">
            <v>0</v>
          </cell>
          <cell r="BM263">
            <v>898333.39</v>
          </cell>
          <cell r="BN263">
            <v>738785</v>
          </cell>
          <cell r="BO263">
            <v>312999</v>
          </cell>
          <cell r="BP263">
            <v>586129</v>
          </cell>
          <cell r="BQ263">
            <v>644944.69999999995</v>
          </cell>
          <cell r="BR263">
            <v>10599667</v>
          </cell>
          <cell r="BS263">
            <v>0</v>
          </cell>
          <cell r="BT263">
            <v>499900</v>
          </cell>
          <cell r="BU263">
            <v>0</v>
          </cell>
          <cell r="BV263">
            <v>5440</v>
          </cell>
          <cell r="BW263">
            <v>0</v>
          </cell>
          <cell r="BX263">
            <v>1243000</v>
          </cell>
          <cell r="BY263">
            <v>0</v>
          </cell>
          <cell r="BZ263">
            <v>0</v>
          </cell>
          <cell r="CA263">
            <v>178200</v>
          </cell>
          <cell r="CB263">
            <v>297600</v>
          </cell>
          <cell r="CC263">
            <v>16500</v>
          </cell>
          <cell r="CD263">
            <v>986149.68</v>
          </cell>
          <cell r="CE263">
            <v>0</v>
          </cell>
          <cell r="CF263">
            <v>4800</v>
          </cell>
          <cell r="CG263">
            <v>0</v>
          </cell>
          <cell r="CH263">
            <v>0</v>
          </cell>
          <cell r="CI263">
            <v>0</v>
          </cell>
          <cell r="CJ263">
            <v>1448833.26</v>
          </cell>
          <cell r="CK263">
            <v>12000</v>
          </cell>
          <cell r="CL263">
            <v>0</v>
          </cell>
        </row>
        <row r="264">
          <cell r="A264" t="str">
            <v>5104010112.103</v>
          </cell>
          <cell r="B264" t="str">
            <v>ค่าจ้างเหมาประกอบอาหารผู้ป่วย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35107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133755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31250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10000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24975</v>
          </cell>
          <cell r="AH264">
            <v>0</v>
          </cell>
          <cell r="AI264">
            <v>0</v>
          </cell>
          <cell r="AJ264">
            <v>564830</v>
          </cell>
          <cell r="AK264">
            <v>0</v>
          </cell>
          <cell r="AL264">
            <v>634410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57550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1021666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1539879.5</v>
          </cell>
          <cell r="BE264">
            <v>348920</v>
          </cell>
          <cell r="BF264">
            <v>14700</v>
          </cell>
          <cell r="BG264">
            <v>0</v>
          </cell>
          <cell r="BH264">
            <v>197955</v>
          </cell>
          <cell r="BI264">
            <v>0</v>
          </cell>
          <cell r="BJ264">
            <v>383937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1023165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8100</v>
          </cell>
          <cell r="CF264">
            <v>0</v>
          </cell>
          <cell r="CG264">
            <v>0</v>
          </cell>
          <cell r="CH264">
            <v>12300</v>
          </cell>
          <cell r="CI264">
            <v>0</v>
          </cell>
          <cell r="CJ264">
            <v>0</v>
          </cell>
          <cell r="CK264">
            <v>0</v>
          </cell>
          <cell r="CL264">
            <v>55012</v>
          </cell>
        </row>
        <row r="265">
          <cell r="A265" t="str">
            <v>5104010112.106</v>
          </cell>
          <cell r="B265" t="str">
            <v>ค่าจ้างเหมารถ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147900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9000</v>
          </cell>
          <cell r="AO265">
            <v>0</v>
          </cell>
          <cell r="AP265">
            <v>0</v>
          </cell>
          <cell r="AQ265">
            <v>3000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16000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27300</v>
          </cell>
          <cell r="BO265">
            <v>0</v>
          </cell>
          <cell r="BP265">
            <v>0</v>
          </cell>
          <cell r="BQ265">
            <v>0</v>
          </cell>
          <cell r="BR265">
            <v>38600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</row>
        <row r="266">
          <cell r="A266" t="str">
            <v>5104010112.108</v>
          </cell>
          <cell r="B266" t="str">
            <v>ค่าจ้างเหมาดูแลความปลอดภัย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2256000</v>
          </cell>
          <cell r="P266">
            <v>0</v>
          </cell>
          <cell r="Q266">
            <v>0</v>
          </cell>
          <cell r="R266">
            <v>612920</v>
          </cell>
          <cell r="S266">
            <v>1500</v>
          </cell>
          <cell r="T266">
            <v>206195</v>
          </cell>
          <cell r="U266">
            <v>303999.59999999998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402000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2318000.04</v>
          </cell>
          <cell r="AL266">
            <v>0</v>
          </cell>
          <cell r="AM266">
            <v>198000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90000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27900</v>
          </cell>
          <cell r="BK266">
            <v>0</v>
          </cell>
          <cell r="BL266">
            <v>0</v>
          </cell>
          <cell r="BM266">
            <v>632852</v>
          </cell>
          <cell r="BN266">
            <v>458678</v>
          </cell>
          <cell r="BO266">
            <v>1309397</v>
          </cell>
          <cell r="BP266">
            <v>378631</v>
          </cell>
          <cell r="BQ266">
            <v>0</v>
          </cell>
          <cell r="BR266">
            <v>11738604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100500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156229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</row>
        <row r="267">
          <cell r="A267" t="str">
            <v>5104010112.110</v>
          </cell>
          <cell r="B267" t="str">
            <v>ค่าจ้างเหมาซักรีด</v>
          </cell>
          <cell r="C267">
            <v>0</v>
          </cell>
          <cell r="D267">
            <v>24342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17250</v>
          </cell>
          <cell r="T267">
            <v>0</v>
          </cell>
          <cell r="U267">
            <v>0</v>
          </cell>
          <cell r="V267">
            <v>0</v>
          </cell>
          <cell r="W267">
            <v>2069565.53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421254</v>
          </cell>
          <cell r="AG267">
            <v>0</v>
          </cell>
          <cell r="AH267">
            <v>0</v>
          </cell>
          <cell r="AI267">
            <v>0</v>
          </cell>
          <cell r="AJ267">
            <v>274842</v>
          </cell>
          <cell r="AK267">
            <v>7536050.3899999997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4572124.5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2540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3814286.66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47400</v>
          </cell>
          <cell r="CE267">
            <v>32530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</row>
        <row r="268">
          <cell r="A268" t="str">
            <v>5104010112.111</v>
          </cell>
          <cell r="B268" t="str">
            <v>ค่าจ้างเหมากำจัดขยะติดเชื้อ</v>
          </cell>
          <cell r="C268">
            <v>1424588</v>
          </cell>
          <cell r="D268">
            <v>106524</v>
          </cell>
          <cell r="E268">
            <v>71472</v>
          </cell>
          <cell r="F268">
            <v>182312</v>
          </cell>
          <cell r="G268">
            <v>51980</v>
          </cell>
          <cell r="H268">
            <v>123240</v>
          </cell>
          <cell r="I268">
            <v>6000</v>
          </cell>
          <cell r="J268">
            <v>191257</v>
          </cell>
          <cell r="K268">
            <v>55528.800000000003</v>
          </cell>
          <cell r="L268">
            <v>94236</v>
          </cell>
          <cell r="M268">
            <v>446793</v>
          </cell>
          <cell r="N268">
            <v>0</v>
          </cell>
          <cell r="O268">
            <v>966237</v>
          </cell>
          <cell r="P268">
            <v>134304</v>
          </cell>
          <cell r="Q268">
            <v>0</v>
          </cell>
          <cell r="R268">
            <v>369924</v>
          </cell>
          <cell r="S268">
            <v>120768</v>
          </cell>
          <cell r="T268">
            <v>102384</v>
          </cell>
          <cell r="U268">
            <v>81282</v>
          </cell>
          <cell r="V268">
            <v>24324</v>
          </cell>
          <cell r="W268">
            <v>1689457</v>
          </cell>
          <cell r="X268">
            <v>67389.2</v>
          </cell>
          <cell r="Y268">
            <v>286065</v>
          </cell>
          <cell r="Z268">
            <v>145188</v>
          </cell>
          <cell r="AA268">
            <v>67836</v>
          </cell>
          <cell r="AB268">
            <v>56604</v>
          </cell>
          <cell r="AC268">
            <v>112812</v>
          </cell>
          <cell r="AD268">
            <v>301343</v>
          </cell>
          <cell r="AE268">
            <v>60122</v>
          </cell>
          <cell r="AF268">
            <v>103932</v>
          </cell>
          <cell r="AG268">
            <v>114180</v>
          </cell>
          <cell r="AH268">
            <v>293756</v>
          </cell>
          <cell r="AI268">
            <v>122892</v>
          </cell>
          <cell r="AJ268">
            <v>78309</v>
          </cell>
          <cell r="AK268">
            <v>3461571</v>
          </cell>
          <cell r="AL268">
            <v>100740</v>
          </cell>
          <cell r="AM268">
            <v>115128</v>
          </cell>
          <cell r="AN268">
            <v>334996</v>
          </cell>
          <cell r="AO268">
            <v>246300</v>
          </cell>
          <cell r="AP268">
            <v>145284</v>
          </cell>
          <cell r="AQ268">
            <v>30228</v>
          </cell>
          <cell r="AR268">
            <v>456424</v>
          </cell>
          <cell r="AS268">
            <v>119076</v>
          </cell>
          <cell r="AT268">
            <v>232845</v>
          </cell>
          <cell r="AU268">
            <v>205458</v>
          </cell>
          <cell r="AV268">
            <v>119316</v>
          </cell>
          <cell r="AW268">
            <v>74040</v>
          </cell>
          <cell r="AX268">
            <v>163608</v>
          </cell>
          <cell r="AY268">
            <v>58368</v>
          </cell>
          <cell r="AZ268">
            <v>77224.600000000006</v>
          </cell>
          <cell r="BA268">
            <v>928190.72</v>
          </cell>
          <cell r="BB268">
            <v>117646</v>
          </cell>
          <cell r="BC268">
            <v>1039217.25</v>
          </cell>
          <cell r="BD268">
            <v>340135.2</v>
          </cell>
          <cell r="BE268">
            <v>62868</v>
          </cell>
          <cell r="BF268">
            <v>54036</v>
          </cell>
          <cell r="BG268">
            <v>1349069</v>
          </cell>
          <cell r="BH268">
            <v>51144</v>
          </cell>
          <cell r="BI268">
            <v>0</v>
          </cell>
          <cell r="BJ268">
            <v>125730</v>
          </cell>
          <cell r="BK268">
            <v>310558</v>
          </cell>
          <cell r="BL268">
            <v>934398</v>
          </cell>
          <cell r="BM268">
            <v>184296</v>
          </cell>
          <cell r="BN268">
            <v>0</v>
          </cell>
          <cell r="BO268">
            <v>0</v>
          </cell>
          <cell r="BP268">
            <v>181160</v>
          </cell>
          <cell r="BQ268">
            <v>47772</v>
          </cell>
          <cell r="BR268">
            <v>4051481.5</v>
          </cell>
          <cell r="BS268">
            <v>81180</v>
          </cell>
          <cell r="BT268">
            <v>11000</v>
          </cell>
          <cell r="BU268">
            <v>648276</v>
          </cell>
          <cell r="BV268">
            <v>360</v>
          </cell>
          <cell r="BW268">
            <v>12584</v>
          </cell>
          <cell r="BX268">
            <v>583895</v>
          </cell>
          <cell r="BY268">
            <v>2400</v>
          </cell>
          <cell r="BZ268">
            <v>107344</v>
          </cell>
          <cell r="CA268">
            <v>129888</v>
          </cell>
          <cell r="CB268">
            <v>129955</v>
          </cell>
          <cell r="CC268">
            <v>521640</v>
          </cell>
          <cell r="CD268">
            <v>259264.5</v>
          </cell>
          <cell r="CE268">
            <v>75472</v>
          </cell>
          <cell r="CF268">
            <v>0</v>
          </cell>
          <cell r="CG268">
            <v>103519.8</v>
          </cell>
          <cell r="CH268">
            <v>100920</v>
          </cell>
          <cell r="CI268">
            <v>112811.5</v>
          </cell>
          <cell r="CJ268">
            <v>401492</v>
          </cell>
          <cell r="CK268">
            <v>72416</v>
          </cell>
          <cell r="CL268">
            <v>41504</v>
          </cell>
        </row>
        <row r="269">
          <cell r="A269" t="str">
            <v>5104010112.112</v>
          </cell>
          <cell r="B269" t="str">
            <v>ค่าจ้างเหมาบริการทางการแพทย์</v>
          </cell>
          <cell r="C269">
            <v>1213502.4099999999</v>
          </cell>
          <cell r="D269">
            <v>0</v>
          </cell>
          <cell r="E269">
            <v>28435.25</v>
          </cell>
          <cell r="F269">
            <v>0</v>
          </cell>
          <cell r="G269">
            <v>0</v>
          </cell>
          <cell r="H269">
            <v>6000</v>
          </cell>
          <cell r="I269">
            <v>0</v>
          </cell>
          <cell r="J269">
            <v>708908</v>
          </cell>
          <cell r="K269">
            <v>244195</v>
          </cell>
          <cell r="L269">
            <v>170184.7</v>
          </cell>
          <cell r="M269">
            <v>2361795</v>
          </cell>
          <cell r="N269">
            <v>0</v>
          </cell>
          <cell r="O269">
            <v>16377048</v>
          </cell>
          <cell r="P269">
            <v>0</v>
          </cell>
          <cell r="Q269">
            <v>0</v>
          </cell>
          <cell r="R269">
            <v>11850</v>
          </cell>
          <cell r="S269">
            <v>159266</v>
          </cell>
          <cell r="T269">
            <v>0</v>
          </cell>
          <cell r="U269">
            <v>0</v>
          </cell>
          <cell r="V269">
            <v>67557.8</v>
          </cell>
          <cell r="W269">
            <v>0</v>
          </cell>
          <cell r="X269">
            <v>0</v>
          </cell>
          <cell r="Y269">
            <v>0</v>
          </cell>
          <cell r="Z269">
            <v>84306.8</v>
          </cell>
          <cell r="AA269">
            <v>0</v>
          </cell>
          <cell r="AB269">
            <v>0</v>
          </cell>
          <cell r="AC269">
            <v>0</v>
          </cell>
          <cell r="AD269">
            <v>1844020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12710</v>
          </cell>
          <cell r="AJ269">
            <v>0</v>
          </cell>
          <cell r="AK269">
            <v>7593799.8200000003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60000</v>
          </cell>
          <cell r="AS269">
            <v>0</v>
          </cell>
          <cell r="AT269">
            <v>0</v>
          </cell>
          <cell r="AU269">
            <v>550000</v>
          </cell>
          <cell r="AV269">
            <v>0</v>
          </cell>
          <cell r="AW269">
            <v>52897.09</v>
          </cell>
          <cell r="AX269">
            <v>0</v>
          </cell>
          <cell r="AY269">
            <v>0</v>
          </cell>
          <cell r="AZ269">
            <v>0</v>
          </cell>
          <cell r="BA269">
            <v>31358671.890000001</v>
          </cell>
          <cell r="BB269">
            <v>0</v>
          </cell>
          <cell r="BC269">
            <v>1499366.2</v>
          </cell>
          <cell r="BD269">
            <v>0</v>
          </cell>
          <cell r="BE269">
            <v>37774.639999999999</v>
          </cell>
          <cell r="BF269">
            <v>106454</v>
          </cell>
          <cell r="BG269">
            <v>0</v>
          </cell>
          <cell r="BH269">
            <v>0</v>
          </cell>
          <cell r="BI269">
            <v>0</v>
          </cell>
          <cell r="BJ269">
            <v>69534</v>
          </cell>
          <cell r="BK269">
            <v>0</v>
          </cell>
          <cell r="BL269">
            <v>64200</v>
          </cell>
          <cell r="BM269">
            <v>700</v>
          </cell>
          <cell r="BN269">
            <v>0</v>
          </cell>
          <cell r="BO269">
            <v>1505510.32</v>
          </cell>
          <cell r="BP269">
            <v>0</v>
          </cell>
          <cell r="BQ269">
            <v>0</v>
          </cell>
          <cell r="BR269">
            <v>33167183.629999999</v>
          </cell>
          <cell r="BS269">
            <v>0</v>
          </cell>
          <cell r="BT269">
            <v>53400</v>
          </cell>
          <cell r="BU269">
            <v>21677566</v>
          </cell>
          <cell r="BV269">
            <v>0</v>
          </cell>
          <cell r="BW269">
            <v>0</v>
          </cell>
          <cell r="BX269">
            <v>12566598</v>
          </cell>
          <cell r="BY269">
            <v>0</v>
          </cell>
          <cell r="BZ269">
            <v>0</v>
          </cell>
          <cell r="CA269">
            <v>0</v>
          </cell>
          <cell r="CB269">
            <v>35000</v>
          </cell>
          <cell r="CC269">
            <v>15521394</v>
          </cell>
          <cell r="CD269">
            <v>292271</v>
          </cell>
          <cell r="CE269">
            <v>6890503</v>
          </cell>
          <cell r="CF269">
            <v>100500</v>
          </cell>
          <cell r="CG269">
            <v>0</v>
          </cell>
          <cell r="CH269">
            <v>1170</v>
          </cell>
          <cell r="CI269">
            <v>30987.599999999999</v>
          </cell>
          <cell r="CJ269">
            <v>11619760.890000001</v>
          </cell>
          <cell r="CK269">
            <v>27810</v>
          </cell>
          <cell r="CL269">
            <v>14200</v>
          </cell>
        </row>
        <row r="270">
          <cell r="A270" t="str">
            <v>5104010112.113</v>
          </cell>
          <cell r="B270" t="str">
            <v>ค่าจ้างเหมาบริการอื่น(สนับสนุน)</v>
          </cell>
          <cell r="C270">
            <v>33211876.600000001</v>
          </cell>
          <cell r="D270">
            <v>755196</v>
          </cell>
          <cell r="E270">
            <v>287631.65999999997</v>
          </cell>
          <cell r="F270">
            <v>333342</v>
          </cell>
          <cell r="G270">
            <v>217370</v>
          </cell>
          <cell r="H270">
            <v>1012501.76</v>
          </cell>
          <cell r="I270">
            <v>827364</v>
          </cell>
          <cell r="J270">
            <v>2940275.63</v>
          </cell>
          <cell r="K270">
            <v>709188.7</v>
          </cell>
          <cell r="L270">
            <v>578129.82999999996</v>
          </cell>
          <cell r="M270">
            <v>881442.5</v>
          </cell>
          <cell r="N270">
            <v>27356.34</v>
          </cell>
          <cell r="O270">
            <v>3000797.13</v>
          </cell>
          <cell r="P270">
            <v>1513911.6</v>
          </cell>
          <cell r="Q270">
            <v>499150.96</v>
          </cell>
          <cell r="R270">
            <v>2953881.5</v>
          </cell>
          <cell r="S270">
            <v>105233</v>
          </cell>
          <cell r="T270">
            <v>3475148.84</v>
          </cell>
          <cell r="U270">
            <v>138191</v>
          </cell>
          <cell r="V270">
            <v>293056</v>
          </cell>
          <cell r="W270">
            <v>13958912.859999999</v>
          </cell>
          <cell r="X270">
            <v>312100</v>
          </cell>
          <cell r="Y270">
            <v>2052853.45</v>
          </cell>
          <cell r="Z270">
            <v>1554957</v>
          </cell>
          <cell r="AA270">
            <v>180065</v>
          </cell>
          <cell r="AB270">
            <v>777492</v>
          </cell>
          <cell r="AC270">
            <v>679755.39</v>
          </cell>
          <cell r="AD270">
            <v>1431986</v>
          </cell>
          <cell r="AE270">
            <v>401696</v>
          </cell>
          <cell r="AF270">
            <v>1511047.01</v>
          </cell>
          <cell r="AG270">
            <v>285914.08</v>
          </cell>
          <cell r="AH270">
            <v>458157.93</v>
          </cell>
          <cell r="AI270">
            <v>70122.5</v>
          </cell>
          <cell r="AJ270">
            <v>676885.49</v>
          </cell>
          <cell r="AK270">
            <v>3476711.56</v>
          </cell>
          <cell r="AL270">
            <v>1096888</v>
          </cell>
          <cell r="AM270">
            <v>295491.84999999998</v>
          </cell>
          <cell r="AN270">
            <v>2169190.21</v>
          </cell>
          <cell r="AO270">
            <v>1041680.61</v>
          </cell>
          <cell r="AP270">
            <v>2206659.9300000002</v>
          </cell>
          <cell r="AQ270">
            <v>288250.01</v>
          </cell>
          <cell r="AR270">
            <v>40323103.310000002</v>
          </cell>
          <cell r="AS270">
            <v>358391.54</v>
          </cell>
          <cell r="AT270">
            <v>5282349.5</v>
          </cell>
          <cell r="AU270">
            <v>1361699.2</v>
          </cell>
          <cell r="AV270">
            <v>700878.54</v>
          </cell>
          <cell r="AW270">
            <v>124132.5</v>
          </cell>
          <cell r="AX270">
            <v>504355.9</v>
          </cell>
          <cell r="AY270">
            <v>1322082.32</v>
          </cell>
          <cell r="AZ270">
            <v>531431.02</v>
          </cell>
          <cell r="BA270">
            <v>1662388.34</v>
          </cell>
          <cell r="BB270">
            <v>930869.75</v>
          </cell>
          <cell r="BC270">
            <v>12646970.859999999</v>
          </cell>
          <cell r="BD270">
            <v>532954.72</v>
          </cell>
          <cell r="BE270">
            <v>268449.82</v>
          </cell>
          <cell r="BF270">
            <v>316485</v>
          </cell>
          <cell r="BG270">
            <v>17954007.120000001</v>
          </cell>
          <cell r="BH270">
            <v>1123763.8</v>
          </cell>
          <cell r="BI270">
            <v>385983.16</v>
          </cell>
          <cell r="BJ270">
            <v>144733.14000000001</v>
          </cell>
          <cell r="BK270">
            <v>202581</v>
          </cell>
          <cell r="BL270">
            <v>11706168.289999999</v>
          </cell>
          <cell r="BM270">
            <v>719506</v>
          </cell>
          <cell r="BN270">
            <v>412227.9</v>
          </cell>
          <cell r="BO270">
            <v>4899240.32</v>
          </cell>
          <cell r="BP270">
            <v>1531615.2</v>
          </cell>
          <cell r="BQ270">
            <v>0</v>
          </cell>
          <cell r="BR270">
            <v>7762711.9699999997</v>
          </cell>
          <cell r="BS270">
            <v>3060739.39</v>
          </cell>
          <cell r="BT270">
            <v>1174619.78</v>
          </cell>
          <cell r="BU270">
            <v>5647348.4000000004</v>
          </cell>
          <cell r="BV270">
            <v>1312109.6299999999</v>
          </cell>
          <cell r="BW270">
            <v>797845.5</v>
          </cell>
          <cell r="BX270">
            <v>29100</v>
          </cell>
          <cell r="BY270">
            <v>520873</v>
          </cell>
          <cell r="BZ270">
            <v>1262410.32</v>
          </cell>
          <cell r="CA270">
            <v>826818.68</v>
          </cell>
          <cell r="CB270">
            <v>961729.6</v>
          </cell>
          <cell r="CC270">
            <v>4095888.8</v>
          </cell>
          <cell r="CD270">
            <v>5256299.1399999997</v>
          </cell>
          <cell r="CE270">
            <v>3098627.01</v>
          </cell>
          <cell r="CF270">
            <v>834600.38</v>
          </cell>
          <cell r="CG270">
            <v>1657400.65</v>
          </cell>
          <cell r="CH270">
            <v>982451.82</v>
          </cell>
          <cell r="CI270">
            <v>751228.49</v>
          </cell>
          <cell r="CJ270">
            <v>12132803.060000001</v>
          </cell>
          <cell r="CK270">
            <v>972787.4</v>
          </cell>
          <cell r="CL270">
            <v>454290</v>
          </cell>
        </row>
        <row r="271">
          <cell r="A271" t="str">
            <v>5104010112.114</v>
          </cell>
          <cell r="B271" t="str">
            <v>ค่าจ้างตรวจทางห้องปฏิบัติการ (Lab)</v>
          </cell>
          <cell r="C271">
            <v>8754012.1199999992</v>
          </cell>
          <cell r="D271">
            <v>1187505</v>
          </cell>
          <cell r="E271">
            <v>89200</v>
          </cell>
          <cell r="F271">
            <v>534122</v>
          </cell>
          <cell r="G271">
            <v>277033</v>
          </cell>
          <cell r="H271">
            <v>487633.94</v>
          </cell>
          <cell r="I271">
            <v>1000353</v>
          </cell>
          <cell r="J271">
            <v>1296400</v>
          </cell>
          <cell r="K271">
            <v>392620</v>
          </cell>
          <cell r="L271">
            <v>590700</v>
          </cell>
          <cell r="M271">
            <v>2260455</v>
          </cell>
          <cell r="N271">
            <v>165677</v>
          </cell>
          <cell r="O271">
            <v>4232811.4000000004</v>
          </cell>
          <cell r="P271">
            <v>1233774</v>
          </cell>
          <cell r="Q271">
            <v>1206260</v>
          </cell>
          <cell r="R271">
            <v>1788495</v>
          </cell>
          <cell r="S271">
            <v>859071</v>
          </cell>
          <cell r="T271">
            <v>1615655</v>
          </cell>
          <cell r="U271">
            <v>676066</v>
          </cell>
          <cell r="V271">
            <v>437785</v>
          </cell>
          <cell r="W271">
            <v>22413762</v>
          </cell>
          <cell r="X271">
            <v>444245.5</v>
          </cell>
          <cell r="Y271">
            <v>338068.7</v>
          </cell>
          <cell r="Z271">
            <v>515027.3</v>
          </cell>
          <cell r="AA271">
            <v>256843.4</v>
          </cell>
          <cell r="AB271">
            <v>228453.9</v>
          </cell>
          <cell r="AC271">
            <v>87951.7</v>
          </cell>
          <cell r="AD271">
            <v>699083.2</v>
          </cell>
          <cell r="AE271">
            <v>356697.8</v>
          </cell>
          <cell r="AF271">
            <v>131374.9</v>
          </cell>
          <cell r="AG271">
            <v>84207.8</v>
          </cell>
          <cell r="AH271">
            <v>3810751</v>
          </cell>
          <cell r="AI271">
            <v>417054.55</v>
          </cell>
          <cell r="AJ271">
            <v>76464.5</v>
          </cell>
          <cell r="AK271">
            <v>30624347</v>
          </cell>
          <cell r="AL271">
            <v>807910</v>
          </cell>
          <cell r="AM271">
            <v>593880</v>
          </cell>
          <cell r="AN271">
            <v>1679146.5</v>
          </cell>
          <cell r="AO271">
            <v>2884784.45</v>
          </cell>
          <cell r="AP271">
            <v>1491235</v>
          </cell>
          <cell r="AQ271">
            <v>132191.5</v>
          </cell>
          <cell r="AR271">
            <v>5452430</v>
          </cell>
          <cell r="AS271">
            <v>1058650</v>
          </cell>
          <cell r="AT271">
            <v>1504679.5</v>
          </cell>
          <cell r="AU271">
            <v>949614.7</v>
          </cell>
          <cell r="AV271">
            <v>683689.4</v>
          </cell>
          <cell r="AW271">
            <v>546045</v>
          </cell>
          <cell r="AX271">
            <v>575015</v>
          </cell>
          <cell r="AY271">
            <v>773493</v>
          </cell>
          <cell r="AZ271">
            <v>1054091</v>
          </cell>
          <cell r="BA271">
            <v>4910218</v>
          </cell>
          <cell r="BB271">
            <v>597095</v>
          </cell>
          <cell r="BC271">
            <v>15094386.199999999</v>
          </cell>
          <cell r="BD271">
            <v>3788153.2</v>
          </cell>
          <cell r="BE271">
            <v>451913.4</v>
          </cell>
          <cell r="BF271">
            <v>75544.73</v>
          </cell>
          <cell r="BG271">
            <v>6594192.5</v>
          </cell>
          <cell r="BH271">
            <v>420287.35</v>
          </cell>
          <cell r="BI271">
            <v>121795</v>
          </cell>
          <cell r="BJ271">
            <v>697357.2</v>
          </cell>
          <cell r="BK271">
            <v>1510217.8</v>
          </cell>
          <cell r="BL271">
            <v>7304477.9500000002</v>
          </cell>
          <cell r="BM271">
            <v>1868517.75</v>
          </cell>
          <cell r="BN271">
            <v>1390736.55</v>
          </cell>
          <cell r="BO271">
            <v>3571845.5</v>
          </cell>
          <cell r="BP271">
            <v>1935200</v>
          </cell>
          <cell r="BQ271">
            <v>1405652.1</v>
          </cell>
          <cell r="BR271">
            <v>54869977</v>
          </cell>
          <cell r="BS271">
            <v>1673547.9</v>
          </cell>
          <cell r="BT271">
            <v>457022.5</v>
          </cell>
          <cell r="BU271">
            <v>1147203</v>
          </cell>
          <cell r="BV271">
            <v>125680</v>
          </cell>
          <cell r="BW271">
            <v>876860</v>
          </cell>
          <cell r="BX271">
            <v>933345</v>
          </cell>
          <cell r="BY271">
            <v>577738</v>
          </cell>
          <cell r="BZ271">
            <v>512916</v>
          </cell>
          <cell r="CA271">
            <v>897485</v>
          </cell>
          <cell r="CB271">
            <v>860692</v>
          </cell>
          <cell r="CC271">
            <v>2672725.7999999998</v>
          </cell>
          <cell r="CD271">
            <v>879571</v>
          </cell>
          <cell r="CE271">
            <v>1846087.5</v>
          </cell>
          <cell r="CF271">
            <v>824054.19</v>
          </cell>
          <cell r="CG271">
            <v>243906</v>
          </cell>
          <cell r="CH271">
            <v>376134</v>
          </cell>
          <cell r="CI271">
            <v>604336</v>
          </cell>
          <cell r="CJ271">
            <v>7966674.29</v>
          </cell>
          <cell r="CK271">
            <v>327120</v>
          </cell>
          <cell r="CL271">
            <v>197485</v>
          </cell>
        </row>
        <row r="272">
          <cell r="A272" t="str">
            <v>5104010112.115</v>
          </cell>
          <cell r="B272" t="str">
            <v>ค่าจ้างตรวจเอ็กซเรย์ (X-Ray)</v>
          </cell>
          <cell r="C272">
            <v>4273100</v>
          </cell>
          <cell r="D272">
            <v>0</v>
          </cell>
          <cell r="E272">
            <v>29550</v>
          </cell>
          <cell r="F272">
            <v>0</v>
          </cell>
          <cell r="G272">
            <v>0</v>
          </cell>
          <cell r="H272">
            <v>0</v>
          </cell>
          <cell r="I272">
            <v>4000</v>
          </cell>
          <cell r="J272">
            <v>804923</v>
          </cell>
          <cell r="K272">
            <v>0</v>
          </cell>
          <cell r="L272">
            <v>4000</v>
          </cell>
          <cell r="M272">
            <v>2060200</v>
          </cell>
          <cell r="N272">
            <v>0</v>
          </cell>
          <cell r="O272">
            <v>7757797</v>
          </cell>
          <cell r="P272">
            <v>728550</v>
          </cell>
          <cell r="Q272">
            <v>666630.84</v>
          </cell>
          <cell r="R272">
            <v>664200</v>
          </cell>
          <cell r="S272">
            <v>415375</v>
          </cell>
          <cell r="T272">
            <v>351055</v>
          </cell>
          <cell r="U272">
            <v>1414865</v>
          </cell>
          <cell r="V272">
            <v>161075</v>
          </cell>
          <cell r="W272">
            <v>18061687</v>
          </cell>
          <cell r="X272">
            <v>0</v>
          </cell>
          <cell r="Y272">
            <v>11000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62353334</v>
          </cell>
          <cell r="AL272">
            <v>0</v>
          </cell>
          <cell r="AM272">
            <v>0</v>
          </cell>
          <cell r="AN272">
            <v>1000</v>
          </cell>
          <cell r="AO272">
            <v>0</v>
          </cell>
          <cell r="AP272">
            <v>0</v>
          </cell>
          <cell r="AQ272">
            <v>0</v>
          </cell>
          <cell r="AR272">
            <v>55550</v>
          </cell>
          <cell r="AS272">
            <v>0</v>
          </cell>
          <cell r="AT272">
            <v>15683425</v>
          </cell>
          <cell r="AU272">
            <v>0</v>
          </cell>
          <cell r="AV272">
            <v>13770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1107340</v>
          </cell>
          <cell r="BB272">
            <v>0</v>
          </cell>
          <cell r="BC272">
            <v>9739800</v>
          </cell>
          <cell r="BD272">
            <v>0</v>
          </cell>
          <cell r="BE272">
            <v>57175</v>
          </cell>
          <cell r="BF272">
            <v>11300</v>
          </cell>
          <cell r="BG272">
            <v>6892575</v>
          </cell>
          <cell r="BH272">
            <v>0</v>
          </cell>
          <cell r="BI272">
            <v>0</v>
          </cell>
          <cell r="BJ272">
            <v>8550</v>
          </cell>
          <cell r="BK272">
            <v>0</v>
          </cell>
          <cell r="BL272">
            <v>10863213</v>
          </cell>
          <cell r="BM272">
            <v>687414</v>
          </cell>
          <cell r="BN272">
            <v>441369</v>
          </cell>
          <cell r="BO272">
            <v>1681025</v>
          </cell>
          <cell r="BP272">
            <v>401836</v>
          </cell>
          <cell r="BQ272">
            <v>331106</v>
          </cell>
          <cell r="BR272">
            <v>34480660</v>
          </cell>
          <cell r="BS272">
            <v>0</v>
          </cell>
          <cell r="BT272">
            <v>0</v>
          </cell>
          <cell r="BU272">
            <v>3940575</v>
          </cell>
          <cell r="BV272">
            <v>0</v>
          </cell>
          <cell r="BW272">
            <v>0</v>
          </cell>
          <cell r="BX272">
            <v>3655565</v>
          </cell>
          <cell r="BY272">
            <v>17000</v>
          </cell>
          <cell r="BZ272">
            <v>0</v>
          </cell>
          <cell r="CA272">
            <v>0</v>
          </cell>
          <cell r="CB272">
            <v>0</v>
          </cell>
          <cell r="CC272">
            <v>3826275</v>
          </cell>
          <cell r="CD272">
            <v>3000</v>
          </cell>
          <cell r="CE272">
            <v>0</v>
          </cell>
          <cell r="CF272">
            <v>0</v>
          </cell>
          <cell r="CG272">
            <v>0</v>
          </cell>
          <cell r="CH272">
            <v>10200</v>
          </cell>
          <cell r="CI272">
            <v>5400</v>
          </cell>
          <cell r="CJ272">
            <v>1550820</v>
          </cell>
          <cell r="CK272">
            <v>0</v>
          </cell>
          <cell r="CL272">
            <v>0</v>
          </cell>
        </row>
        <row r="273">
          <cell r="A273" t="str">
            <v>5104010114.101</v>
          </cell>
          <cell r="B273" t="str">
            <v>ค่าธรรมเนียมทางกฎหมาย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57927.73</v>
          </cell>
          <cell r="BA273">
            <v>0</v>
          </cell>
          <cell r="BB273">
            <v>0</v>
          </cell>
          <cell r="BC273">
            <v>3290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10.4</v>
          </cell>
          <cell r="BZ273">
            <v>0</v>
          </cell>
          <cell r="CA273">
            <v>0</v>
          </cell>
          <cell r="CB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</row>
        <row r="274">
          <cell r="A274" t="str">
            <v>5104010115.101</v>
          </cell>
          <cell r="B274" t="str">
            <v>ค่าธรรมเนียมธนาคาร</v>
          </cell>
          <cell r="C274">
            <v>626</v>
          </cell>
          <cell r="D274">
            <v>30</v>
          </cell>
          <cell r="E274">
            <v>0</v>
          </cell>
          <cell r="F274">
            <v>0</v>
          </cell>
          <cell r="G274">
            <v>6</v>
          </cell>
          <cell r="H274">
            <v>1111</v>
          </cell>
          <cell r="I274">
            <v>25</v>
          </cell>
          <cell r="J274">
            <v>0</v>
          </cell>
          <cell r="K274">
            <v>0</v>
          </cell>
          <cell r="L274">
            <v>0</v>
          </cell>
          <cell r="M274">
            <v>78</v>
          </cell>
          <cell r="N274">
            <v>0</v>
          </cell>
          <cell r="O274">
            <v>202</v>
          </cell>
          <cell r="P274">
            <v>0</v>
          </cell>
          <cell r="Q274">
            <v>0</v>
          </cell>
          <cell r="R274">
            <v>12</v>
          </cell>
          <cell r="S274">
            <v>0</v>
          </cell>
          <cell r="T274">
            <v>0</v>
          </cell>
          <cell r="U274">
            <v>243.9</v>
          </cell>
          <cell r="V274">
            <v>0</v>
          </cell>
          <cell r="W274">
            <v>1598</v>
          </cell>
          <cell r="X274">
            <v>55</v>
          </cell>
          <cell r="Y274">
            <v>0</v>
          </cell>
          <cell r="Z274">
            <v>0</v>
          </cell>
          <cell r="AA274">
            <v>361.94</v>
          </cell>
          <cell r="AB274">
            <v>110</v>
          </cell>
          <cell r="AC274">
            <v>0</v>
          </cell>
          <cell r="AD274">
            <v>280</v>
          </cell>
          <cell r="AE274">
            <v>0</v>
          </cell>
          <cell r="AF274">
            <v>0</v>
          </cell>
          <cell r="AG274">
            <v>0</v>
          </cell>
          <cell r="AH274">
            <v>66</v>
          </cell>
          <cell r="AI274">
            <v>31</v>
          </cell>
          <cell r="AJ274">
            <v>0</v>
          </cell>
          <cell r="AK274">
            <v>2433</v>
          </cell>
          <cell r="AL274">
            <v>0</v>
          </cell>
          <cell r="AM274">
            <v>41.2</v>
          </cell>
          <cell r="AN274">
            <v>0</v>
          </cell>
          <cell r="AO274">
            <v>6</v>
          </cell>
          <cell r="AP274">
            <v>0</v>
          </cell>
          <cell r="AQ274">
            <v>0</v>
          </cell>
          <cell r="AR274">
            <v>278</v>
          </cell>
          <cell r="AS274">
            <v>0</v>
          </cell>
          <cell r="AT274">
            <v>804.61</v>
          </cell>
          <cell r="AU274">
            <v>486</v>
          </cell>
          <cell r="AV274">
            <v>0</v>
          </cell>
          <cell r="AW274">
            <v>0</v>
          </cell>
          <cell r="AX274">
            <v>6</v>
          </cell>
          <cell r="AY274">
            <v>30</v>
          </cell>
          <cell r="AZ274">
            <v>0</v>
          </cell>
          <cell r="BA274">
            <v>392</v>
          </cell>
          <cell r="BB274">
            <v>0</v>
          </cell>
          <cell r="BC274">
            <v>7553.3</v>
          </cell>
          <cell r="BD274">
            <v>0</v>
          </cell>
          <cell r="BE274">
            <v>0</v>
          </cell>
          <cell r="BF274">
            <v>0</v>
          </cell>
          <cell r="BG274">
            <v>21808.15</v>
          </cell>
          <cell r="BH274">
            <v>0</v>
          </cell>
          <cell r="BI274">
            <v>0</v>
          </cell>
          <cell r="BJ274">
            <v>30</v>
          </cell>
          <cell r="BK274">
            <v>0</v>
          </cell>
          <cell r="BL274">
            <v>679</v>
          </cell>
          <cell r="BM274">
            <v>10</v>
          </cell>
          <cell r="BN274">
            <v>114</v>
          </cell>
          <cell r="BO274">
            <v>90</v>
          </cell>
          <cell r="BP274">
            <v>132</v>
          </cell>
          <cell r="BQ274">
            <v>78</v>
          </cell>
          <cell r="BR274">
            <v>82091.31</v>
          </cell>
          <cell r="BS274">
            <v>24</v>
          </cell>
          <cell r="BT274">
            <v>0</v>
          </cell>
          <cell r="BU274">
            <v>136</v>
          </cell>
          <cell r="BV274">
            <v>0</v>
          </cell>
          <cell r="BW274">
            <v>0</v>
          </cell>
          <cell r="BX274">
            <v>2672</v>
          </cell>
          <cell r="BY274">
            <v>306</v>
          </cell>
          <cell r="BZ274">
            <v>6</v>
          </cell>
          <cell r="CA274">
            <v>0</v>
          </cell>
          <cell r="CB274">
            <v>85</v>
          </cell>
          <cell r="CC274">
            <v>0</v>
          </cell>
          <cell r="CD274">
            <v>0</v>
          </cell>
          <cell r="CE274">
            <v>48</v>
          </cell>
          <cell r="CF274">
            <v>145</v>
          </cell>
          <cell r="CG274">
            <v>0</v>
          </cell>
          <cell r="CH274">
            <v>0</v>
          </cell>
          <cell r="CI274">
            <v>0</v>
          </cell>
          <cell r="CJ274">
            <v>584</v>
          </cell>
          <cell r="CK274">
            <v>0</v>
          </cell>
          <cell r="CL274">
            <v>50</v>
          </cell>
        </row>
        <row r="275">
          <cell r="A275" t="str">
            <v>5104020101.101</v>
          </cell>
          <cell r="B275" t="str">
            <v>ค่าไฟฟ้า</v>
          </cell>
          <cell r="C275">
            <v>17838918.120000001</v>
          </cell>
          <cell r="D275">
            <v>2631732.58</v>
          </cell>
          <cell r="E275">
            <v>2156740.8199999998</v>
          </cell>
          <cell r="F275">
            <v>1184284.04</v>
          </cell>
          <cell r="G275">
            <v>892797.51</v>
          </cell>
          <cell r="H275">
            <v>1888850.76</v>
          </cell>
          <cell r="I275">
            <v>1396657.68</v>
          </cell>
          <cell r="J275">
            <v>2932156.37</v>
          </cell>
          <cell r="K275">
            <v>1298563.5900000001</v>
          </cell>
          <cell r="L275">
            <v>1604676.06</v>
          </cell>
          <cell r="M275">
            <v>4320096.9400000004</v>
          </cell>
          <cell r="N275">
            <v>239068.93</v>
          </cell>
          <cell r="O275">
            <v>9681458.5899999999</v>
          </cell>
          <cell r="P275">
            <v>2327825.88</v>
          </cell>
          <cell r="Q275">
            <v>2499311.46</v>
          </cell>
          <cell r="R275">
            <v>3902619.58</v>
          </cell>
          <cell r="S275">
            <v>1919777.79</v>
          </cell>
          <cell r="T275">
            <v>2265696.02</v>
          </cell>
          <cell r="U275">
            <v>2030588.1</v>
          </cell>
          <cell r="V275">
            <v>766985.12</v>
          </cell>
          <cell r="W275">
            <v>19321320.73</v>
          </cell>
          <cell r="X275">
            <v>1277009.06</v>
          </cell>
          <cell r="Y275">
            <v>2376341</v>
          </cell>
          <cell r="Z275">
            <v>1866321.74</v>
          </cell>
          <cell r="AA275">
            <v>731233.68</v>
          </cell>
          <cell r="AB275">
            <v>861492.86</v>
          </cell>
          <cell r="AC275">
            <v>1376829.85</v>
          </cell>
          <cell r="AD275">
            <v>4004196.84</v>
          </cell>
          <cell r="AE275">
            <v>1519565.93</v>
          </cell>
          <cell r="AF275">
            <v>1031222.93</v>
          </cell>
          <cell r="AG275">
            <v>1747468.13</v>
          </cell>
          <cell r="AH275">
            <v>2131536.2999999998</v>
          </cell>
          <cell r="AI275">
            <v>1152209.69</v>
          </cell>
          <cell r="AJ275">
            <v>769696.21</v>
          </cell>
          <cell r="AK275">
            <v>26040204.23</v>
          </cell>
          <cell r="AL275">
            <v>1698217.98</v>
          </cell>
          <cell r="AM275">
            <v>1596982.94</v>
          </cell>
          <cell r="AN275">
            <v>3591423.58</v>
          </cell>
          <cell r="AO275">
            <v>3334411.64</v>
          </cell>
          <cell r="AP275">
            <v>2206379.42</v>
          </cell>
          <cell r="AQ275">
            <v>530878.28</v>
          </cell>
          <cell r="AR275">
            <v>6461314.3499999996</v>
          </cell>
          <cell r="AS275">
            <v>1786779.23</v>
          </cell>
          <cell r="AT275">
            <v>3394536.24</v>
          </cell>
          <cell r="AU275">
            <v>3474726.46</v>
          </cell>
          <cell r="AV275">
            <v>1613693.03</v>
          </cell>
          <cell r="AW275">
            <v>1193026.55</v>
          </cell>
          <cell r="AX275">
            <v>1954618.97</v>
          </cell>
          <cell r="AY275">
            <v>1700634.79</v>
          </cell>
          <cell r="AZ275">
            <v>1460508.59</v>
          </cell>
          <cell r="BA275">
            <v>11405849.949999999</v>
          </cell>
          <cell r="BB275">
            <v>1998359.36</v>
          </cell>
          <cell r="BC275">
            <v>13928393.789999999</v>
          </cell>
          <cell r="BD275">
            <v>3616455.88</v>
          </cell>
          <cell r="BE275">
            <v>1572898.14</v>
          </cell>
          <cell r="BF275">
            <v>1547264.11</v>
          </cell>
          <cell r="BG275">
            <v>11312591.32</v>
          </cell>
          <cell r="BH275">
            <v>954391.47</v>
          </cell>
          <cell r="BI275">
            <v>480883.43</v>
          </cell>
          <cell r="BJ275">
            <v>1064414.6399999999</v>
          </cell>
          <cell r="BK275">
            <v>647907.88</v>
          </cell>
          <cell r="BL275">
            <v>12750114.810000001</v>
          </cell>
          <cell r="BM275">
            <v>3998079.52</v>
          </cell>
          <cell r="BN275">
            <v>2130399.4700000002</v>
          </cell>
          <cell r="BO275">
            <v>3502998.38</v>
          </cell>
          <cell r="BP275">
            <v>2365396.61</v>
          </cell>
          <cell r="BQ275">
            <v>2026428.55</v>
          </cell>
          <cell r="BR275">
            <v>39061321.640000001</v>
          </cell>
          <cell r="BS275">
            <v>2364214.86</v>
          </cell>
          <cell r="BT275">
            <v>2221924.9300000002</v>
          </cell>
          <cell r="BU275">
            <v>9100518.25</v>
          </cell>
          <cell r="BV275">
            <v>832365.23</v>
          </cell>
          <cell r="BW275">
            <v>2003444.3</v>
          </cell>
          <cell r="BX275">
            <v>5436541.9199999999</v>
          </cell>
          <cell r="BY275">
            <v>1565090.24</v>
          </cell>
          <cell r="BZ275">
            <v>1663068.05</v>
          </cell>
          <cell r="CA275">
            <v>2017221.85</v>
          </cell>
          <cell r="CB275">
            <v>2838039.24</v>
          </cell>
          <cell r="CC275">
            <v>4293536.5199999996</v>
          </cell>
          <cell r="CD275">
            <v>2935800.01</v>
          </cell>
          <cell r="CE275">
            <v>4514865.4000000004</v>
          </cell>
          <cell r="CF275">
            <v>1577266.64</v>
          </cell>
          <cell r="CG275">
            <v>1635786.3</v>
          </cell>
          <cell r="CH275">
            <v>1128586.08</v>
          </cell>
          <cell r="CI275">
            <v>1549988.7</v>
          </cell>
          <cell r="CJ275">
            <v>6073871.2300000004</v>
          </cell>
          <cell r="CK275">
            <v>642948.80000000005</v>
          </cell>
          <cell r="CL275">
            <v>631168.1</v>
          </cell>
        </row>
        <row r="276">
          <cell r="A276" t="str">
            <v>5104020103.101</v>
          </cell>
          <cell r="B276" t="str">
            <v>ค่าน้ำประปาและน้ำบาดาล</v>
          </cell>
          <cell r="C276">
            <v>662338.88</v>
          </cell>
          <cell r="D276">
            <v>5290.08</v>
          </cell>
          <cell r="E276">
            <v>8832.75</v>
          </cell>
          <cell r="F276">
            <v>6619.02</v>
          </cell>
          <cell r="G276">
            <v>0</v>
          </cell>
          <cell r="H276">
            <v>4894.18</v>
          </cell>
          <cell r="I276">
            <v>0</v>
          </cell>
          <cell r="J276">
            <v>804892.46</v>
          </cell>
          <cell r="K276">
            <v>708620.2</v>
          </cell>
          <cell r="L276">
            <v>0</v>
          </cell>
          <cell r="M276">
            <v>66583.539999999994</v>
          </cell>
          <cell r="N276">
            <v>0</v>
          </cell>
          <cell r="O276">
            <v>28510.47</v>
          </cell>
          <cell r="P276">
            <v>830728.02</v>
          </cell>
          <cell r="Q276">
            <v>6593.56</v>
          </cell>
          <cell r="R276">
            <v>884</v>
          </cell>
          <cell r="S276">
            <v>705680.64</v>
          </cell>
          <cell r="T276">
            <v>22836.21</v>
          </cell>
          <cell r="U276">
            <v>0</v>
          </cell>
          <cell r="V276">
            <v>0</v>
          </cell>
          <cell r="W276">
            <v>7020178.3499999996</v>
          </cell>
          <cell r="X276">
            <v>27645</v>
          </cell>
          <cell r="Y276">
            <v>20952.810000000001</v>
          </cell>
          <cell r="Z276">
            <v>8988</v>
          </cell>
          <cell r="AA276">
            <v>6420</v>
          </cell>
          <cell r="AB276">
            <v>3295.6</v>
          </cell>
          <cell r="AC276">
            <v>2572.9</v>
          </cell>
          <cell r="AD276">
            <v>604364.51</v>
          </cell>
          <cell r="AE276">
            <v>7085</v>
          </cell>
          <cell r="AF276">
            <v>0</v>
          </cell>
          <cell r="AG276">
            <v>0</v>
          </cell>
          <cell r="AH276">
            <v>601593.31999999995</v>
          </cell>
          <cell r="AI276">
            <v>0</v>
          </cell>
          <cell r="AJ276">
            <v>300</v>
          </cell>
          <cell r="AK276">
            <v>11450511.970000001</v>
          </cell>
          <cell r="AL276">
            <v>64791.37</v>
          </cell>
          <cell r="AM276">
            <v>2948</v>
          </cell>
          <cell r="AN276">
            <v>761856.75</v>
          </cell>
          <cell r="AO276">
            <v>705206.33</v>
          </cell>
          <cell r="AP276">
            <v>1369.6</v>
          </cell>
          <cell r="AQ276">
            <v>0</v>
          </cell>
          <cell r="AR276">
            <v>565216.18999999994</v>
          </cell>
          <cell r="AS276">
            <v>1355</v>
          </cell>
          <cell r="AT276">
            <v>921703.76</v>
          </cell>
          <cell r="AU276">
            <v>0</v>
          </cell>
          <cell r="AV276">
            <v>42770</v>
          </cell>
          <cell r="AW276">
            <v>8774.2099999999991</v>
          </cell>
          <cell r="AX276">
            <v>22600.12</v>
          </cell>
          <cell r="AY276">
            <v>26695.31</v>
          </cell>
          <cell r="AZ276">
            <v>0</v>
          </cell>
          <cell r="BA276">
            <v>3025528.07</v>
          </cell>
          <cell r="BB276">
            <v>0</v>
          </cell>
          <cell r="BC276">
            <v>3037337.09</v>
          </cell>
          <cell r="BD276">
            <v>7996.54</v>
          </cell>
          <cell r="BE276">
            <v>58098.06</v>
          </cell>
          <cell r="BF276">
            <v>66600.56</v>
          </cell>
          <cell r="BG276">
            <v>2697201.06</v>
          </cell>
          <cell r="BH276">
            <v>0</v>
          </cell>
          <cell r="BI276">
            <v>51600.75</v>
          </cell>
          <cell r="BJ276">
            <v>0</v>
          </cell>
          <cell r="BK276">
            <v>0</v>
          </cell>
          <cell r="BL276">
            <v>3908750.32</v>
          </cell>
          <cell r="BM276">
            <v>1143768.05</v>
          </cell>
          <cell r="BN276">
            <v>527578.14</v>
          </cell>
          <cell r="BO276">
            <v>752.64</v>
          </cell>
          <cell r="BP276">
            <v>0</v>
          </cell>
          <cell r="BQ276">
            <v>0</v>
          </cell>
          <cell r="BR276">
            <v>9382013.6300000008</v>
          </cell>
          <cell r="BS276">
            <v>8176.13</v>
          </cell>
          <cell r="BT276">
            <v>7704</v>
          </cell>
          <cell r="BU276">
            <v>2358348.5699999998</v>
          </cell>
          <cell r="BV276">
            <v>10563.68</v>
          </cell>
          <cell r="BW276">
            <v>521978.05</v>
          </cell>
          <cell r="BX276">
            <v>496325.07</v>
          </cell>
          <cell r="BY276">
            <v>4702.4399999999996</v>
          </cell>
          <cell r="BZ276">
            <v>105106</v>
          </cell>
          <cell r="CA276">
            <v>0</v>
          </cell>
          <cell r="CB276">
            <v>54322.93</v>
          </cell>
          <cell r="CC276">
            <v>409656.19</v>
          </cell>
          <cell r="CD276">
            <v>746691.86</v>
          </cell>
          <cell r="CE276">
            <v>586562.68000000005</v>
          </cell>
          <cell r="CF276">
            <v>0</v>
          </cell>
          <cell r="CG276">
            <v>0</v>
          </cell>
          <cell r="CH276">
            <v>0</v>
          </cell>
          <cell r="CI276">
            <v>0</v>
          </cell>
          <cell r="CJ276">
            <v>125988.19</v>
          </cell>
          <cell r="CK276">
            <v>0</v>
          </cell>
          <cell r="CL276">
            <v>0</v>
          </cell>
        </row>
        <row r="277">
          <cell r="A277" t="str">
            <v>5104020105.101</v>
          </cell>
          <cell r="B277" t="str">
            <v>ค่าโทรศัพท์</v>
          </cell>
          <cell r="C277">
            <v>156838.15</v>
          </cell>
          <cell r="D277">
            <v>133745.94</v>
          </cell>
          <cell r="E277">
            <v>42190.1</v>
          </cell>
          <cell r="F277">
            <v>41970.080000000002</v>
          </cell>
          <cell r="G277">
            <v>30505.67</v>
          </cell>
          <cell r="H277">
            <v>104758</v>
          </cell>
          <cell r="I277">
            <v>11021.06</v>
          </cell>
          <cell r="J277">
            <v>35624.910000000003</v>
          </cell>
          <cell r="K277">
            <v>44697.95</v>
          </cell>
          <cell r="L277">
            <v>91562.25</v>
          </cell>
          <cell r="M277">
            <v>94268.14</v>
          </cell>
          <cell r="N277">
            <v>5367.52</v>
          </cell>
          <cell r="O277">
            <v>85689.32</v>
          </cell>
          <cell r="P277">
            <v>92727.66</v>
          </cell>
          <cell r="Q277">
            <v>75159.600000000006</v>
          </cell>
          <cell r="R277">
            <v>0</v>
          </cell>
          <cell r="S277">
            <v>88058.41</v>
          </cell>
          <cell r="T277">
            <v>125273.36</v>
          </cell>
          <cell r="U277">
            <v>119774.57</v>
          </cell>
          <cell r="V277">
            <v>39870.76</v>
          </cell>
          <cell r="W277">
            <v>109346.63</v>
          </cell>
          <cell r="X277">
            <v>21689.08</v>
          </cell>
          <cell r="Y277">
            <v>12890.33</v>
          </cell>
          <cell r="Z277">
            <v>45464.87</v>
          </cell>
          <cell r="AA277">
            <v>32686.65</v>
          </cell>
          <cell r="AB277">
            <v>66277.8</v>
          </cell>
          <cell r="AC277">
            <v>43213.08</v>
          </cell>
          <cell r="AD277">
            <v>100327.7</v>
          </cell>
          <cell r="AE277">
            <v>37558.06</v>
          </cell>
          <cell r="AF277">
            <v>92908.67</v>
          </cell>
          <cell r="AG277">
            <v>39664.71</v>
          </cell>
          <cell r="AH277">
            <v>122935.42</v>
          </cell>
          <cell r="AI277">
            <v>47747.26</v>
          </cell>
          <cell r="AJ277">
            <v>79431</v>
          </cell>
          <cell r="AK277">
            <v>1068064.82</v>
          </cell>
          <cell r="AL277">
            <v>53052.55</v>
          </cell>
          <cell r="AM277">
            <v>48105.2</v>
          </cell>
          <cell r="AN277">
            <v>150906.72</v>
          </cell>
          <cell r="AO277">
            <v>190226.99</v>
          </cell>
          <cell r="AP277">
            <v>183293.1</v>
          </cell>
          <cell r="AQ277">
            <v>30845.19</v>
          </cell>
          <cell r="AR277">
            <v>105714.93</v>
          </cell>
          <cell r="AS277">
            <v>104672.07</v>
          </cell>
          <cell r="AT277">
            <v>126337.91</v>
          </cell>
          <cell r="AU277">
            <v>69114.7</v>
          </cell>
          <cell r="AV277">
            <v>88164.82</v>
          </cell>
          <cell r="AW277">
            <v>57296.5</v>
          </cell>
          <cell r="AX277">
            <v>70956.94</v>
          </cell>
          <cell r="AY277">
            <v>135538.93</v>
          </cell>
          <cell r="AZ277">
            <v>19327.169999999998</v>
          </cell>
          <cell r="BA277">
            <v>295633.09999999998</v>
          </cell>
          <cell r="BB277">
            <v>96933.3</v>
          </cell>
          <cell r="BC277">
            <v>689370.49</v>
          </cell>
          <cell r="BD277">
            <v>180243.93</v>
          </cell>
          <cell r="BE277">
            <v>67027.69</v>
          </cell>
          <cell r="BF277">
            <v>106158.39</v>
          </cell>
          <cell r="BG277">
            <v>254691.14</v>
          </cell>
          <cell r="BH277">
            <v>65085.88</v>
          </cell>
          <cell r="BI277">
            <v>25095.81</v>
          </cell>
          <cell r="BJ277">
            <v>89095.66</v>
          </cell>
          <cell r="BK277">
            <v>78938.58</v>
          </cell>
          <cell r="BL277">
            <v>573493.01</v>
          </cell>
          <cell r="BM277">
            <v>195118.64</v>
          </cell>
          <cell r="BN277">
            <v>69499.06</v>
          </cell>
          <cell r="BO277">
            <v>319340.23</v>
          </cell>
          <cell r="BP277">
            <v>126801.08</v>
          </cell>
          <cell r="BQ277">
            <v>74701.899999999994</v>
          </cell>
          <cell r="BR277">
            <v>1298697.3999999999</v>
          </cell>
          <cell r="BS277">
            <v>138427.10999999999</v>
          </cell>
          <cell r="BT277">
            <v>77969.53</v>
          </cell>
          <cell r="BU277">
            <v>181019.89</v>
          </cell>
          <cell r="BV277">
            <v>25261.13</v>
          </cell>
          <cell r="BW277">
            <v>98521.78</v>
          </cell>
          <cell r="BX277">
            <v>149454.35999999999</v>
          </cell>
          <cell r="BY277">
            <v>99779.35</v>
          </cell>
          <cell r="BZ277">
            <v>31047.11</v>
          </cell>
          <cell r="CA277">
            <v>40661.26</v>
          </cell>
          <cell r="CB277">
            <v>239570.18</v>
          </cell>
          <cell r="CC277">
            <v>232724.49</v>
          </cell>
          <cell r="CD277">
            <v>136149.76999999999</v>
          </cell>
          <cell r="CE277">
            <v>215501.03</v>
          </cell>
          <cell r="CF277">
            <v>41186.980000000003</v>
          </cell>
          <cell r="CG277">
            <v>54612.91</v>
          </cell>
          <cell r="CH277">
            <v>92927.08</v>
          </cell>
          <cell r="CI277">
            <v>87145.67</v>
          </cell>
          <cell r="CJ277">
            <v>237879.41</v>
          </cell>
          <cell r="CK277">
            <v>39037.410000000003</v>
          </cell>
          <cell r="CL277">
            <v>13493.73</v>
          </cell>
        </row>
        <row r="278">
          <cell r="A278" t="str">
            <v>5104020106.101</v>
          </cell>
          <cell r="B278" t="str">
            <v>ค่าบริการสื่อสารและโทรคมนาคม</v>
          </cell>
          <cell r="C278">
            <v>602991.16</v>
          </cell>
          <cell r="D278">
            <v>19881.3</v>
          </cell>
          <cell r="E278">
            <v>151103.26</v>
          </cell>
          <cell r="F278">
            <v>39911</v>
          </cell>
          <cell r="G278">
            <v>38520</v>
          </cell>
          <cell r="H278">
            <v>0</v>
          </cell>
          <cell r="I278">
            <v>39675.599999999999</v>
          </cell>
          <cell r="J278">
            <v>30392.78</v>
          </cell>
          <cell r="K278">
            <v>101474.9</v>
          </cell>
          <cell r="L278">
            <v>74541.38</v>
          </cell>
          <cell r="M278">
            <v>134927</v>
          </cell>
          <cell r="N278">
            <v>21366.83</v>
          </cell>
          <cell r="O278">
            <v>80643.28</v>
          </cell>
          <cell r="P278">
            <v>127972</v>
          </cell>
          <cell r="Q278">
            <v>121081.19</v>
          </cell>
          <cell r="R278">
            <v>277418.82</v>
          </cell>
          <cell r="S278">
            <v>245165</v>
          </cell>
          <cell r="T278">
            <v>79608</v>
          </cell>
          <cell r="U278">
            <v>0</v>
          </cell>
          <cell r="V278">
            <v>77757.08</v>
          </cell>
          <cell r="W278">
            <v>332417.96999999997</v>
          </cell>
          <cell r="X278">
            <v>25565.88</v>
          </cell>
          <cell r="Y278">
            <v>226594.2</v>
          </cell>
          <cell r="Z278">
            <v>68640</v>
          </cell>
          <cell r="AA278">
            <v>73776</v>
          </cell>
          <cell r="AB278">
            <v>23700</v>
          </cell>
          <cell r="AC278">
            <v>11760</v>
          </cell>
          <cell r="AD278">
            <v>125734.21</v>
          </cell>
          <cell r="AE278">
            <v>28380.12</v>
          </cell>
          <cell r="AF278">
            <v>14110.15</v>
          </cell>
          <cell r="AG278">
            <v>51711.97</v>
          </cell>
          <cell r="AH278">
            <v>10860</v>
          </cell>
          <cell r="AI278">
            <v>91752</v>
          </cell>
          <cell r="AJ278">
            <v>53964.28</v>
          </cell>
          <cell r="AK278">
            <v>377929.01</v>
          </cell>
          <cell r="AL278">
            <v>44940</v>
          </cell>
          <cell r="AM278">
            <v>165590</v>
          </cell>
          <cell r="AN278">
            <v>9501.6</v>
          </cell>
          <cell r="AO278">
            <v>32936.559999999998</v>
          </cell>
          <cell r="AP278">
            <v>60990</v>
          </cell>
          <cell r="AQ278">
            <v>67410</v>
          </cell>
          <cell r="AR278">
            <v>243060.74</v>
          </cell>
          <cell r="AS278">
            <v>123799</v>
          </cell>
          <cell r="AT278">
            <v>156012</v>
          </cell>
          <cell r="AU278">
            <v>197923.08</v>
          </cell>
          <cell r="AV278">
            <v>28248</v>
          </cell>
          <cell r="AW278">
            <v>19260</v>
          </cell>
          <cell r="AX278">
            <v>64200</v>
          </cell>
          <cell r="AY278">
            <v>0</v>
          </cell>
          <cell r="AZ278">
            <v>55781.25</v>
          </cell>
          <cell r="BA278">
            <v>259225.24</v>
          </cell>
          <cell r="BB278">
            <v>48123.88</v>
          </cell>
          <cell r="BC278">
            <v>195165.1</v>
          </cell>
          <cell r="BD278">
            <v>235215.96</v>
          </cell>
          <cell r="BE278">
            <v>33598</v>
          </cell>
          <cell r="BF278">
            <v>0</v>
          </cell>
          <cell r="BG278">
            <v>482547.35</v>
          </cell>
          <cell r="BH278">
            <v>0</v>
          </cell>
          <cell r="BI278">
            <v>0</v>
          </cell>
          <cell r="BJ278">
            <v>37450</v>
          </cell>
          <cell r="BK278">
            <v>32100</v>
          </cell>
          <cell r="BL278">
            <v>575763.46</v>
          </cell>
          <cell r="BM278">
            <v>124822.99</v>
          </cell>
          <cell r="BN278">
            <v>139956</v>
          </cell>
          <cell r="BO278">
            <v>0</v>
          </cell>
          <cell r="BP278">
            <v>70587.899999999994</v>
          </cell>
          <cell r="BQ278">
            <v>13910</v>
          </cell>
          <cell r="BR278">
            <v>433864.65</v>
          </cell>
          <cell r="BS278">
            <v>153829.66</v>
          </cell>
          <cell r="BT278">
            <v>25680</v>
          </cell>
          <cell r="BU278">
            <v>160613.15</v>
          </cell>
          <cell r="BV278">
            <v>37706.800000000003</v>
          </cell>
          <cell r="BW278">
            <v>208596</v>
          </cell>
          <cell r="BX278">
            <v>202538.16</v>
          </cell>
          <cell r="BY278">
            <v>47833.8</v>
          </cell>
          <cell r="BZ278">
            <v>122523.09</v>
          </cell>
          <cell r="CA278">
            <v>80249.02</v>
          </cell>
          <cell r="CB278">
            <v>45051.01</v>
          </cell>
          <cell r="CC278">
            <v>120696</v>
          </cell>
          <cell r="CD278">
            <v>75241.52</v>
          </cell>
          <cell r="CE278">
            <v>7992.9</v>
          </cell>
          <cell r="CF278">
            <v>84089.16</v>
          </cell>
          <cell r="CG278">
            <v>48566.46</v>
          </cell>
          <cell r="CH278">
            <v>84037.8</v>
          </cell>
          <cell r="CI278">
            <v>32834.15</v>
          </cell>
          <cell r="CJ278">
            <v>247672.6</v>
          </cell>
          <cell r="CK278">
            <v>82455.58</v>
          </cell>
          <cell r="CL278">
            <v>43939.59</v>
          </cell>
        </row>
        <row r="279">
          <cell r="A279" t="str">
            <v>5104020107.101</v>
          </cell>
          <cell r="B279" t="str">
            <v>ค่าไปรษณีย์และขนส่ง</v>
          </cell>
          <cell r="C279">
            <v>189362</v>
          </cell>
          <cell r="D279">
            <v>14669</v>
          </cell>
          <cell r="E279">
            <v>21556</v>
          </cell>
          <cell r="F279">
            <v>22981</v>
          </cell>
          <cell r="G279">
            <v>2835</v>
          </cell>
          <cell r="H279">
            <v>33481</v>
          </cell>
          <cell r="I279">
            <v>8500</v>
          </cell>
          <cell r="J279">
            <v>18221</v>
          </cell>
          <cell r="K279">
            <v>16359</v>
          </cell>
          <cell r="L279">
            <v>17290</v>
          </cell>
          <cell r="M279">
            <v>29807</v>
          </cell>
          <cell r="N279">
            <v>6000</v>
          </cell>
          <cell r="O279">
            <v>86120</v>
          </cell>
          <cell r="P279">
            <v>15470</v>
          </cell>
          <cell r="Q279">
            <v>36324.699999999997</v>
          </cell>
          <cell r="R279">
            <v>55887.24</v>
          </cell>
          <cell r="S279">
            <v>15300</v>
          </cell>
          <cell r="T279">
            <v>22881</v>
          </cell>
          <cell r="U279">
            <v>17297</v>
          </cell>
          <cell r="V279">
            <v>0</v>
          </cell>
          <cell r="W279">
            <v>155050</v>
          </cell>
          <cell r="X279">
            <v>6518</v>
          </cell>
          <cell r="Y279">
            <v>6453</v>
          </cell>
          <cell r="Z279">
            <v>21755</v>
          </cell>
          <cell r="AA279">
            <v>8978</v>
          </cell>
          <cell r="AB279">
            <v>9689</v>
          </cell>
          <cell r="AC279">
            <v>6731</v>
          </cell>
          <cell r="AD279">
            <v>26525</v>
          </cell>
          <cell r="AE279">
            <v>15685</v>
          </cell>
          <cell r="AF279">
            <v>6470</v>
          </cell>
          <cell r="AG279">
            <v>8764</v>
          </cell>
          <cell r="AH279">
            <v>61188</v>
          </cell>
          <cell r="AI279">
            <v>6045.82</v>
          </cell>
          <cell r="AJ279">
            <v>23684</v>
          </cell>
          <cell r="AK279">
            <v>369802</v>
          </cell>
          <cell r="AL279">
            <v>0</v>
          </cell>
          <cell r="AM279">
            <v>21534</v>
          </cell>
          <cell r="AN279">
            <v>122674</v>
          </cell>
          <cell r="AO279">
            <v>52570</v>
          </cell>
          <cell r="AP279">
            <v>24744</v>
          </cell>
          <cell r="AQ279">
            <v>6386</v>
          </cell>
          <cell r="AR279">
            <v>25419</v>
          </cell>
          <cell r="AS279">
            <v>11127</v>
          </cell>
          <cell r="AT279">
            <v>28311</v>
          </cell>
          <cell r="AU279">
            <v>400</v>
          </cell>
          <cell r="AV279">
            <v>0</v>
          </cell>
          <cell r="AW279">
            <v>0</v>
          </cell>
          <cell r="AX279">
            <v>10039</v>
          </cell>
          <cell r="AY279">
            <v>0</v>
          </cell>
          <cell r="AZ279">
            <v>3562.32</v>
          </cell>
          <cell r="BA279">
            <v>136180</v>
          </cell>
          <cell r="BB279">
            <v>5594</v>
          </cell>
          <cell r="BC279">
            <v>251827</v>
          </cell>
          <cell r="BD279">
            <v>18933</v>
          </cell>
          <cell r="BE279">
            <v>18414</v>
          </cell>
          <cell r="BF279">
            <v>0</v>
          </cell>
          <cell r="BG279">
            <v>183050.3</v>
          </cell>
          <cell r="BH279">
            <v>0</v>
          </cell>
          <cell r="BI279">
            <v>4646</v>
          </cell>
          <cell r="BJ279">
            <v>5095</v>
          </cell>
          <cell r="BK279">
            <v>3598</v>
          </cell>
          <cell r="BL279">
            <v>102857</v>
          </cell>
          <cell r="BM279">
            <v>11907</v>
          </cell>
          <cell r="BN279">
            <v>16847</v>
          </cell>
          <cell r="BO279">
            <v>34674</v>
          </cell>
          <cell r="BP279">
            <v>0</v>
          </cell>
          <cell r="BQ279">
            <v>29118</v>
          </cell>
          <cell r="BR279">
            <v>434863</v>
          </cell>
          <cell r="BS279">
            <v>0</v>
          </cell>
          <cell r="BT279">
            <v>4317</v>
          </cell>
          <cell r="BU279">
            <v>75330</v>
          </cell>
          <cell r="BV279">
            <v>2437</v>
          </cell>
          <cell r="BW279">
            <v>11147.22</v>
          </cell>
          <cell r="BX279">
            <v>24312</v>
          </cell>
          <cell r="BY279">
            <v>6112</v>
          </cell>
          <cell r="BZ279">
            <v>0</v>
          </cell>
          <cell r="CA279">
            <v>2116</v>
          </cell>
          <cell r="CB279">
            <v>10614.9</v>
          </cell>
          <cell r="CC279">
            <v>21844</v>
          </cell>
          <cell r="CD279">
            <v>0</v>
          </cell>
          <cell r="CE279">
            <v>10606</v>
          </cell>
          <cell r="CF279">
            <v>4940.34</v>
          </cell>
          <cell r="CG279">
            <v>2884</v>
          </cell>
          <cell r="CH279">
            <v>0</v>
          </cell>
          <cell r="CI279">
            <v>1693.94</v>
          </cell>
          <cell r="CJ279">
            <v>46622</v>
          </cell>
          <cell r="CK279">
            <v>2660</v>
          </cell>
          <cell r="CL279">
            <v>1336</v>
          </cell>
        </row>
        <row r="280">
          <cell r="A280" t="str">
            <v>5104030202.101</v>
          </cell>
          <cell r="B280" t="str">
            <v>ค่าจ้างที่ปรึกษา</v>
          </cell>
          <cell r="C280">
            <v>0</v>
          </cell>
          <cell r="D280">
            <v>120000</v>
          </cell>
          <cell r="E280">
            <v>0</v>
          </cell>
          <cell r="F280">
            <v>29100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65000</v>
          </cell>
          <cell r="AI280">
            <v>55350</v>
          </cell>
          <cell r="AJ280">
            <v>0</v>
          </cell>
          <cell r="AK280">
            <v>62400</v>
          </cell>
          <cell r="AL280">
            <v>0</v>
          </cell>
          <cell r="AM280">
            <v>0</v>
          </cell>
          <cell r="AN280">
            <v>118900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2765898.4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17350</v>
          </cell>
          <cell r="BP280">
            <v>0</v>
          </cell>
          <cell r="BQ280">
            <v>0</v>
          </cell>
          <cell r="BR280">
            <v>3390000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43800</v>
          </cell>
          <cell r="BZ280">
            <v>0</v>
          </cell>
          <cell r="CA280">
            <v>0</v>
          </cell>
          <cell r="CB280">
            <v>21300</v>
          </cell>
          <cell r="CC280">
            <v>0</v>
          </cell>
          <cell r="CD280">
            <v>8200</v>
          </cell>
          <cell r="CE280">
            <v>28460</v>
          </cell>
          <cell r="CF280">
            <v>0</v>
          </cell>
          <cell r="CG280">
            <v>3000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</row>
        <row r="281">
          <cell r="A281" t="str">
            <v>5104030203.101</v>
          </cell>
          <cell r="B281" t="str">
            <v>ค่าเบี้ยประกันภัย</v>
          </cell>
          <cell r="C281">
            <v>233996.68</v>
          </cell>
          <cell r="D281">
            <v>0</v>
          </cell>
          <cell r="E281">
            <v>47578.46</v>
          </cell>
          <cell r="F281">
            <v>51549.75</v>
          </cell>
          <cell r="G281">
            <v>47600</v>
          </cell>
          <cell r="H281">
            <v>0</v>
          </cell>
          <cell r="I281">
            <v>87186.81</v>
          </cell>
          <cell r="J281">
            <v>0</v>
          </cell>
          <cell r="K281">
            <v>43315.54</v>
          </cell>
          <cell r="L281">
            <v>122416.24</v>
          </cell>
          <cell r="M281">
            <v>61048.480000000003</v>
          </cell>
          <cell r="N281">
            <v>0</v>
          </cell>
          <cell r="O281">
            <v>154452.35999999999</v>
          </cell>
          <cell r="P281">
            <v>50928.79</v>
          </cell>
          <cell r="Q281">
            <v>256163.52</v>
          </cell>
          <cell r="R281">
            <v>165728.01999999999</v>
          </cell>
          <cell r="S281">
            <v>0</v>
          </cell>
          <cell r="T281">
            <v>82161.02</v>
          </cell>
          <cell r="U281">
            <v>69183.44</v>
          </cell>
          <cell r="V281">
            <v>0</v>
          </cell>
          <cell r="W281">
            <v>139895.76</v>
          </cell>
          <cell r="X281">
            <v>53939.98</v>
          </cell>
          <cell r="Y281">
            <v>79720.539999999994</v>
          </cell>
          <cell r="Z281">
            <v>124845.06</v>
          </cell>
          <cell r="AA281">
            <v>73797.899999999994</v>
          </cell>
          <cell r="AB281">
            <v>68581.75</v>
          </cell>
          <cell r="AC281">
            <v>83030.22</v>
          </cell>
          <cell r="AD281">
            <v>226686.99</v>
          </cell>
          <cell r="AE281">
            <v>97842.75</v>
          </cell>
          <cell r="AF281">
            <v>51915.33</v>
          </cell>
          <cell r="AG281">
            <v>95071.23</v>
          </cell>
          <cell r="AH281">
            <v>111174.49</v>
          </cell>
          <cell r="AI281">
            <v>55140.68</v>
          </cell>
          <cell r="AJ281">
            <v>73302.710000000006</v>
          </cell>
          <cell r="AK281">
            <v>196943.61</v>
          </cell>
          <cell r="AL281">
            <v>132137.51</v>
          </cell>
          <cell r="AM281">
            <v>87512.09</v>
          </cell>
          <cell r="AN281">
            <v>113149.29</v>
          </cell>
          <cell r="AO281">
            <v>55800.5</v>
          </cell>
          <cell r="AP281">
            <v>96434.82</v>
          </cell>
          <cell r="AQ281">
            <v>53120.15</v>
          </cell>
          <cell r="AR281">
            <v>131050.39</v>
          </cell>
          <cell r="AS281">
            <v>9567.94</v>
          </cell>
          <cell r="AT281">
            <v>124299.76</v>
          </cell>
          <cell r="AU281">
            <v>123249.21</v>
          </cell>
          <cell r="AV281">
            <v>105948.19</v>
          </cell>
          <cell r="AW281">
            <v>57032.07</v>
          </cell>
          <cell r="AX281">
            <v>64293.09</v>
          </cell>
          <cell r="AY281">
            <v>0</v>
          </cell>
          <cell r="AZ281">
            <v>0</v>
          </cell>
          <cell r="BA281">
            <v>0</v>
          </cell>
          <cell r="BB281">
            <v>79501</v>
          </cell>
          <cell r="BC281">
            <v>124977.02</v>
          </cell>
          <cell r="BD281">
            <v>143029.04</v>
          </cell>
          <cell r="BE281">
            <v>0</v>
          </cell>
          <cell r="BF281">
            <v>71820.399999999994</v>
          </cell>
          <cell r="BG281">
            <v>0</v>
          </cell>
          <cell r="BH281">
            <v>41598.199999999997</v>
          </cell>
          <cell r="BI281">
            <v>9822.2800000000007</v>
          </cell>
          <cell r="BJ281">
            <v>0</v>
          </cell>
          <cell r="BK281">
            <v>81531.86</v>
          </cell>
          <cell r="BL281">
            <v>0</v>
          </cell>
          <cell r="BM281">
            <v>135052.44</v>
          </cell>
          <cell r="BN281">
            <v>103679.79</v>
          </cell>
          <cell r="BO281">
            <v>127086.92</v>
          </cell>
          <cell r="BP281">
            <v>109258.77</v>
          </cell>
          <cell r="BQ281">
            <v>0</v>
          </cell>
          <cell r="BR281">
            <v>148922</v>
          </cell>
          <cell r="BS281">
            <v>0</v>
          </cell>
          <cell r="BT281">
            <v>41105</v>
          </cell>
          <cell r="BU281">
            <v>101091.39</v>
          </cell>
          <cell r="BV281">
            <v>23660.53</v>
          </cell>
          <cell r="BW281">
            <v>60220.76</v>
          </cell>
          <cell r="BX281">
            <v>58885</v>
          </cell>
          <cell r="BY281">
            <v>12825</v>
          </cell>
          <cell r="BZ281">
            <v>115048</v>
          </cell>
          <cell r="CA281">
            <v>52980</v>
          </cell>
          <cell r="CB281">
            <v>31416.93</v>
          </cell>
          <cell r="CC281">
            <v>145700</v>
          </cell>
          <cell r="CD281">
            <v>35575.18</v>
          </cell>
          <cell r="CE281">
            <v>43346</v>
          </cell>
          <cell r="CF281">
            <v>0</v>
          </cell>
          <cell r="CG281">
            <v>0</v>
          </cell>
          <cell r="CH281">
            <v>137349.98000000001</v>
          </cell>
          <cell r="CI281">
            <v>67292.03</v>
          </cell>
          <cell r="CJ281">
            <v>64420</v>
          </cell>
          <cell r="CK281">
            <v>39866.120000000003</v>
          </cell>
          <cell r="CL281">
            <v>41158.25</v>
          </cell>
        </row>
        <row r="282">
          <cell r="A282" t="str">
            <v>5104030205.101</v>
          </cell>
          <cell r="B282" t="str">
            <v>ยาใช้ไป</v>
          </cell>
          <cell r="C282">
            <v>110988461.23999999</v>
          </cell>
          <cell r="D282">
            <v>7346124.7599999998</v>
          </cell>
          <cell r="E282">
            <v>4894933.21</v>
          </cell>
          <cell r="F282">
            <v>6978787.4199999999</v>
          </cell>
          <cell r="G282">
            <v>4200426.91</v>
          </cell>
          <cell r="H282">
            <v>13144814.68</v>
          </cell>
          <cell r="I282">
            <v>10979979.91</v>
          </cell>
          <cell r="J282">
            <v>16953099.93</v>
          </cell>
          <cell r="K282">
            <v>5832081.04</v>
          </cell>
          <cell r="L282">
            <v>10380870.640000001</v>
          </cell>
          <cell r="M282">
            <v>22330106.789999999</v>
          </cell>
          <cell r="N282">
            <v>2961208.59</v>
          </cell>
          <cell r="O282">
            <v>60041846.259999998</v>
          </cell>
          <cell r="P282">
            <v>8917891.6400000006</v>
          </cell>
          <cell r="Q282">
            <v>10328450.210000001</v>
          </cell>
          <cell r="R282">
            <v>20665233.640000001</v>
          </cell>
          <cell r="S282">
            <v>6140757.4000000004</v>
          </cell>
          <cell r="T282">
            <v>11547998.48</v>
          </cell>
          <cell r="U282">
            <v>8285559.0499999998</v>
          </cell>
          <cell r="V282">
            <v>3432050.66</v>
          </cell>
          <cell r="W282">
            <v>199541022.84</v>
          </cell>
          <cell r="X282">
            <v>4702679.95</v>
          </cell>
          <cell r="Y282">
            <v>14943084.5</v>
          </cell>
          <cell r="Z282">
            <v>9299635.5800000001</v>
          </cell>
          <cell r="AA282">
            <v>2760668.8</v>
          </cell>
          <cell r="AB282">
            <v>4860212.8600000003</v>
          </cell>
          <cell r="AC282">
            <v>8304561.1299999999</v>
          </cell>
          <cell r="AD282">
            <v>21581103.359999999</v>
          </cell>
          <cell r="AE282">
            <v>5884788.6600000001</v>
          </cell>
          <cell r="AF282">
            <v>4387366.22</v>
          </cell>
          <cell r="AG282">
            <v>8300832.0800000001</v>
          </cell>
          <cell r="AH282">
            <v>19975007.289999999</v>
          </cell>
          <cell r="AI282">
            <v>6051194.1699999999</v>
          </cell>
          <cell r="AJ282">
            <v>5067393.7</v>
          </cell>
          <cell r="AK282">
            <v>406150203.88999999</v>
          </cell>
          <cell r="AL282">
            <v>5897556.5300000003</v>
          </cell>
          <cell r="AM282">
            <v>5015957.07</v>
          </cell>
          <cell r="AN282">
            <v>25009180.109999999</v>
          </cell>
          <cell r="AO282">
            <v>15285744.93</v>
          </cell>
          <cell r="AP282">
            <v>9300454.3200000003</v>
          </cell>
          <cell r="AQ282">
            <v>2190734.69</v>
          </cell>
          <cell r="AR282">
            <v>30621377.760000002</v>
          </cell>
          <cell r="AS282">
            <v>7176114.5899999999</v>
          </cell>
          <cell r="AT282">
            <v>19940668.02</v>
          </cell>
          <cell r="AU282">
            <v>16585893.32</v>
          </cell>
          <cell r="AV282">
            <v>5882089.9500000002</v>
          </cell>
          <cell r="AW282">
            <v>4205561.75</v>
          </cell>
          <cell r="AX282">
            <v>7437580.7699999996</v>
          </cell>
          <cell r="AY282">
            <v>8304169.7300000004</v>
          </cell>
          <cell r="AZ282">
            <v>4787936.58</v>
          </cell>
          <cell r="BA282">
            <v>72973237.870000005</v>
          </cell>
          <cell r="BB282">
            <v>5718510.4000000004</v>
          </cell>
          <cell r="BC282">
            <v>202703505.15000001</v>
          </cell>
          <cell r="BD282">
            <v>23998389.890000001</v>
          </cell>
          <cell r="BE282">
            <v>5560347.6299999999</v>
          </cell>
          <cell r="BF282">
            <v>4440425.1100000003</v>
          </cell>
          <cell r="BG282">
            <v>70358331.930000007</v>
          </cell>
          <cell r="BH282">
            <v>4099448.44</v>
          </cell>
          <cell r="BI282">
            <v>1521288.1</v>
          </cell>
          <cell r="BJ282">
            <v>4585788.83</v>
          </cell>
          <cell r="BK282">
            <v>3206991.62</v>
          </cell>
          <cell r="BL282">
            <v>91617532.859999999</v>
          </cell>
          <cell r="BM282">
            <v>16685755.630000001</v>
          </cell>
          <cell r="BN282">
            <v>10664313.59</v>
          </cell>
          <cell r="BO282">
            <v>24420686.02</v>
          </cell>
          <cell r="BP282">
            <v>13390457.029999999</v>
          </cell>
          <cell r="BQ282">
            <v>7329736.1200000001</v>
          </cell>
          <cell r="BR282">
            <v>647918206.82000005</v>
          </cell>
          <cell r="BS282">
            <v>12479930.99</v>
          </cell>
          <cell r="BT282">
            <v>7256684.0700000003</v>
          </cell>
          <cell r="BU282">
            <v>51961810.200000003</v>
          </cell>
          <cell r="BV282">
            <v>1334311.44</v>
          </cell>
          <cell r="BW282">
            <v>8690697.75</v>
          </cell>
          <cell r="BX282">
            <v>32358765.640000001</v>
          </cell>
          <cell r="BY282">
            <v>5309167.49</v>
          </cell>
          <cell r="BZ282">
            <v>5200506.7300000004</v>
          </cell>
          <cell r="CA282">
            <v>8261776.2400000002</v>
          </cell>
          <cell r="CB282">
            <v>8849265.3399999999</v>
          </cell>
          <cell r="CC282">
            <v>23425214.300000001</v>
          </cell>
          <cell r="CD282">
            <v>9458660.2400000002</v>
          </cell>
          <cell r="CE282">
            <v>18159474.32</v>
          </cell>
          <cell r="CF282">
            <v>4070506.69</v>
          </cell>
          <cell r="CG282">
            <v>5093854.18</v>
          </cell>
          <cell r="CH282">
            <v>4662453.17</v>
          </cell>
          <cell r="CI282">
            <v>5271649.47</v>
          </cell>
          <cell r="CJ282">
            <v>21560549.02</v>
          </cell>
          <cell r="CK282">
            <v>2237837.33</v>
          </cell>
          <cell r="CL282">
            <v>2127871.88</v>
          </cell>
        </row>
        <row r="283">
          <cell r="A283" t="str">
            <v>5104030205.102</v>
          </cell>
          <cell r="B283" t="str">
            <v>วัสดุเภสัชกรรมใช้ไป</v>
          </cell>
          <cell r="C283">
            <v>0</v>
          </cell>
          <cell r="D283">
            <v>0</v>
          </cell>
          <cell r="E283">
            <v>291585.03000000003</v>
          </cell>
          <cell r="F283">
            <v>248250</v>
          </cell>
          <cell r="G283">
            <v>346518</v>
          </cell>
          <cell r="H283">
            <v>3351600.07</v>
          </cell>
          <cell r="I283">
            <v>264760</v>
          </cell>
          <cell r="J283">
            <v>153685</v>
          </cell>
          <cell r="K283">
            <v>0</v>
          </cell>
          <cell r="L283">
            <v>234515</v>
          </cell>
          <cell r="M283">
            <v>0</v>
          </cell>
          <cell r="N283">
            <v>40031</v>
          </cell>
          <cell r="O283">
            <v>1321108.8</v>
          </cell>
          <cell r="P283">
            <v>0</v>
          </cell>
          <cell r="Q283">
            <v>14487.98</v>
          </cell>
          <cell r="R283">
            <v>4650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10631</v>
          </cell>
          <cell r="AB283">
            <v>905001.89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7133.36</v>
          </cell>
          <cell r="AI283">
            <v>0</v>
          </cell>
          <cell r="AJ283">
            <v>0</v>
          </cell>
          <cell r="AK283">
            <v>2794058.06</v>
          </cell>
          <cell r="AL283">
            <v>2708599.79</v>
          </cell>
          <cell r="AM283">
            <v>987579.64</v>
          </cell>
          <cell r="AN283">
            <v>2636200.58</v>
          </cell>
          <cell r="AO283">
            <v>8372017.0700000003</v>
          </cell>
          <cell r="AP283">
            <v>792256.52</v>
          </cell>
          <cell r="AQ283">
            <v>443468.95</v>
          </cell>
          <cell r="AR283">
            <v>1789262.77</v>
          </cell>
          <cell r="AS283">
            <v>580488.02</v>
          </cell>
          <cell r="AT283">
            <v>0</v>
          </cell>
          <cell r="AU283">
            <v>1084800</v>
          </cell>
          <cell r="AV283">
            <v>1440776.25</v>
          </cell>
          <cell r="AW283">
            <v>11860</v>
          </cell>
          <cell r="AX283">
            <v>1586851.92</v>
          </cell>
          <cell r="AY283">
            <v>2271958.9500000002</v>
          </cell>
          <cell r="AZ283">
            <v>0</v>
          </cell>
          <cell r="BA283">
            <v>6865907.9299999997</v>
          </cell>
          <cell r="BB283">
            <v>0</v>
          </cell>
          <cell r="BC283">
            <v>5724988.0999999996</v>
          </cell>
          <cell r="BD283">
            <v>418602.43</v>
          </cell>
          <cell r="BE283">
            <v>118090</v>
          </cell>
          <cell r="BF283">
            <v>93356</v>
          </cell>
          <cell r="BG283">
            <v>2562032.12</v>
          </cell>
          <cell r="BH283">
            <v>0</v>
          </cell>
          <cell r="BI283">
            <v>0</v>
          </cell>
          <cell r="BJ283">
            <v>100167.95</v>
          </cell>
          <cell r="BK283">
            <v>36400</v>
          </cell>
          <cell r="BL283">
            <v>4622087.6399999997</v>
          </cell>
          <cell r="BM283">
            <v>705222.03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45992118.719999999</v>
          </cell>
          <cell r="BS283">
            <v>817784</v>
          </cell>
          <cell r="BT283">
            <v>207600</v>
          </cell>
          <cell r="BU283">
            <v>0</v>
          </cell>
          <cell r="BV283">
            <v>120390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0</v>
          </cell>
          <cell r="CB283">
            <v>0</v>
          </cell>
          <cell r="CC283">
            <v>7950</v>
          </cell>
          <cell r="CD283">
            <v>0</v>
          </cell>
          <cell r="CE283">
            <v>1680880.63</v>
          </cell>
          <cell r="CF283">
            <v>287000</v>
          </cell>
          <cell r="CG283">
            <v>549483.07999999996</v>
          </cell>
          <cell r="CH283">
            <v>416437.29</v>
          </cell>
          <cell r="CI283">
            <v>561377.09</v>
          </cell>
          <cell r="CJ283">
            <v>0</v>
          </cell>
          <cell r="CK283">
            <v>208016.79</v>
          </cell>
          <cell r="CL283">
            <v>100377.68</v>
          </cell>
        </row>
        <row r="284">
          <cell r="A284" t="str">
            <v>5104030205.103</v>
          </cell>
          <cell r="B284" t="str">
            <v>วัสดุทางการแพทย์ทั่วไปใช้ไป</v>
          </cell>
          <cell r="C284">
            <v>51503323.869999997</v>
          </cell>
          <cell r="D284">
            <v>4477637.95</v>
          </cell>
          <cell r="E284">
            <v>1433333.52</v>
          </cell>
          <cell r="F284">
            <v>1684892.21</v>
          </cell>
          <cell r="G284">
            <v>1057593.48</v>
          </cell>
          <cell r="H284">
            <v>1794495.63</v>
          </cell>
          <cell r="I284">
            <v>2534729.65</v>
          </cell>
          <cell r="J284">
            <v>11788178.16</v>
          </cell>
          <cell r="K284">
            <v>1918131.51</v>
          </cell>
          <cell r="L284">
            <v>2259936.33</v>
          </cell>
          <cell r="M284">
            <v>13069245.960000001</v>
          </cell>
          <cell r="N284">
            <v>439745.01</v>
          </cell>
          <cell r="O284">
            <v>28838642.34</v>
          </cell>
          <cell r="P284">
            <v>2459738.58</v>
          </cell>
          <cell r="Q284">
            <v>3435918.71</v>
          </cell>
          <cell r="R284">
            <v>11321965.220000001</v>
          </cell>
          <cell r="S284">
            <v>2840843.45</v>
          </cell>
          <cell r="T284">
            <v>3490035.65</v>
          </cell>
          <cell r="U284">
            <v>2005698.43</v>
          </cell>
          <cell r="V284">
            <v>937233.64</v>
          </cell>
          <cell r="W284">
            <v>96967560.939999998</v>
          </cell>
          <cell r="X284">
            <v>1480935.83</v>
          </cell>
          <cell r="Y284">
            <v>4501031.2</v>
          </cell>
          <cell r="Z284">
            <v>3127016.05</v>
          </cell>
          <cell r="AA284">
            <v>828886.02</v>
          </cell>
          <cell r="AB284">
            <v>469101</v>
          </cell>
          <cell r="AC284">
            <v>3255038.97</v>
          </cell>
          <cell r="AD284">
            <v>8285386.0700000003</v>
          </cell>
          <cell r="AE284">
            <v>3149107.48</v>
          </cell>
          <cell r="AF284">
            <v>2278744.7599999998</v>
          </cell>
          <cell r="AG284">
            <v>2215775.09</v>
          </cell>
          <cell r="AH284">
            <v>5943762.9800000004</v>
          </cell>
          <cell r="AI284">
            <v>2768870.6</v>
          </cell>
          <cell r="AJ284">
            <v>1982961.1</v>
          </cell>
          <cell r="AK284">
            <v>107554684.23</v>
          </cell>
          <cell r="AL284">
            <v>341290</v>
          </cell>
          <cell r="AM284">
            <v>1461814.81</v>
          </cell>
          <cell r="AN284">
            <v>9167452.5</v>
          </cell>
          <cell r="AO284">
            <v>1393646.5</v>
          </cell>
          <cell r="AP284">
            <v>1901715.64</v>
          </cell>
          <cell r="AQ284">
            <v>57310</v>
          </cell>
          <cell r="AR284">
            <v>19049757.739999998</v>
          </cell>
          <cell r="AS284">
            <v>2217390.91</v>
          </cell>
          <cell r="AT284">
            <v>8094765.0599999996</v>
          </cell>
          <cell r="AU284">
            <v>8718125.4700000007</v>
          </cell>
          <cell r="AV284">
            <v>1578941.66</v>
          </cell>
          <cell r="AW284">
            <v>1707456.89</v>
          </cell>
          <cell r="AX284">
            <v>698503.58</v>
          </cell>
          <cell r="AY284">
            <v>1043776.24</v>
          </cell>
          <cell r="AZ284">
            <v>2728881.57</v>
          </cell>
          <cell r="BA284">
            <v>15164038.93</v>
          </cell>
          <cell r="BB284">
            <v>2959424.13</v>
          </cell>
          <cell r="BC284">
            <v>76855746</v>
          </cell>
          <cell r="BD284">
            <v>8240505.9800000004</v>
          </cell>
          <cell r="BE284">
            <v>1231780.79</v>
          </cell>
          <cell r="BF284">
            <v>1502924.49</v>
          </cell>
          <cell r="BG284">
            <v>65762766.979999997</v>
          </cell>
          <cell r="BH284">
            <v>950739.95</v>
          </cell>
          <cell r="BI284">
            <v>350572.04</v>
          </cell>
          <cell r="BJ284">
            <v>1976559.71</v>
          </cell>
          <cell r="BK284">
            <v>1140600.07</v>
          </cell>
          <cell r="BL284">
            <v>49933579.880000003</v>
          </cell>
          <cell r="BM284">
            <v>4270317.75</v>
          </cell>
          <cell r="BN284">
            <v>2871610.32</v>
          </cell>
          <cell r="BO284">
            <v>11506628.6</v>
          </cell>
          <cell r="BP284">
            <v>5005700.8099999996</v>
          </cell>
          <cell r="BQ284">
            <v>6353990.7400000002</v>
          </cell>
          <cell r="BR284">
            <v>313311797.10000002</v>
          </cell>
          <cell r="BS284">
            <v>3935974.37</v>
          </cell>
          <cell r="BT284">
            <v>3124940.79</v>
          </cell>
          <cell r="BU284">
            <v>19678916.719999999</v>
          </cell>
          <cell r="BV284">
            <v>649375.02</v>
          </cell>
          <cell r="BW284">
            <v>2337232</v>
          </cell>
          <cell r="BX284">
            <v>9284185.1999999993</v>
          </cell>
          <cell r="BY284">
            <v>2090852.27</v>
          </cell>
          <cell r="BZ284">
            <v>2226135.66</v>
          </cell>
          <cell r="CA284">
            <v>2695695.31</v>
          </cell>
          <cell r="CB284">
            <v>3609951.02</v>
          </cell>
          <cell r="CC284">
            <v>9247498.7699999996</v>
          </cell>
          <cell r="CD284">
            <v>4011795.7</v>
          </cell>
          <cell r="CE284">
            <v>10559762.470000001</v>
          </cell>
          <cell r="CF284">
            <v>1917522.4</v>
          </cell>
          <cell r="CG284">
            <v>1080714.1399999999</v>
          </cell>
          <cell r="CH284">
            <v>1435224.02</v>
          </cell>
          <cell r="CI284">
            <v>1560285.01</v>
          </cell>
          <cell r="CJ284">
            <v>14130427.789999999</v>
          </cell>
          <cell r="CK284">
            <v>1000644.22</v>
          </cell>
          <cell r="CL284">
            <v>1172565.79</v>
          </cell>
        </row>
        <row r="285">
          <cell r="A285" t="str">
            <v>5104030205.104</v>
          </cell>
          <cell r="B285" t="str">
            <v>วัสดุวิทยาศาสตร์และการแพทย์ใช้ไป</v>
          </cell>
          <cell r="C285">
            <v>25321004.59</v>
          </cell>
          <cell r="D285">
            <v>2998996</v>
          </cell>
          <cell r="E285">
            <v>2348963.7400000002</v>
          </cell>
          <cell r="F285">
            <v>3023343.75</v>
          </cell>
          <cell r="G285">
            <v>1852219</v>
          </cell>
          <cell r="H285">
            <v>2598466.5499999998</v>
          </cell>
          <cell r="I285">
            <v>4285050.1399999997</v>
          </cell>
          <cell r="J285">
            <v>5178796.45</v>
          </cell>
          <cell r="K285">
            <v>3270461.67</v>
          </cell>
          <cell r="L285">
            <v>3487777.01</v>
          </cell>
          <cell r="M285">
            <v>6923899</v>
          </cell>
          <cell r="N285">
            <v>1539870</v>
          </cell>
          <cell r="O285">
            <v>15354134.789999999</v>
          </cell>
          <cell r="P285">
            <v>3744714.49</v>
          </cell>
          <cell r="Q285">
            <v>3149404.6</v>
          </cell>
          <cell r="R285">
            <v>5579672.0499999998</v>
          </cell>
          <cell r="S285">
            <v>2870949.75</v>
          </cell>
          <cell r="T285">
            <v>2275613.6</v>
          </cell>
          <cell r="U285">
            <v>2867880</v>
          </cell>
          <cell r="V285">
            <v>946885</v>
          </cell>
          <cell r="W285">
            <v>31967642.469999999</v>
          </cell>
          <cell r="X285">
            <v>2616922.48</v>
          </cell>
          <cell r="Y285">
            <v>3586393.91</v>
          </cell>
          <cell r="Z285">
            <v>3197882.53</v>
          </cell>
          <cell r="AA285">
            <v>2030608.5</v>
          </cell>
          <cell r="AB285">
            <v>2062394.46</v>
          </cell>
          <cell r="AC285">
            <v>5162227.26</v>
          </cell>
          <cell r="AD285">
            <v>8472572</v>
          </cell>
          <cell r="AE285">
            <v>1960017.98</v>
          </cell>
          <cell r="AF285">
            <v>2595967.54</v>
          </cell>
          <cell r="AG285">
            <v>3853770.9</v>
          </cell>
          <cell r="AH285">
            <v>4715370.05</v>
          </cell>
          <cell r="AI285">
            <v>4078765.19</v>
          </cell>
          <cell r="AJ285">
            <v>1889743.62</v>
          </cell>
          <cell r="AK285">
            <v>50207068.609999999</v>
          </cell>
          <cell r="AL285">
            <v>2349403.6</v>
          </cell>
          <cell r="AM285">
            <v>1947137</v>
          </cell>
          <cell r="AN285">
            <v>6039471.4800000004</v>
          </cell>
          <cell r="AO285">
            <v>9640408.0199999996</v>
          </cell>
          <cell r="AP285">
            <v>4331618.3099999996</v>
          </cell>
          <cell r="AQ285">
            <v>1189226.94</v>
          </cell>
          <cell r="AR285">
            <v>10443289.23</v>
          </cell>
          <cell r="AS285">
            <v>2074880.49</v>
          </cell>
          <cell r="AT285">
            <v>4791314.09</v>
          </cell>
          <cell r="AU285">
            <v>6062445.4100000001</v>
          </cell>
          <cell r="AV285">
            <v>2580378.5499999998</v>
          </cell>
          <cell r="AW285">
            <v>1850682.5</v>
          </cell>
          <cell r="AX285">
            <v>2661999</v>
          </cell>
          <cell r="AY285">
            <v>2695472.25</v>
          </cell>
          <cell r="AZ285">
            <v>2169204.75</v>
          </cell>
          <cell r="BA285">
            <v>23236070.620000001</v>
          </cell>
          <cell r="BB285">
            <v>2257841.2400000002</v>
          </cell>
          <cell r="BC285">
            <v>21420710.469999999</v>
          </cell>
          <cell r="BD285">
            <v>6117532.9699999997</v>
          </cell>
          <cell r="BE285">
            <v>2200325.5</v>
          </cell>
          <cell r="BF285">
            <v>2422055</v>
          </cell>
          <cell r="BG285">
            <v>14876295.189999999</v>
          </cell>
          <cell r="BH285">
            <v>1792229</v>
          </cell>
          <cell r="BI285">
            <v>1054894.22</v>
          </cell>
          <cell r="BJ285">
            <v>2108597.5</v>
          </cell>
          <cell r="BK285">
            <v>436824.93</v>
          </cell>
          <cell r="BL285">
            <v>29551328.960000001</v>
          </cell>
          <cell r="BM285">
            <v>4884803.1500000004</v>
          </cell>
          <cell r="BN285">
            <v>3970328.55</v>
          </cell>
          <cell r="BO285">
            <v>8018115</v>
          </cell>
          <cell r="BP285">
            <v>3964714</v>
          </cell>
          <cell r="BQ285">
            <v>778224.68</v>
          </cell>
          <cell r="BR285">
            <v>77786577.349999994</v>
          </cell>
          <cell r="BS285">
            <v>4412375</v>
          </cell>
          <cell r="BT285">
            <v>3052550.2</v>
          </cell>
          <cell r="BU285">
            <v>16910166.41</v>
          </cell>
          <cell r="BV285">
            <v>672592.45</v>
          </cell>
          <cell r="BW285">
            <v>2792732.91</v>
          </cell>
          <cell r="BX285">
            <v>11918737.800000001</v>
          </cell>
          <cell r="BY285">
            <v>2262027.5</v>
          </cell>
          <cell r="BZ285">
            <v>3153377</v>
          </cell>
          <cell r="CA285">
            <v>2725703.74</v>
          </cell>
          <cell r="CB285">
            <v>3945299</v>
          </cell>
          <cell r="CC285">
            <v>11662548.109999999</v>
          </cell>
          <cell r="CD285">
            <v>4173269.85</v>
          </cell>
          <cell r="CE285">
            <v>7575925.2199999997</v>
          </cell>
          <cell r="CF285">
            <v>1659759.4</v>
          </cell>
          <cell r="CG285">
            <v>2040473.53</v>
          </cell>
          <cell r="CH285">
            <v>1713334.6</v>
          </cell>
          <cell r="CI285">
            <v>1381581.99</v>
          </cell>
          <cell r="CJ285">
            <v>8496990.3900000006</v>
          </cell>
          <cell r="CK285">
            <v>1322881</v>
          </cell>
          <cell r="CL285">
            <v>888359.84</v>
          </cell>
        </row>
        <row r="286">
          <cell r="A286" t="str">
            <v>5104030205.112</v>
          </cell>
          <cell r="B286" t="str">
            <v>วัสดุบริโภคใช้ไป</v>
          </cell>
          <cell r="C286">
            <v>10086666.49</v>
          </cell>
          <cell r="D286">
            <v>356264</v>
          </cell>
          <cell r="E286">
            <v>471304</v>
          </cell>
          <cell r="F286">
            <v>515830</v>
          </cell>
          <cell r="G286">
            <v>155885</v>
          </cell>
          <cell r="H286">
            <v>349974</v>
          </cell>
          <cell r="I286">
            <v>799078.5</v>
          </cell>
          <cell r="J286">
            <v>1193500</v>
          </cell>
          <cell r="K286">
            <v>411720</v>
          </cell>
          <cell r="L286">
            <v>626646.5</v>
          </cell>
          <cell r="M286">
            <v>1498610</v>
          </cell>
          <cell r="N286">
            <v>95832</v>
          </cell>
          <cell r="O286">
            <v>4719983.05</v>
          </cell>
          <cell r="P286">
            <v>779380</v>
          </cell>
          <cell r="Q286">
            <v>964864.5</v>
          </cell>
          <cell r="R286">
            <v>1963658</v>
          </cell>
          <cell r="S286">
            <v>443364.83</v>
          </cell>
          <cell r="T286">
            <v>764613.32</v>
          </cell>
          <cell r="U286">
            <v>472100</v>
          </cell>
          <cell r="V286">
            <v>383020</v>
          </cell>
          <cell r="W286">
            <v>13806841.210000001</v>
          </cell>
          <cell r="X286">
            <v>602215</v>
          </cell>
          <cell r="Y286">
            <v>1695592</v>
          </cell>
          <cell r="Z286">
            <v>1502020</v>
          </cell>
          <cell r="AA286">
            <v>319513</v>
          </cell>
          <cell r="AB286">
            <v>431201</v>
          </cell>
          <cell r="AC286">
            <v>1305734.6000000001</v>
          </cell>
          <cell r="AD286">
            <v>2780120</v>
          </cell>
          <cell r="AE286">
            <v>847214</v>
          </cell>
          <cell r="AF286">
            <v>450559</v>
          </cell>
          <cell r="AG286">
            <v>781872.5</v>
          </cell>
          <cell r="AH286">
            <v>2236203</v>
          </cell>
          <cell r="AI286">
            <v>502756.5</v>
          </cell>
          <cell r="AJ286">
            <v>55379</v>
          </cell>
          <cell r="AK286">
            <v>23631303.190000001</v>
          </cell>
          <cell r="AL286">
            <v>207339</v>
          </cell>
          <cell r="AM286">
            <v>667740</v>
          </cell>
          <cell r="AN286">
            <v>1544209</v>
          </cell>
          <cell r="AO286">
            <v>1477406</v>
          </cell>
          <cell r="AP286">
            <v>763140</v>
          </cell>
          <cell r="AQ286">
            <v>7218</v>
          </cell>
          <cell r="AR286">
            <v>3263659.99</v>
          </cell>
          <cell r="AS286">
            <v>637490</v>
          </cell>
          <cell r="AT286">
            <v>1281434</v>
          </cell>
          <cell r="AU286">
            <v>1839740</v>
          </cell>
          <cell r="AV286">
            <v>742910</v>
          </cell>
          <cell r="AW286">
            <v>656000</v>
          </cell>
          <cell r="AX286">
            <v>23550</v>
          </cell>
          <cell r="AY286">
            <v>493990</v>
          </cell>
          <cell r="AZ286">
            <v>698530</v>
          </cell>
          <cell r="BA286">
            <v>3312139</v>
          </cell>
          <cell r="BB286">
            <v>579680</v>
          </cell>
          <cell r="BC286">
            <v>6019468.2000000002</v>
          </cell>
          <cell r="BD286">
            <v>373873</v>
          </cell>
          <cell r="BE286">
            <v>47200</v>
          </cell>
          <cell r="BF286">
            <v>605250</v>
          </cell>
          <cell r="BG286">
            <v>5323465.5</v>
          </cell>
          <cell r="BH286">
            <v>27873</v>
          </cell>
          <cell r="BI286">
            <v>14335</v>
          </cell>
          <cell r="BJ286">
            <v>40110</v>
          </cell>
          <cell r="BK286">
            <v>22530</v>
          </cell>
          <cell r="BL286">
            <v>5459490.9800000004</v>
          </cell>
          <cell r="BM286">
            <v>1259419</v>
          </cell>
          <cell r="BN286">
            <v>557320</v>
          </cell>
          <cell r="BO286">
            <v>911979</v>
          </cell>
          <cell r="BP286">
            <v>1127551.5</v>
          </cell>
          <cell r="BQ286">
            <v>583591</v>
          </cell>
          <cell r="BR286">
            <v>42567213.979999997</v>
          </cell>
          <cell r="BS286">
            <v>5610</v>
          </cell>
          <cell r="BT286">
            <v>1060165</v>
          </cell>
          <cell r="BU286">
            <v>2712312.1</v>
          </cell>
          <cell r="BV286">
            <v>33420</v>
          </cell>
          <cell r="BW286">
            <v>439357</v>
          </cell>
          <cell r="BX286">
            <v>1734574.9</v>
          </cell>
          <cell r="BY286">
            <v>461930</v>
          </cell>
          <cell r="BZ286">
            <v>386680</v>
          </cell>
          <cell r="CA286">
            <v>377732.5</v>
          </cell>
          <cell r="CB286">
            <v>873670</v>
          </cell>
          <cell r="CC286">
            <v>668090</v>
          </cell>
          <cell r="CD286">
            <v>1686035</v>
          </cell>
          <cell r="CE286">
            <v>903961.75</v>
          </cell>
          <cell r="CF286">
            <v>321452</v>
          </cell>
          <cell r="CG286">
            <v>332104.53000000003</v>
          </cell>
          <cell r="CH286">
            <v>574081</v>
          </cell>
          <cell r="CI286">
            <v>588410</v>
          </cell>
          <cell r="CJ286">
            <v>1855115.3</v>
          </cell>
          <cell r="CK286">
            <v>12180</v>
          </cell>
          <cell r="CL286">
            <v>46391</v>
          </cell>
        </row>
        <row r="287">
          <cell r="A287" t="str">
            <v>5104030205.113</v>
          </cell>
          <cell r="B287" t="str">
            <v>วัสดุเครื่องแต่งกายใช้ไป</v>
          </cell>
          <cell r="C287">
            <v>1394606</v>
          </cell>
          <cell r="D287">
            <v>95300</v>
          </cell>
          <cell r="E287">
            <v>98680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364359</v>
          </cell>
          <cell r="K287">
            <v>22000</v>
          </cell>
          <cell r="L287">
            <v>202936</v>
          </cell>
          <cell r="M287">
            <v>431950</v>
          </cell>
          <cell r="N287">
            <v>0</v>
          </cell>
          <cell r="O287">
            <v>0</v>
          </cell>
          <cell r="P287">
            <v>194165</v>
          </cell>
          <cell r="Q287">
            <v>22200</v>
          </cell>
          <cell r="R287">
            <v>0</v>
          </cell>
          <cell r="S287">
            <v>5500</v>
          </cell>
          <cell r="T287">
            <v>452547.25</v>
          </cell>
          <cell r="U287">
            <v>224600</v>
          </cell>
          <cell r="V287">
            <v>0</v>
          </cell>
          <cell r="W287">
            <v>628645</v>
          </cell>
          <cell r="X287">
            <v>0</v>
          </cell>
          <cell r="Y287">
            <v>759322</v>
          </cell>
          <cell r="Z287">
            <v>20120</v>
          </cell>
          <cell r="AA287">
            <v>38475</v>
          </cell>
          <cell r="AB287">
            <v>295000</v>
          </cell>
          <cell r="AC287">
            <v>172900</v>
          </cell>
          <cell r="AD287">
            <v>75000</v>
          </cell>
          <cell r="AE287">
            <v>0</v>
          </cell>
          <cell r="AF287">
            <v>72220</v>
          </cell>
          <cell r="AG287">
            <v>0</v>
          </cell>
          <cell r="AH287">
            <v>0</v>
          </cell>
          <cell r="AI287">
            <v>251730</v>
          </cell>
          <cell r="AJ287">
            <v>140870</v>
          </cell>
          <cell r="AK287">
            <v>12593858.5</v>
          </cell>
          <cell r="AL287">
            <v>451550</v>
          </cell>
          <cell r="AM287">
            <v>65550</v>
          </cell>
          <cell r="AN287">
            <v>0</v>
          </cell>
          <cell r="AO287">
            <v>351249</v>
          </cell>
          <cell r="AP287">
            <v>312340</v>
          </cell>
          <cell r="AQ287">
            <v>0</v>
          </cell>
          <cell r="AR287">
            <v>1817207</v>
          </cell>
          <cell r="AS287">
            <v>258360</v>
          </cell>
          <cell r="AT287">
            <v>5400</v>
          </cell>
          <cell r="AU287">
            <v>189190</v>
          </cell>
          <cell r="AV287">
            <v>430570</v>
          </cell>
          <cell r="AW287">
            <v>53300</v>
          </cell>
          <cell r="AX287">
            <v>0</v>
          </cell>
          <cell r="AY287">
            <v>200247</v>
          </cell>
          <cell r="AZ287">
            <v>14040</v>
          </cell>
          <cell r="BA287">
            <v>78800</v>
          </cell>
          <cell r="BB287">
            <v>187450</v>
          </cell>
          <cell r="BC287">
            <v>0</v>
          </cell>
          <cell r="BD287">
            <v>10525</v>
          </cell>
          <cell r="BE287">
            <v>395050</v>
          </cell>
          <cell r="BF287">
            <v>0</v>
          </cell>
          <cell r="BG287">
            <v>508541.8</v>
          </cell>
          <cell r="BH287">
            <v>0</v>
          </cell>
          <cell r="BI287">
            <v>0</v>
          </cell>
          <cell r="BJ287">
            <v>0</v>
          </cell>
          <cell r="BK287">
            <v>0</v>
          </cell>
          <cell r="BL287">
            <v>2102151</v>
          </cell>
          <cell r="BM287">
            <v>347370</v>
          </cell>
          <cell r="BN287">
            <v>0</v>
          </cell>
          <cell r="BO287">
            <v>13050</v>
          </cell>
          <cell r="BP287">
            <v>272425</v>
          </cell>
          <cell r="BQ287">
            <v>400</v>
          </cell>
          <cell r="BR287">
            <v>9103774.5600000005</v>
          </cell>
          <cell r="BS287">
            <v>183090</v>
          </cell>
          <cell r="BT287">
            <v>4650</v>
          </cell>
          <cell r="BU287">
            <v>225000</v>
          </cell>
          <cell r="BV287">
            <v>0</v>
          </cell>
          <cell r="BW287">
            <v>17600</v>
          </cell>
          <cell r="BX287">
            <v>427730</v>
          </cell>
          <cell r="BY287">
            <v>66615</v>
          </cell>
          <cell r="BZ287">
            <v>0</v>
          </cell>
          <cell r="CA287">
            <v>34750</v>
          </cell>
          <cell r="CB287">
            <v>581205</v>
          </cell>
          <cell r="CC287">
            <v>215233.2</v>
          </cell>
          <cell r="CD287">
            <v>706791</v>
          </cell>
          <cell r="CE287">
            <v>0</v>
          </cell>
          <cell r="CF287">
            <v>0</v>
          </cell>
          <cell r="CG287">
            <v>13730</v>
          </cell>
          <cell r="CH287">
            <v>30000</v>
          </cell>
          <cell r="CI287">
            <v>14150</v>
          </cell>
          <cell r="CJ287">
            <v>553345</v>
          </cell>
          <cell r="CK287">
            <v>12650</v>
          </cell>
          <cell r="CL287">
            <v>600</v>
          </cell>
        </row>
        <row r="288">
          <cell r="A288" t="str">
            <v>5104030205.117</v>
          </cell>
          <cell r="B288" t="str">
            <v>วัสดุทันตกรรมใช้ไป</v>
          </cell>
          <cell r="C288">
            <v>1016888.88</v>
          </cell>
          <cell r="D288">
            <v>421675.73</v>
          </cell>
          <cell r="E288">
            <v>331872.82</v>
          </cell>
          <cell r="F288">
            <v>345854.73</v>
          </cell>
          <cell r="G288">
            <v>273145.75</v>
          </cell>
          <cell r="H288">
            <v>218512.64000000001</v>
          </cell>
          <cell r="I288">
            <v>1037822.38</v>
          </cell>
          <cell r="J288">
            <v>392271</v>
          </cell>
          <cell r="K288">
            <v>441126.48</v>
          </cell>
          <cell r="L288">
            <v>312824.14</v>
          </cell>
          <cell r="M288">
            <v>1229136</v>
          </cell>
          <cell r="N288">
            <v>149811.5</v>
          </cell>
          <cell r="O288">
            <v>877350.85</v>
          </cell>
          <cell r="P288">
            <v>562279.34</v>
          </cell>
          <cell r="Q288">
            <v>465118.39</v>
          </cell>
          <cell r="R288">
            <v>617922.27</v>
          </cell>
          <cell r="S288">
            <v>729734.7</v>
          </cell>
          <cell r="T288">
            <v>600806.06999999995</v>
          </cell>
          <cell r="U288">
            <v>455039.34</v>
          </cell>
          <cell r="V288">
            <v>161280</v>
          </cell>
          <cell r="W288">
            <v>1588329.44</v>
          </cell>
          <cell r="X288">
            <v>510856.59</v>
          </cell>
          <cell r="Y288">
            <v>1135715.6100000001</v>
          </cell>
          <cell r="Z288">
            <v>309254.01</v>
          </cell>
          <cell r="AA288">
            <v>323168.52</v>
          </cell>
          <cell r="AB288">
            <v>442032.61</v>
          </cell>
          <cell r="AC288">
            <v>267678.43</v>
          </cell>
          <cell r="AD288">
            <v>1157071.2</v>
          </cell>
          <cell r="AE288">
            <v>430043.09</v>
          </cell>
          <cell r="AF288">
            <v>315877.07</v>
          </cell>
          <cell r="AG288">
            <v>292501.67</v>
          </cell>
          <cell r="AH288">
            <v>563666.29</v>
          </cell>
          <cell r="AI288">
            <v>189711.57</v>
          </cell>
          <cell r="AJ288">
            <v>268753.11</v>
          </cell>
          <cell r="AK288">
            <v>2889376.18</v>
          </cell>
          <cell r="AL288">
            <v>381350.45</v>
          </cell>
          <cell r="AM288">
            <v>333009.59999999998</v>
          </cell>
          <cell r="AN288">
            <v>1288051.1200000001</v>
          </cell>
          <cell r="AO288">
            <v>408257</v>
          </cell>
          <cell r="AP288">
            <v>323165.24</v>
          </cell>
          <cell r="AQ288">
            <v>219690.25</v>
          </cell>
          <cell r="AR288">
            <v>2098925.94</v>
          </cell>
          <cell r="AS288">
            <v>460604.45</v>
          </cell>
          <cell r="AT288">
            <v>568705.37</v>
          </cell>
          <cell r="AU288">
            <v>619256.94999999995</v>
          </cell>
          <cell r="AV288">
            <v>324065.67</v>
          </cell>
          <cell r="AW288">
            <v>297840.3</v>
          </cell>
          <cell r="AX288">
            <v>290043.31</v>
          </cell>
          <cell r="AY288">
            <v>660005.05000000005</v>
          </cell>
          <cell r="AZ288">
            <v>453320.2</v>
          </cell>
          <cell r="BA288">
            <v>915709.48</v>
          </cell>
          <cell r="BB288">
            <v>326313.5</v>
          </cell>
          <cell r="BC288">
            <v>2500646.91</v>
          </cell>
          <cell r="BD288">
            <v>866172.3</v>
          </cell>
          <cell r="BE288">
            <v>231504.02</v>
          </cell>
          <cell r="BF288">
            <v>323286</v>
          </cell>
          <cell r="BG288">
            <v>2260015.84</v>
          </cell>
          <cell r="BH288">
            <v>132301.34</v>
          </cell>
          <cell r="BI288">
            <v>139339.9</v>
          </cell>
          <cell r="BJ288">
            <v>1047343.8</v>
          </cell>
          <cell r="BK288">
            <v>77043</v>
          </cell>
          <cell r="BL288">
            <v>1166645.21</v>
          </cell>
          <cell r="BM288">
            <v>1925757.74</v>
          </cell>
          <cell r="BN288">
            <v>462797.26</v>
          </cell>
          <cell r="BO288">
            <v>2432796.58</v>
          </cell>
          <cell r="BP288">
            <v>679267.06</v>
          </cell>
          <cell r="BQ288">
            <v>490130.35</v>
          </cell>
          <cell r="BR288">
            <v>2230284.4</v>
          </cell>
          <cell r="BS288">
            <v>388229.69</v>
          </cell>
          <cell r="BT288">
            <v>621437.13</v>
          </cell>
          <cell r="BU288">
            <v>1457298.33</v>
          </cell>
          <cell r="BV288">
            <v>31375</v>
          </cell>
          <cell r="BW288">
            <v>510948.65</v>
          </cell>
          <cell r="BX288">
            <v>1088476.31</v>
          </cell>
          <cell r="BY288">
            <v>497777.49</v>
          </cell>
          <cell r="BZ288">
            <v>114739.8</v>
          </cell>
          <cell r="CA288">
            <v>335127.81</v>
          </cell>
          <cell r="CB288">
            <v>674410.27</v>
          </cell>
          <cell r="CC288">
            <v>744914.71</v>
          </cell>
          <cell r="CD288">
            <v>360943.5</v>
          </cell>
          <cell r="CE288">
            <v>635907.02</v>
          </cell>
          <cell r="CF288">
            <v>296039.65000000002</v>
          </cell>
          <cell r="CG288">
            <v>238043.96</v>
          </cell>
          <cell r="CH288">
            <v>250715.83</v>
          </cell>
          <cell r="CI288">
            <v>276121.51</v>
          </cell>
          <cell r="CJ288">
            <v>975650.38</v>
          </cell>
          <cell r="CK288">
            <v>100948</v>
          </cell>
          <cell r="CL288">
            <v>299757</v>
          </cell>
        </row>
        <row r="289">
          <cell r="A289" t="str">
            <v>5104030205.118</v>
          </cell>
          <cell r="B289" t="str">
            <v>วัสดุเอกซเรย์ใช้ไป</v>
          </cell>
          <cell r="C289">
            <v>0</v>
          </cell>
          <cell r="D289">
            <v>63695</v>
          </cell>
          <cell r="E289">
            <v>800</v>
          </cell>
          <cell r="F289">
            <v>77250</v>
          </cell>
          <cell r="G289">
            <v>85440</v>
          </cell>
          <cell r="H289">
            <v>0</v>
          </cell>
          <cell r="I289">
            <v>3500</v>
          </cell>
          <cell r="J289">
            <v>0</v>
          </cell>
          <cell r="K289">
            <v>113350</v>
          </cell>
          <cell r="L289">
            <v>155195</v>
          </cell>
          <cell r="M289">
            <v>333561</v>
          </cell>
          <cell r="N289">
            <v>28260</v>
          </cell>
          <cell r="O289">
            <v>0</v>
          </cell>
          <cell r="P289">
            <v>30880</v>
          </cell>
          <cell r="Q289">
            <v>181415</v>
          </cell>
          <cell r="R289">
            <v>31672</v>
          </cell>
          <cell r="S289">
            <v>46420</v>
          </cell>
          <cell r="T289">
            <v>0</v>
          </cell>
          <cell r="U289">
            <v>0</v>
          </cell>
          <cell r="V289">
            <v>93640</v>
          </cell>
          <cell r="W289">
            <v>175730</v>
          </cell>
          <cell r="X289">
            <v>73170</v>
          </cell>
          <cell r="Y289">
            <v>30658</v>
          </cell>
          <cell r="Z289">
            <v>0</v>
          </cell>
          <cell r="AA289">
            <v>59390</v>
          </cell>
          <cell r="AB289">
            <v>65545</v>
          </cell>
          <cell r="AC289">
            <v>0</v>
          </cell>
          <cell r="AD289">
            <v>0</v>
          </cell>
          <cell r="AE289">
            <v>45825</v>
          </cell>
          <cell r="AF289">
            <v>263447.84999999998</v>
          </cell>
          <cell r="AG289">
            <v>3500</v>
          </cell>
          <cell r="AH289">
            <v>0</v>
          </cell>
          <cell r="AI289">
            <v>0</v>
          </cell>
          <cell r="AJ289">
            <v>90540</v>
          </cell>
          <cell r="AK289">
            <v>0</v>
          </cell>
          <cell r="AL289">
            <v>168165</v>
          </cell>
          <cell r="AM289">
            <v>0</v>
          </cell>
          <cell r="AN289">
            <v>301325</v>
          </cell>
          <cell r="AO289">
            <v>408210</v>
          </cell>
          <cell r="AP289">
            <v>79960</v>
          </cell>
          <cell r="AQ289">
            <v>0</v>
          </cell>
          <cell r="AR289">
            <v>0</v>
          </cell>
          <cell r="AS289">
            <v>99415</v>
          </cell>
          <cell r="AT289">
            <v>193260</v>
          </cell>
          <cell r="AU289">
            <v>0</v>
          </cell>
          <cell r="AV289">
            <v>137236</v>
          </cell>
          <cell r="AW289">
            <v>96700</v>
          </cell>
          <cell r="AX289">
            <v>0</v>
          </cell>
          <cell r="AY289">
            <v>23000</v>
          </cell>
          <cell r="AZ289">
            <v>83450</v>
          </cell>
          <cell r="BA289">
            <v>1250850</v>
          </cell>
          <cell r="BB289">
            <v>86665</v>
          </cell>
          <cell r="BC289">
            <v>21220</v>
          </cell>
          <cell r="BD289">
            <v>653900</v>
          </cell>
          <cell r="BE289">
            <v>110545</v>
          </cell>
          <cell r="BF289">
            <v>8310</v>
          </cell>
          <cell r="BG289">
            <v>0</v>
          </cell>
          <cell r="BH289">
            <v>63890</v>
          </cell>
          <cell r="BI289">
            <v>0</v>
          </cell>
          <cell r="BJ289">
            <v>133925</v>
          </cell>
          <cell r="BK289">
            <v>59365.5</v>
          </cell>
          <cell r="BL289">
            <v>78110</v>
          </cell>
          <cell r="BM289">
            <v>66715</v>
          </cell>
          <cell r="BN289">
            <v>131820</v>
          </cell>
          <cell r="BO289">
            <v>0</v>
          </cell>
          <cell r="BP289">
            <v>0</v>
          </cell>
          <cell r="BQ289">
            <v>91705</v>
          </cell>
          <cell r="BR289">
            <v>0</v>
          </cell>
          <cell r="BS289">
            <v>0</v>
          </cell>
          <cell r="BT289">
            <v>0</v>
          </cell>
          <cell r="BU289">
            <v>24817.5</v>
          </cell>
          <cell r="BV289">
            <v>15276</v>
          </cell>
          <cell r="BW289">
            <v>114865</v>
          </cell>
          <cell r="BX289">
            <v>0</v>
          </cell>
          <cell r="BY289">
            <v>23550</v>
          </cell>
          <cell r="BZ289">
            <v>0</v>
          </cell>
          <cell r="CA289">
            <v>0</v>
          </cell>
          <cell r="CB289">
            <v>0</v>
          </cell>
          <cell r="CC289">
            <v>0</v>
          </cell>
          <cell r="CD289">
            <v>0</v>
          </cell>
          <cell r="CE289">
            <v>0</v>
          </cell>
          <cell r="CF289">
            <v>140315.64000000001</v>
          </cell>
          <cell r="CG289">
            <v>79075</v>
          </cell>
          <cell r="CH289">
            <v>0</v>
          </cell>
          <cell r="CI289">
            <v>109195</v>
          </cell>
          <cell r="CJ289">
            <v>0</v>
          </cell>
          <cell r="CK289">
            <v>35200</v>
          </cell>
          <cell r="CL289">
            <v>96415</v>
          </cell>
        </row>
        <row r="290">
          <cell r="A290" t="str">
            <v>5104030206.101</v>
          </cell>
          <cell r="B290" t="str">
            <v>ค่าครุภัณฑ์มูลค่าต่ำกว่าเกณฑ์</v>
          </cell>
          <cell r="C290">
            <v>2554818</v>
          </cell>
          <cell r="D290">
            <v>181810</v>
          </cell>
          <cell r="E290">
            <v>183919.86</v>
          </cell>
          <cell r="F290">
            <v>242163</v>
          </cell>
          <cell r="G290">
            <v>253685</v>
          </cell>
          <cell r="H290">
            <v>99705</v>
          </cell>
          <cell r="I290">
            <v>83658</v>
          </cell>
          <cell r="J290">
            <v>212800</v>
          </cell>
          <cell r="K290">
            <v>75160</v>
          </cell>
          <cell r="L290">
            <v>332530</v>
          </cell>
          <cell r="M290">
            <v>675774.5</v>
          </cell>
          <cell r="N290">
            <v>8550</v>
          </cell>
          <cell r="O290">
            <v>1162509</v>
          </cell>
          <cell r="P290">
            <v>332627.09999999998</v>
          </cell>
          <cell r="Q290">
            <v>197670</v>
          </cell>
          <cell r="R290">
            <v>499260</v>
          </cell>
          <cell r="S290">
            <v>31985</v>
          </cell>
          <cell r="T290">
            <v>366989</v>
          </cell>
          <cell r="U290">
            <v>2015</v>
          </cell>
          <cell r="V290">
            <v>55300</v>
          </cell>
          <cell r="W290">
            <v>1389001.04</v>
          </cell>
          <cell r="X290">
            <v>307974</v>
          </cell>
          <cell r="Y290">
            <v>433910</v>
          </cell>
          <cell r="Z290">
            <v>1001448</v>
          </cell>
          <cell r="AA290">
            <v>140540</v>
          </cell>
          <cell r="AB290">
            <v>209110</v>
          </cell>
          <cell r="AC290">
            <v>308301</v>
          </cell>
          <cell r="AD290">
            <v>961790</v>
          </cell>
          <cell r="AE290">
            <v>242480</v>
          </cell>
          <cell r="AF290">
            <v>234840.45</v>
          </cell>
          <cell r="AG290">
            <v>64520</v>
          </cell>
          <cell r="AH290">
            <v>389590</v>
          </cell>
          <cell r="AI290">
            <v>344156</v>
          </cell>
          <cell r="AJ290">
            <v>298535.09999999998</v>
          </cell>
          <cell r="AK290">
            <v>3930426.09</v>
          </cell>
          <cell r="AL290">
            <v>458164</v>
          </cell>
          <cell r="AM290">
            <v>139410</v>
          </cell>
          <cell r="AN290">
            <v>234490</v>
          </cell>
          <cell r="AO290">
            <v>194940</v>
          </cell>
          <cell r="AP290">
            <v>385290</v>
          </cell>
          <cell r="AQ290">
            <v>39685</v>
          </cell>
          <cell r="AR290">
            <v>0</v>
          </cell>
          <cell r="AS290">
            <v>293412.09999999998</v>
          </cell>
          <cell r="AT290">
            <v>164095</v>
          </cell>
          <cell r="AU290">
            <v>575700</v>
          </cell>
          <cell r="AV290">
            <v>125900</v>
          </cell>
          <cell r="AW290">
            <v>137313</v>
          </cell>
          <cell r="AX290">
            <v>49720</v>
          </cell>
          <cell r="AY290">
            <v>157270</v>
          </cell>
          <cell r="AZ290">
            <v>267948</v>
          </cell>
          <cell r="BA290">
            <v>537926</v>
          </cell>
          <cell r="BB290">
            <v>321650</v>
          </cell>
          <cell r="BC290">
            <v>976437</v>
          </cell>
          <cell r="BD290">
            <v>254985</v>
          </cell>
          <cell r="BE290">
            <v>144590</v>
          </cell>
          <cell r="BF290">
            <v>235200</v>
          </cell>
          <cell r="BG290">
            <v>1223199.48</v>
          </cell>
          <cell r="BH290">
            <v>290096</v>
          </cell>
          <cell r="BI290">
            <v>95542.2</v>
          </cell>
          <cell r="BJ290">
            <v>115200</v>
          </cell>
          <cell r="BK290">
            <v>116700</v>
          </cell>
          <cell r="BL290">
            <v>2335957.2999999998</v>
          </cell>
          <cell r="BM290">
            <v>270089</v>
          </cell>
          <cell r="BN290">
            <v>82247</v>
          </cell>
          <cell r="BO290">
            <v>221333.89</v>
          </cell>
          <cell r="BP290">
            <v>0</v>
          </cell>
          <cell r="BQ290">
            <v>0</v>
          </cell>
          <cell r="BR290">
            <v>4497818.5999999996</v>
          </cell>
          <cell r="BS290">
            <v>363915</v>
          </cell>
          <cell r="BT290">
            <v>211295.21</v>
          </cell>
          <cell r="BU290">
            <v>656510</v>
          </cell>
          <cell r="BV290">
            <v>380727</v>
          </cell>
          <cell r="BW290">
            <v>213060.7</v>
          </cell>
          <cell r="BX290">
            <v>298634</v>
          </cell>
          <cell r="BY290">
            <v>283317</v>
          </cell>
          <cell r="BZ290">
            <v>9100</v>
          </cell>
          <cell r="CA290">
            <v>72370</v>
          </cell>
          <cell r="CB290">
            <v>168716</v>
          </cell>
          <cell r="CC290">
            <v>462130</v>
          </cell>
          <cell r="CD290">
            <v>256348.5</v>
          </cell>
          <cell r="CE290">
            <v>284887.5</v>
          </cell>
          <cell r="CF290">
            <v>0</v>
          </cell>
          <cell r="CG290">
            <v>170850</v>
          </cell>
          <cell r="CH290">
            <v>378422.6</v>
          </cell>
          <cell r="CI290">
            <v>313514.01</v>
          </cell>
          <cell r="CJ290">
            <v>978890.5</v>
          </cell>
          <cell r="CK290">
            <v>298575.05</v>
          </cell>
          <cell r="CL290">
            <v>249032</v>
          </cell>
        </row>
        <row r="291">
          <cell r="A291" t="str">
            <v>5104030207.101</v>
          </cell>
          <cell r="B291" t="str">
            <v>ค่าใช้จ่ายในการประชุม</v>
          </cell>
          <cell r="C291">
            <v>0</v>
          </cell>
          <cell r="D291">
            <v>0</v>
          </cell>
          <cell r="E291">
            <v>59934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1000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4975</v>
          </cell>
          <cell r="Z291">
            <v>0</v>
          </cell>
          <cell r="AA291">
            <v>28500</v>
          </cell>
          <cell r="AB291">
            <v>0</v>
          </cell>
          <cell r="AC291">
            <v>68395</v>
          </cell>
          <cell r="AD291">
            <v>3500</v>
          </cell>
          <cell r="AE291">
            <v>3000</v>
          </cell>
          <cell r="AF291">
            <v>54393</v>
          </cell>
          <cell r="AG291">
            <v>54800</v>
          </cell>
          <cell r="AH291">
            <v>0</v>
          </cell>
          <cell r="AI291">
            <v>240092</v>
          </cell>
          <cell r="AJ291">
            <v>26950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1500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31020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  <cell r="BI291">
            <v>0</v>
          </cell>
          <cell r="BJ291">
            <v>0</v>
          </cell>
          <cell r="BK291">
            <v>0</v>
          </cell>
          <cell r="BL291">
            <v>9920</v>
          </cell>
          <cell r="BM291">
            <v>0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R291">
            <v>1248997</v>
          </cell>
          <cell r="BS291">
            <v>3850</v>
          </cell>
          <cell r="BT291">
            <v>18660</v>
          </cell>
          <cell r="BU291">
            <v>506281.23</v>
          </cell>
          <cell r="BV291">
            <v>0</v>
          </cell>
          <cell r="BW291">
            <v>0</v>
          </cell>
          <cell r="BX291">
            <v>0</v>
          </cell>
          <cell r="BY291">
            <v>0</v>
          </cell>
          <cell r="BZ291">
            <v>0</v>
          </cell>
          <cell r="CA291">
            <v>0</v>
          </cell>
          <cell r="CB291">
            <v>5510</v>
          </cell>
          <cell r="CC291">
            <v>45000</v>
          </cell>
          <cell r="CD291">
            <v>0</v>
          </cell>
          <cell r="CE291">
            <v>0</v>
          </cell>
          <cell r="CF291">
            <v>0</v>
          </cell>
          <cell r="CG291">
            <v>3000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</row>
        <row r="292">
          <cell r="A292" t="str">
            <v>5104030208.101</v>
          </cell>
          <cell r="B292" t="str">
            <v>ค่ารับรองและพิธีการ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27350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102500</v>
          </cell>
          <cell r="BF292">
            <v>0</v>
          </cell>
          <cell r="BG292">
            <v>0</v>
          </cell>
          <cell r="BH292">
            <v>0</v>
          </cell>
          <cell r="BI292">
            <v>0</v>
          </cell>
          <cell r="BJ292">
            <v>0</v>
          </cell>
          <cell r="BK292">
            <v>0</v>
          </cell>
          <cell r="BL292">
            <v>0</v>
          </cell>
          <cell r="BM292">
            <v>0</v>
          </cell>
          <cell r="BN292">
            <v>0</v>
          </cell>
          <cell r="BO292">
            <v>0</v>
          </cell>
          <cell r="BP292">
            <v>0</v>
          </cell>
          <cell r="BQ292">
            <v>0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0</v>
          </cell>
          <cell r="CB292">
            <v>0</v>
          </cell>
          <cell r="CC292">
            <v>0</v>
          </cell>
          <cell r="CD292">
            <v>0</v>
          </cell>
          <cell r="CE292">
            <v>0</v>
          </cell>
          <cell r="CF292">
            <v>0</v>
          </cell>
          <cell r="CG292">
            <v>0</v>
          </cell>
          <cell r="CH292">
            <v>0</v>
          </cell>
          <cell r="CI292">
            <v>0</v>
          </cell>
          <cell r="CJ292">
            <v>0</v>
          </cell>
          <cell r="CK292">
            <v>0</v>
          </cell>
          <cell r="CL292">
            <v>0</v>
          </cell>
        </row>
        <row r="293">
          <cell r="A293" t="str">
            <v>5104030210.101</v>
          </cell>
          <cell r="B293" t="str">
            <v xml:space="preserve">ค่าเช่าอสังหาริมทรัพย์ 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48000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72000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276000</v>
          </cell>
          <cell r="BH293">
            <v>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107000</v>
          </cell>
          <cell r="BN293">
            <v>0</v>
          </cell>
          <cell r="BO293">
            <v>0</v>
          </cell>
          <cell r="BP293">
            <v>0</v>
          </cell>
          <cell r="BQ293">
            <v>0</v>
          </cell>
          <cell r="BR293">
            <v>480000</v>
          </cell>
          <cell r="BS293">
            <v>0</v>
          </cell>
          <cell r="BT293">
            <v>0</v>
          </cell>
          <cell r="BU293">
            <v>0</v>
          </cell>
          <cell r="BV293">
            <v>0</v>
          </cell>
          <cell r="BW293">
            <v>0</v>
          </cell>
          <cell r="BX293">
            <v>83810</v>
          </cell>
          <cell r="BY293">
            <v>0</v>
          </cell>
          <cell r="BZ293">
            <v>0</v>
          </cell>
          <cell r="CA293">
            <v>0</v>
          </cell>
          <cell r="CB293">
            <v>0</v>
          </cell>
          <cell r="CC293">
            <v>80000</v>
          </cell>
          <cell r="CD293">
            <v>0</v>
          </cell>
          <cell r="CE293">
            <v>0</v>
          </cell>
          <cell r="CF293">
            <v>0</v>
          </cell>
          <cell r="CG293">
            <v>0</v>
          </cell>
          <cell r="CH293">
            <v>0</v>
          </cell>
          <cell r="CI293">
            <v>0</v>
          </cell>
          <cell r="CJ293">
            <v>0</v>
          </cell>
          <cell r="CK293">
            <v>0</v>
          </cell>
          <cell r="CL293">
            <v>0</v>
          </cell>
        </row>
        <row r="294">
          <cell r="A294" t="str">
            <v>5104030212.101</v>
          </cell>
          <cell r="B294" t="str">
            <v xml:space="preserve">ค่าเช่าเบ็ดเตล็ด </v>
          </cell>
          <cell r="C294">
            <v>3698000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480000</v>
          </cell>
          <cell r="J294">
            <v>0</v>
          </cell>
          <cell r="K294">
            <v>0</v>
          </cell>
          <cell r="L294">
            <v>50717.599999999999</v>
          </cell>
          <cell r="M294">
            <v>0</v>
          </cell>
          <cell r="N294">
            <v>0</v>
          </cell>
          <cell r="O294">
            <v>893947.62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80500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745000</v>
          </cell>
          <cell r="AI294">
            <v>0</v>
          </cell>
          <cell r="AJ294">
            <v>2075.8000000000002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3144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1177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2027500</v>
          </cell>
          <cell r="BH294">
            <v>0</v>
          </cell>
          <cell r="BI294">
            <v>0</v>
          </cell>
          <cell r="BJ294">
            <v>0</v>
          </cell>
          <cell r="BK294">
            <v>22470</v>
          </cell>
          <cell r="BL294">
            <v>0</v>
          </cell>
          <cell r="BM294">
            <v>246000</v>
          </cell>
          <cell r="BN294">
            <v>0</v>
          </cell>
          <cell r="BO294">
            <v>0</v>
          </cell>
          <cell r="BP294">
            <v>0</v>
          </cell>
          <cell r="BQ294">
            <v>0</v>
          </cell>
          <cell r="BR294">
            <v>0</v>
          </cell>
          <cell r="BS294">
            <v>0</v>
          </cell>
          <cell r="BT294">
            <v>0</v>
          </cell>
          <cell r="BU294">
            <v>346158</v>
          </cell>
          <cell r="BV294">
            <v>0</v>
          </cell>
          <cell r="BW294">
            <v>0</v>
          </cell>
          <cell r="BX294">
            <v>962050</v>
          </cell>
          <cell r="BY294">
            <v>1284</v>
          </cell>
          <cell r="BZ294">
            <v>0</v>
          </cell>
          <cell r="CA294">
            <v>0</v>
          </cell>
          <cell r="CB294">
            <v>0</v>
          </cell>
          <cell r="CC294">
            <v>0</v>
          </cell>
          <cell r="CD294">
            <v>0</v>
          </cell>
          <cell r="CE294">
            <v>70000</v>
          </cell>
          <cell r="CF294">
            <v>3210</v>
          </cell>
          <cell r="CG294">
            <v>0</v>
          </cell>
          <cell r="CH294">
            <v>0</v>
          </cell>
          <cell r="CI294">
            <v>0</v>
          </cell>
          <cell r="CJ294">
            <v>0</v>
          </cell>
          <cell r="CK294">
            <v>299852</v>
          </cell>
          <cell r="CL294">
            <v>0</v>
          </cell>
        </row>
        <row r="295">
          <cell r="A295" t="str">
            <v>5104030217.101</v>
          </cell>
          <cell r="B295" t="str">
            <v>เงินชดเชยค่างานสิ่งก่อสร้าง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2230777.5299999998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9248474.5800000001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0</v>
          </cell>
          <cell r="CB295">
            <v>0</v>
          </cell>
          <cell r="CC295">
            <v>0</v>
          </cell>
          <cell r="CD295">
            <v>0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0</v>
          </cell>
          <cell r="CJ295">
            <v>0</v>
          </cell>
          <cell r="CK295">
            <v>0</v>
          </cell>
          <cell r="CL295">
            <v>0</v>
          </cell>
        </row>
        <row r="296">
          <cell r="A296" t="str">
            <v>5104030218.101</v>
          </cell>
          <cell r="B296" t="str">
            <v>ค่าใช้จ่ายผลักส่งเป็นรายได้แผ่นดิน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17.93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350131.84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S296">
            <v>0</v>
          </cell>
          <cell r="BT296">
            <v>0</v>
          </cell>
          <cell r="BU296">
            <v>0</v>
          </cell>
          <cell r="BV296">
            <v>0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0</v>
          </cell>
          <cell r="CB296">
            <v>0</v>
          </cell>
          <cell r="CC296">
            <v>0</v>
          </cell>
          <cell r="CD296">
            <v>0</v>
          </cell>
          <cell r="CE296">
            <v>0</v>
          </cell>
          <cell r="CF296">
            <v>0</v>
          </cell>
          <cell r="CG296">
            <v>0</v>
          </cell>
          <cell r="CH296">
            <v>0</v>
          </cell>
          <cell r="CI296">
            <v>0</v>
          </cell>
          <cell r="CJ296">
            <v>0</v>
          </cell>
          <cell r="CK296">
            <v>0</v>
          </cell>
          <cell r="CL296">
            <v>0</v>
          </cell>
        </row>
        <row r="297">
          <cell r="A297" t="str">
            <v>5104030219.101</v>
          </cell>
          <cell r="B297" t="str">
            <v>ค่าประชาสัมพันธ์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18341.599999999999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E297">
            <v>22508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24000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0</v>
          </cell>
          <cell r="CB297">
            <v>0</v>
          </cell>
          <cell r="CC297">
            <v>0</v>
          </cell>
          <cell r="CD297">
            <v>0</v>
          </cell>
          <cell r="CE297">
            <v>0</v>
          </cell>
          <cell r="CF297">
            <v>0</v>
          </cell>
          <cell r="CG297">
            <v>0</v>
          </cell>
          <cell r="CH297">
            <v>0</v>
          </cell>
          <cell r="CI297">
            <v>0</v>
          </cell>
          <cell r="CJ297">
            <v>0</v>
          </cell>
          <cell r="CK297">
            <v>0</v>
          </cell>
          <cell r="CL297">
            <v>0</v>
          </cell>
        </row>
        <row r="298">
          <cell r="A298" t="str">
            <v>5104030220.101</v>
          </cell>
          <cell r="B298" t="str">
            <v>ค่าชดใช้ค่าเสียหาย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0</v>
          </cell>
          <cell r="BF298">
            <v>0</v>
          </cell>
          <cell r="BG298">
            <v>0</v>
          </cell>
          <cell r="BH298">
            <v>0</v>
          </cell>
          <cell r="BI298">
            <v>0</v>
          </cell>
          <cell r="BJ298">
            <v>0</v>
          </cell>
          <cell r="BK298">
            <v>0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0</v>
          </cell>
          <cell r="BQ298">
            <v>0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0</v>
          </cell>
          <cell r="CB298">
            <v>0</v>
          </cell>
          <cell r="CC298">
            <v>0</v>
          </cell>
          <cell r="CD298">
            <v>0</v>
          </cell>
          <cell r="CE298">
            <v>0</v>
          </cell>
          <cell r="CF298">
            <v>0</v>
          </cell>
          <cell r="CG298">
            <v>0</v>
          </cell>
          <cell r="CH298">
            <v>0</v>
          </cell>
          <cell r="CI298">
            <v>0</v>
          </cell>
          <cell r="CJ298">
            <v>0</v>
          </cell>
          <cell r="CK298">
            <v>0</v>
          </cell>
          <cell r="CL298">
            <v>0</v>
          </cell>
        </row>
        <row r="299">
          <cell r="A299" t="str">
            <v>5104030299.101</v>
          </cell>
          <cell r="B299" t="str">
            <v>ค่าใช้จ่ายด้านสังคมสงเคราะห์</v>
          </cell>
          <cell r="C299">
            <v>3974977</v>
          </cell>
          <cell r="D299">
            <v>0</v>
          </cell>
          <cell r="E299">
            <v>165267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10968</v>
          </cell>
          <cell r="M299">
            <v>174956.48</v>
          </cell>
          <cell r="N299">
            <v>0</v>
          </cell>
          <cell r="O299">
            <v>188240.75</v>
          </cell>
          <cell r="P299">
            <v>218269.75</v>
          </cell>
          <cell r="Q299">
            <v>44275.1</v>
          </cell>
          <cell r="R299">
            <v>476.75</v>
          </cell>
          <cell r="S299">
            <v>723</v>
          </cell>
          <cell r="T299">
            <v>612813</v>
          </cell>
          <cell r="U299">
            <v>4653</v>
          </cell>
          <cell r="V299">
            <v>38889.74</v>
          </cell>
          <cell r="W299">
            <v>5900269</v>
          </cell>
          <cell r="X299">
            <v>51881</v>
          </cell>
          <cell r="Y299">
            <v>173576</v>
          </cell>
          <cell r="Z299">
            <v>0</v>
          </cell>
          <cell r="AA299">
            <v>34570</v>
          </cell>
          <cell r="AB299">
            <v>758737.44</v>
          </cell>
          <cell r="AC299">
            <v>74860</v>
          </cell>
          <cell r="AD299">
            <v>383257</v>
          </cell>
          <cell r="AE299">
            <v>125590.64</v>
          </cell>
          <cell r="AF299">
            <v>83806</v>
          </cell>
          <cell r="AG299">
            <v>121126</v>
          </cell>
          <cell r="AH299">
            <v>880904.4</v>
          </cell>
          <cell r="AI299">
            <v>0</v>
          </cell>
          <cell r="AJ299">
            <v>68187.75</v>
          </cell>
          <cell r="AK299">
            <v>189626983.25</v>
          </cell>
          <cell r="AL299">
            <v>688097.12</v>
          </cell>
          <cell r="AM299">
            <v>247516</v>
          </cell>
          <cell r="AN299">
            <v>53973</v>
          </cell>
          <cell r="AO299">
            <v>37960.5</v>
          </cell>
          <cell r="AP299">
            <v>339916.74</v>
          </cell>
          <cell r="AQ299">
            <v>285100.79999999999</v>
          </cell>
          <cell r="AR299">
            <v>3020794.27</v>
          </cell>
          <cell r="AS299">
            <v>19539.75</v>
          </cell>
          <cell r="AT299">
            <v>1808220</v>
          </cell>
          <cell r="AU299">
            <v>585797.37</v>
          </cell>
          <cell r="AV299">
            <v>672871.14</v>
          </cell>
          <cell r="AW299">
            <v>0</v>
          </cell>
          <cell r="AX299">
            <v>127125</v>
          </cell>
          <cell r="AY299">
            <v>190091.86</v>
          </cell>
          <cell r="AZ299">
            <v>165062.79999999999</v>
          </cell>
          <cell r="BA299">
            <v>1823932.5</v>
          </cell>
          <cell r="BB299">
            <v>827143.03</v>
          </cell>
          <cell r="BC299">
            <v>1426776.84</v>
          </cell>
          <cell r="BD299">
            <v>229155</v>
          </cell>
          <cell r="BE299">
            <v>145037.25</v>
          </cell>
          <cell r="BF299">
            <v>112290</v>
          </cell>
          <cell r="BG299">
            <v>305368.24</v>
          </cell>
          <cell r="BH299">
            <v>19355.2</v>
          </cell>
          <cell r="BI299">
            <v>7770</v>
          </cell>
          <cell r="BJ299">
            <v>53674</v>
          </cell>
          <cell r="BK299">
            <v>76108</v>
          </cell>
          <cell r="BL299">
            <v>69204</v>
          </cell>
          <cell r="BM299">
            <v>0</v>
          </cell>
          <cell r="BN299">
            <v>0</v>
          </cell>
          <cell r="BO299">
            <v>11641</v>
          </cell>
          <cell r="BP299">
            <v>646361</v>
          </cell>
          <cell r="BQ299">
            <v>1216331</v>
          </cell>
          <cell r="BR299">
            <v>6739043</v>
          </cell>
          <cell r="BS299">
            <v>644471.80000000005</v>
          </cell>
          <cell r="BT299">
            <v>59656.76</v>
          </cell>
          <cell r="BU299">
            <v>74063.48</v>
          </cell>
          <cell r="BV299">
            <v>77918</v>
          </cell>
          <cell r="BW299">
            <v>84911.99</v>
          </cell>
          <cell r="BX299">
            <v>845796.75</v>
          </cell>
          <cell r="BY299">
            <v>579762.42000000004</v>
          </cell>
          <cell r="BZ299">
            <v>63702.75</v>
          </cell>
          <cell r="CA299">
            <v>64056</v>
          </cell>
          <cell r="CB299">
            <v>348034.76</v>
          </cell>
          <cell r="CC299">
            <v>1487260.75</v>
          </cell>
          <cell r="CD299">
            <v>401432.7</v>
          </cell>
          <cell r="CE299">
            <v>1299272.78</v>
          </cell>
          <cell r="CF299">
            <v>940252.92</v>
          </cell>
          <cell r="CG299">
            <v>105730</v>
          </cell>
          <cell r="CH299">
            <v>612020.12</v>
          </cell>
          <cell r="CI299">
            <v>124367</v>
          </cell>
          <cell r="CJ299">
            <v>4798500.87</v>
          </cell>
          <cell r="CK299">
            <v>73714</v>
          </cell>
          <cell r="CL299">
            <v>130912.23</v>
          </cell>
        </row>
        <row r="300">
          <cell r="A300" t="str">
            <v>5104030299.102</v>
          </cell>
          <cell r="B300" t="str">
            <v>ค่าใช้จ่ายตามโครงการ(PP)</v>
          </cell>
          <cell r="C300">
            <v>4530420</v>
          </cell>
          <cell r="D300">
            <v>177800</v>
          </cell>
          <cell r="E300">
            <v>253880</v>
          </cell>
          <cell r="F300">
            <v>344600</v>
          </cell>
          <cell r="G300">
            <v>157500</v>
          </cell>
          <cell r="H300">
            <v>20000</v>
          </cell>
          <cell r="I300">
            <v>0</v>
          </cell>
          <cell r="J300">
            <v>127740</v>
          </cell>
          <cell r="K300">
            <v>858738</v>
          </cell>
          <cell r="L300">
            <v>106330</v>
          </cell>
          <cell r="M300">
            <v>340505</v>
          </cell>
          <cell r="N300">
            <v>58250</v>
          </cell>
          <cell r="O300">
            <v>579594.75</v>
          </cell>
          <cell r="P300">
            <v>1332362</v>
          </cell>
          <cell r="Q300">
            <v>2506663.7799999998</v>
          </cell>
          <cell r="R300">
            <v>584929</v>
          </cell>
          <cell r="S300">
            <v>300215</v>
          </cell>
          <cell r="T300">
            <v>208426</v>
          </cell>
          <cell r="U300">
            <v>57000</v>
          </cell>
          <cell r="V300">
            <v>1163130</v>
          </cell>
          <cell r="W300">
            <v>7800</v>
          </cell>
          <cell r="X300">
            <v>293582</v>
          </cell>
          <cell r="Y300">
            <v>126000</v>
          </cell>
          <cell r="Z300">
            <v>56340</v>
          </cell>
          <cell r="AA300">
            <v>0</v>
          </cell>
          <cell r="AB300">
            <v>0</v>
          </cell>
          <cell r="AC300">
            <v>0</v>
          </cell>
          <cell r="AD300">
            <v>1570930</v>
          </cell>
          <cell r="AE300">
            <v>110000</v>
          </cell>
          <cell r="AF300">
            <v>417310.5</v>
          </cell>
          <cell r="AG300">
            <v>100264</v>
          </cell>
          <cell r="AH300">
            <v>0</v>
          </cell>
          <cell r="AI300">
            <v>320720.56</v>
          </cell>
          <cell r="AJ300">
            <v>123170</v>
          </cell>
          <cell r="AK300">
            <v>1254852.5</v>
          </cell>
          <cell r="AL300">
            <v>96420</v>
          </cell>
          <cell r="AM300">
            <v>234020</v>
          </cell>
          <cell r="AN300">
            <v>425940</v>
          </cell>
          <cell r="AO300">
            <v>1688319</v>
          </cell>
          <cell r="AP300">
            <v>832502</v>
          </cell>
          <cell r="AQ300">
            <v>881581.5</v>
          </cell>
          <cell r="AR300">
            <v>183012</v>
          </cell>
          <cell r="AS300">
            <v>99520</v>
          </cell>
          <cell r="AT300">
            <v>388050</v>
          </cell>
          <cell r="AU300">
            <v>727785</v>
          </cell>
          <cell r="AV300">
            <v>2195954.2000000002</v>
          </cell>
          <cell r="AW300">
            <v>35580</v>
          </cell>
          <cell r="AX300">
            <v>0</v>
          </cell>
          <cell r="AY300">
            <v>24790</v>
          </cell>
          <cell r="AZ300">
            <v>305100</v>
          </cell>
          <cell r="BA300">
            <v>1177680</v>
          </cell>
          <cell r="BB300">
            <v>580490.75</v>
          </cell>
          <cell r="BC300">
            <v>774100</v>
          </cell>
          <cell r="BD300">
            <v>317556.09999999998</v>
          </cell>
          <cell r="BE300">
            <v>842430</v>
          </cell>
          <cell r="BF300">
            <v>1105138</v>
          </cell>
          <cell r="BG300">
            <v>1258458.6000000001</v>
          </cell>
          <cell r="BH300">
            <v>19920</v>
          </cell>
          <cell r="BI300">
            <v>106489</v>
          </cell>
          <cell r="BJ300">
            <v>128250</v>
          </cell>
          <cell r="BK300">
            <v>0</v>
          </cell>
          <cell r="BL300">
            <v>917290</v>
          </cell>
          <cell r="BM300">
            <v>564640</v>
          </cell>
          <cell r="BN300">
            <v>1483614</v>
          </cell>
          <cell r="BO300">
            <v>1143465</v>
          </cell>
          <cell r="BP300">
            <v>1341451</v>
          </cell>
          <cell r="BQ300">
            <v>129212</v>
          </cell>
          <cell r="BR300">
            <v>4062295.2</v>
          </cell>
          <cell r="BS300">
            <v>250889</v>
          </cell>
          <cell r="BT300">
            <v>110780</v>
          </cell>
          <cell r="BU300">
            <v>0</v>
          </cell>
          <cell r="BV300">
            <v>36400</v>
          </cell>
          <cell r="BW300">
            <v>0</v>
          </cell>
          <cell r="BX300">
            <v>0</v>
          </cell>
          <cell r="BY300">
            <v>702940.8</v>
          </cell>
          <cell r="BZ300">
            <v>1137260</v>
          </cell>
          <cell r="CA300">
            <v>126637.5</v>
          </cell>
          <cell r="CB300">
            <v>1254532</v>
          </cell>
          <cell r="CC300">
            <v>1284260</v>
          </cell>
          <cell r="CD300">
            <v>1701212</v>
          </cell>
          <cell r="CE300">
            <v>190000</v>
          </cell>
          <cell r="CF300">
            <v>122070</v>
          </cell>
          <cell r="CG300">
            <v>164220</v>
          </cell>
          <cell r="CH300">
            <v>0</v>
          </cell>
          <cell r="CI300">
            <v>0</v>
          </cell>
          <cell r="CJ300">
            <v>16340</v>
          </cell>
          <cell r="CK300">
            <v>312994</v>
          </cell>
          <cell r="CL300">
            <v>553369.5</v>
          </cell>
        </row>
        <row r="301">
          <cell r="A301" t="str">
            <v>5104030299.103</v>
          </cell>
          <cell r="B301" t="str">
            <v>ค่าใช้จ่ายตามโครงการ</v>
          </cell>
          <cell r="C301">
            <v>4368292</v>
          </cell>
          <cell r="D301">
            <v>166020</v>
          </cell>
          <cell r="E301">
            <v>415555</v>
          </cell>
          <cell r="F301">
            <v>589120</v>
          </cell>
          <cell r="G301">
            <v>277925</v>
          </cell>
          <cell r="H301">
            <v>681531</v>
          </cell>
          <cell r="I301">
            <v>17610</v>
          </cell>
          <cell r="J301">
            <v>585629</v>
          </cell>
          <cell r="K301">
            <v>53110</v>
          </cell>
          <cell r="L301">
            <v>1123845</v>
          </cell>
          <cell r="M301">
            <v>1309060</v>
          </cell>
          <cell r="N301">
            <v>49780</v>
          </cell>
          <cell r="O301">
            <v>1971355.7</v>
          </cell>
          <cell r="P301">
            <v>1350665</v>
          </cell>
          <cell r="Q301">
            <v>4016773.67</v>
          </cell>
          <cell r="R301">
            <v>1138018.2</v>
          </cell>
          <cell r="S301">
            <v>665742</v>
          </cell>
          <cell r="T301">
            <v>1135748</v>
          </cell>
          <cell r="U301">
            <v>744349.6</v>
          </cell>
          <cell r="V301">
            <v>424809</v>
          </cell>
          <cell r="W301">
            <v>6120931.5700000003</v>
          </cell>
          <cell r="X301">
            <v>27200</v>
          </cell>
          <cell r="Y301">
            <v>802211</v>
          </cell>
          <cell r="Z301">
            <v>713564.71</v>
          </cell>
          <cell r="AA301">
            <v>106579</v>
          </cell>
          <cell r="AB301">
            <v>252864</v>
          </cell>
          <cell r="AC301">
            <v>51920</v>
          </cell>
          <cell r="AD301">
            <v>141915</v>
          </cell>
          <cell r="AE301">
            <v>208208</v>
          </cell>
          <cell r="AF301">
            <v>317257</v>
          </cell>
          <cell r="AG301">
            <v>36450</v>
          </cell>
          <cell r="AH301">
            <v>1076166.1000000001</v>
          </cell>
          <cell r="AI301">
            <v>63166</v>
          </cell>
          <cell r="AJ301">
            <v>538186</v>
          </cell>
          <cell r="AK301">
            <v>9885642.5500000007</v>
          </cell>
          <cell r="AL301">
            <v>698349</v>
          </cell>
          <cell r="AM301">
            <v>272612</v>
          </cell>
          <cell r="AN301">
            <v>337367.5</v>
          </cell>
          <cell r="AO301">
            <v>0</v>
          </cell>
          <cell r="AP301">
            <v>352954</v>
          </cell>
          <cell r="AQ301">
            <v>235950</v>
          </cell>
          <cell r="AR301">
            <v>4127901</v>
          </cell>
          <cell r="AS301">
            <v>581263</v>
          </cell>
          <cell r="AT301">
            <v>890798.65</v>
          </cell>
          <cell r="AU301">
            <v>93200</v>
          </cell>
          <cell r="AV301">
            <v>0</v>
          </cell>
          <cell r="AW301">
            <v>1086906.6000000001</v>
          </cell>
          <cell r="AX301">
            <v>1667371.75</v>
          </cell>
          <cell r="AY301">
            <v>517715</v>
          </cell>
          <cell r="AZ301">
            <v>431965</v>
          </cell>
          <cell r="BA301">
            <v>3384187.5</v>
          </cell>
          <cell r="BB301">
            <v>358712</v>
          </cell>
          <cell r="BC301">
            <v>2117231</v>
          </cell>
          <cell r="BD301">
            <v>1576070</v>
          </cell>
          <cell r="BE301">
            <v>791092</v>
          </cell>
          <cell r="BF301">
            <v>1036278.5</v>
          </cell>
          <cell r="BG301">
            <v>13908255</v>
          </cell>
          <cell r="BH301">
            <v>1793879.88</v>
          </cell>
          <cell r="BI301">
            <v>383502</v>
          </cell>
          <cell r="BJ301">
            <v>1544965</v>
          </cell>
          <cell r="BK301">
            <v>201305</v>
          </cell>
          <cell r="BL301">
            <v>2112145.5</v>
          </cell>
          <cell r="BM301">
            <v>3910012.97</v>
          </cell>
          <cell r="BN301">
            <v>1737543</v>
          </cell>
          <cell r="BO301">
            <v>2908718.7</v>
          </cell>
          <cell r="BP301">
            <v>3905217.57</v>
          </cell>
          <cell r="BQ301">
            <v>1652950</v>
          </cell>
          <cell r="BR301">
            <v>5427229.4900000002</v>
          </cell>
          <cell r="BS301">
            <v>967985</v>
          </cell>
          <cell r="BT301">
            <v>2077824.45</v>
          </cell>
          <cell r="BU301">
            <v>4098098</v>
          </cell>
          <cell r="BV301">
            <v>416290</v>
          </cell>
          <cell r="BW301">
            <v>744400</v>
          </cell>
          <cell r="BX301">
            <v>1260896.05</v>
          </cell>
          <cell r="BY301">
            <v>485003</v>
          </cell>
          <cell r="BZ301">
            <v>27679</v>
          </cell>
          <cell r="CA301">
            <v>622105</v>
          </cell>
          <cell r="CB301">
            <v>336515</v>
          </cell>
          <cell r="CC301">
            <v>1783104</v>
          </cell>
          <cell r="CD301">
            <v>475302</v>
          </cell>
          <cell r="CE301">
            <v>3569391.95</v>
          </cell>
          <cell r="CF301">
            <v>335460</v>
          </cell>
          <cell r="CG301">
            <v>559792</v>
          </cell>
          <cell r="CH301">
            <v>601176.85</v>
          </cell>
          <cell r="CI301">
            <v>435115</v>
          </cell>
          <cell r="CJ301">
            <v>7853210.5999999996</v>
          </cell>
          <cell r="CK301">
            <v>178310</v>
          </cell>
          <cell r="CL301">
            <v>829420</v>
          </cell>
        </row>
        <row r="302">
          <cell r="A302" t="str">
            <v>5104030299.104</v>
          </cell>
          <cell r="B302" t="str">
            <v>ค่าใช้สอยอื่นๆ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17200</v>
          </cell>
          <cell r="H302">
            <v>0</v>
          </cell>
          <cell r="I302">
            <v>188797</v>
          </cell>
          <cell r="J302">
            <v>0</v>
          </cell>
          <cell r="K302">
            <v>15500</v>
          </cell>
          <cell r="L302">
            <v>0</v>
          </cell>
          <cell r="M302">
            <v>0</v>
          </cell>
          <cell r="N302">
            <v>0</v>
          </cell>
          <cell r="O302">
            <v>18000</v>
          </cell>
          <cell r="P302">
            <v>12500</v>
          </cell>
          <cell r="Q302">
            <v>0</v>
          </cell>
          <cell r="R302">
            <v>6689.31</v>
          </cell>
          <cell r="S302">
            <v>0</v>
          </cell>
          <cell r="T302">
            <v>0</v>
          </cell>
          <cell r="U302">
            <v>3000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49987</v>
          </cell>
          <cell r="AE302">
            <v>8700</v>
          </cell>
          <cell r="AF302">
            <v>0</v>
          </cell>
          <cell r="AG302">
            <v>0</v>
          </cell>
          <cell r="AH302">
            <v>18200</v>
          </cell>
          <cell r="AI302">
            <v>5545</v>
          </cell>
          <cell r="AJ302">
            <v>0</v>
          </cell>
          <cell r="AK302">
            <v>34837076.469999999</v>
          </cell>
          <cell r="AL302">
            <v>152032.4</v>
          </cell>
          <cell r="AM302">
            <v>14915</v>
          </cell>
          <cell r="AN302">
            <v>0</v>
          </cell>
          <cell r="AO302">
            <v>7370</v>
          </cell>
          <cell r="AP302">
            <v>0</v>
          </cell>
          <cell r="AQ302">
            <v>176272</v>
          </cell>
          <cell r="AR302">
            <v>0</v>
          </cell>
          <cell r="AS302">
            <v>120</v>
          </cell>
          <cell r="AT302">
            <v>0</v>
          </cell>
          <cell r="AU302">
            <v>28850</v>
          </cell>
          <cell r="AV302">
            <v>0</v>
          </cell>
          <cell r="AW302">
            <v>0</v>
          </cell>
          <cell r="AX302">
            <v>173175</v>
          </cell>
          <cell r="AY302">
            <v>163256.79999999999</v>
          </cell>
          <cell r="AZ302">
            <v>18751.16</v>
          </cell>
          <cell r="BA302">
            <v>0</v>
          </cell>
          <cell r="BB302">
            <v>0</v>
          </cell>
          <cell r="BC302">
            <v>23802</v>
          </cell>
          <cell r="BD302">
            <v>10000</v>
          </cell>
          <cell r="BE302">
            <v>0</v>
          </cell>
          <cell r="BF302">
            <v>20790</v>
          </cell>
          <cell r="BG302">
            <v>26610</v>
          </cell>
          <cell r="BH302">
            <v>0</v>
          </cell>
          <cell r="BI302">
            <v>0</v>
          </cell>
          <cell r="BJ302">
            <v>2800</v>
          </cell>
          <cell r="BK302">
            <v>3400</v>
          </cell>
          <cell r="BL302">
            <v>0</v>
          </cell>
          <cell r="BM302">
            <v>75</v>
          </cell>
          <cell r="BN302">
            <v>0</v>
          </cell>
          <cell r="BO302">
            <v>4748</v>
          </cell>
          <cell r="BP302">
            <v>0</v>
          </cell>
          <cell r="BQ302">
            <v>0</v>
          </cell>
          <cell r="BR302">
            <v>0</v>
          </cell>
          <cell r="BS302">
            <v>101145.14</v>
          </cell>
          <cell r="BT302">
            <v>0</v>
          </cell>
          <cell r="BU302">
            <v>0</v>
          </cell>
          <cell r="BV302">
            <v>13500</v>
          </cell>
          <cell r="BW302">
            <v>0</v>
          </cell>
          <cell r="BX302">
            <v>203621</v>
          </cell>
          <cell r="BY302">
            <v>0</v>
          </cell>
          <cell r="BZ302">
            <v>0</v>
          </cell>
          <cell r="CA302">
            <v>0</v>
          </cell>
          <cell r="CB302">
            <v>3300</v>
          </cell>
          <cell r="CC302">
            <v>44260</v>
          </cell>
          <cell r="CD302">
            <v>0</v>
          </cell>
          <cell r="CE302">
            <v>0</v>
          </cell>
          <cell r="CF302">
            <v>15000</v>
          </cell>
          <cell r="CG302">
            <v>0</v>
          </cell>
          <cell r="CH302">
            <v>0</v>
          </cell>
          <cell r="CI302">
            <v>0</v>
          </cell>
          <cell r="CJ302">
            <v>0</v>
          </cell>
          <cell r="CK302">
            <v>13807.64</v>
          </cell>
          <cell r="CL302">
            <v>0</v>
          </cell>
        </row>
        <row r="303">
          <cell r="A303" t="str">
            <v>5104030299.202</v>
          </cell>
          <cell r="B303" t="str">
            <v>ค่ารักษาตามจ่าย UC ในสังกัด สธ.</v>
          </cell>
          <cell r="C303">
            <v>4344354</v>
          </cell>
          <cell r="D303">
            <v>1816056.65</v>
          </cell>
          <cell r="E303">
            <v>4830824.8</v>
          </cell>
          <cell r="F303">
            <v>2766790.98</v>
          </cell>
          <cell r="G303">
            <v>527127</v>
          </cell>
          <cell r="H303">
            <v>4275689.5999999996</v>
          </cell>
          <cell r="I303">
            <v>4087188.5</v>
          </cell>
          <cell r="J303">
            <v>3494833.5</v>
          </cell>
          <cell r="K303">
            <v>898528.2</v>
          </cell>
          <cell r="L303">
            <v>1912695.96</v>
          </cell>
          <cell r="M303">
            <v>5422892.5</v>
          </cell>
          <cell r="N303">
            <v>0</v>
          </cell>
          <cell r="O303">
            <v>5147947</v>
          </cell>
          <cell r="P303">
            <v>5913716.3499999996</v>
          </cell>
          <cell r="Q303">
            <v>6082706.3499999996</v>
          </cell>
          <cell r="R303">
            <v>3459397.25</v>
          </cell>
          <cell r="S303">
            <v>1268686.5</v>
          </cell>
          <cell r="T303">
            <v>971224.25</v>
          </cell>
          <cell r="U303">
            <v>2415770.5</v>
          </cell>
          <cell r="V303">
            <v>816432.89</v>
          </cell>
          <cell r="W303">
            <v>2629156.77</v>
          </cell>
          <cell r="X303">
            <v>235338.75</v>
          </cell>
          <cell r="Y303">
            <v>282405.59999999998</v>
          </cell>
          <cell r="Z303">
            <v>540453.5</v>
          </cell>
          <cell r="AA303">
            <v>82121.5</v>
          </cell>
          <cell r="AB303">
            <v>208856.5</v>
          </cell>
          <cell r="AC303">
            <v>213928.75</v>
          </cell>
          <cell r="AD303">
            <v>1369667</v>
          </cell>
          <cell r="AE303">
            <v>80931.25</v>
          </cell>
          <cell r="AF303">
            <v>435885.51</v>
          </cell>
          <cell r="AG303">
            <v>315204.78000000003</v>
          </cell>
          <cell r="AH303">
            <v>410636</v>
          </cell>
          <cell r="AI303">
            <v>295140.25</v>
          </cell>
          <cell r="AJ303">
            <v>202293.5</v>
          </cell>
          <cell r="AK303">
            <v>3131831.22</v>
          </cell>
          <cell r="AL303">
            <v>4691432</v>
          </cell>
          <cell r="AM303">
            <v>2329335</v>
          </cell>
          <cell r="AN303">
            <v>5766863.1299999999</v>
          </cell>
          <cell r="AO303">
            <v>4252301.5</v>
          </cell>
          <cell r="AP303">
            <v>4644274.25</v>
          </cell>
          <cell r="AQ303">
            <v>2088715.2</v>
          </cell>
          <cell r="AR303">
            <v>2831098.43</v>
          </cell>
          <cell r="AS303">
            <v>606280</v>
          </cell>
          <cell r="AT303">
            <v>3212964</v>
          </cell>
          <cell r="AU303">
            <v>6502406.2599999998</v>
          </cell>
          <cell r="AV303">
            <v>3854291</v>
          </cell>
          <cell r="AW303">
            <v>970924.5</v>
          </cell>
          <cell r="AX303">
            <v>1670762.05</v>
          </cell>
          <cell r="AY303">
            <v>844781</v>
          </cell>
          <cell r="AZ303">
            <v>4171665.56</v>
          </cell>
          <cell r="BA303">
            <v>4969028.29</v>
          </cell>
          <cell r="BB303">
            <v>6490706</v>
          </cell>
          <cell r="BC303">
            <v>2089942.5</v>
          </cell>
          <cell r="BD303">
            <v>8018785.9400000004</v>
          </cell>
          <cell r="BE303">
            <v>654387.5</v>
          </cell>
          <cell r="BF303">
            <v>1507947.5</v>
          </cell>
          <cell r="BG303">
            <v>2323702.0499999998</v>
          </cell>
          <cell r="BH303">
            <v>1492627.5</v>
          </cell>
          <cell r="BI303">
            <v>5200101.25</v>
          </cell>
          <cell r="BJ303">
            <v>3214403.75</v>
          </cell>
          <cell r="BK303">
            <v>8109218</v>
          </cell>
          <cell r="BL303">
            <v>698399</v>
          </cell>
          <cell r="BM303">
            <v>12286499.85</v>
          </cell>
          <cell r="BN303">
            <v>7909573.1600000001</v>
          </cell>
          <cell r="BO303">
            <v>7657293.4800000004</v>
          </cell>
          <cell r="BP303">
            <v>2580549.25</v>
          </cell>
          <cell r="BQ303">
            <v>3144715.9</v>
          </cell>
          <cell r="BR303">
            <v>336719</v>
          </cell>
          <cell r="BS303">
            <v>12169303.75</v>
          </cell>
          <cell r="BT303">
            <v>10455740.5</v>
          </cell>
          <cell r="BU303">
            <v>13180034.5</v>
          </cell>
          <cell r="BV303">
            <v>1529918</v>
          </cell>
          <cell r="BW303">
            <v>8474570.8000000007</v>
          </cell>
          <cell r="BX303">
            <v>15121132</v>
          </cell>
          <cell r="BY303">
            <v>4656697</v>
          </cell>
          <cell r="BZ303">
            <v>2212642</v>
          </cell>
          <cell r="CA303">
            <v>6990142.25</v>
          </cell>
          <cell r="CB303">
            <v>8038364.5</v>
          </cell>
          <cell r="CC303">
            <v>14557909</v>
          </cell>
          <cell r="CD303">
            <v>7391510.0999999996</v>
          </cell>
          <cell r="CE303">
            <v>11573939.9</v>
          </cell>
          <cell r="CF303">
            <v>5490530.25</v>
          </cell>
          <cell r="CG303">
            <v>2355218</v>
          </cell>
          <cell r="CH303">
            <v>1846805.4</v>
          </cell>
          <cell r="CI303">
            <v>2742119.9</v>
          </cell>
          <cell r="CJ303">
            <v>15537813</v>
          </cell>
          <cell r="CK303">
            <v>5668724.1699999999</v>
          </cell>
          <cell r="CL303">
            <v>5691205.7300000004</v>
          </cell>
        </row>
        <row r="304">
          <cell r="A304" t="str">
            <v>5104030299.203</v>
          </cell>
          <cell r="B304" t="str">
            <v>ค่ารักษาตามจ่าย UC นอกสังกัด สธ.</v>
          </cell>
          <cell r="C304">
            <v>372200</v>
          </cell>
          <cell r="D304">
            <v>188221</v>
          </cell>
          <cell r="E304">
            <v>1732695.75</v>
          </cell>
          <cell r="F304">
            <v>387122</v>
          </cell>
          <cell r="G304">
            <v>0</v>
          </cell>
          <cell r="H304">
            <v>621061</v>
          </cell>
          <cell r="I304">
            <v>572338.30000000005</v>
          </cell>
          <cell r="J304">
            <v>642196.75</v>
          </cell>
          <cell r="K304">
            <v>95513</v>
          </cell>
          <cell r="L304">
            <v>149212</v>
          </cell>
          <cell r="M304">
            <v>1995820.85</v>
          </cell>
          <cell r="N304">
            <v>0</v>
          </cell>
          <cell r="O304">
            <v>2193404.5499999998</v>
          </cell>
          <cell r="P304">
            <v>1534389.55</v>
          </cell>
          <cell r="Q304">
            <v>506893.05</v>
          </cell>
          <cell r="R304">
            <v>883484.25</v>
          </cell>
          <cell r="S304">
            <v>132157</v>
          </cell>
          <cell r="T304">
            <v>479360</v>
          </cell>
          <cell r="U304">
            <v>107566.3</v>
          </cell>
          <cell r="V304">
            <v>0</v>
          </cell>
          <cell r="W304">
            <v>0</v>
          </cell>
          <cell r="X304">
            <v>953084.25</v>
          </cell>
          <cell r="Y304">
            <v>0</v>
          </cell>
          <cell r="Z304">
            <v>918156.1</v>
          </cell>
          <cell r="AA304">
            <v>203571.25</v>
          </cell>
          <cell r="AB304">
            <v>540722.30000000005</v>
          </cell>
          <cell r="AC304">
            <v>434056.3</v>
          </cell>
          <cell r="AD304">
            <v>3363484.39</v>
          </cell>
          <cell r="AE304">
            <v>604214.46</v>
          </cell>
          <cell r="AF304">
            <v>496270.75</v>
          </cell>
          <cell r="AG304">
            <v>530979.25</v>
          </cell>
          <cell r="AH304">
            <v>1343543.87</v>
          </cell>
          <cell r="AI304">
            <v>739138.35</v>
          </cell>
          <cell r="AJ304">
            <v>1027988.2</v>
          </cell>
          <cell r="AK304">
            <v>237464.8</v>
          </cell>
          <cell r="AL304">
            <v>37209.5</v>
          </cell>
          <cell r="AM304">
            <v>1398</v>
          </cell>
          <cell r="AN304">
            <v>593979</v>
          </cell>
          <cell r="AO304">
            <v>1984598.94</v>
          </cell>
          <cell r="AP304">
            <v>460802.25</v>
          </cell>
          <cell r="AQ304">
            <v>25605</v>
          </cell>
          <cell r="AR304">
            <v>7280</v>
          </cell>
          <cell r="AS304">
            <v>503251.75</v>
          </cell>
          <cell r="AT304">
            <v>484644.33</v>
          </cell>
          <cell r="AU304">
            <v>2033561.45</v>
          </cell>
          <cell r="AV304">
            <v>188606.75</v>
          </cell>
          <cell r="AW304">
            <v>164698.25</v>
          </cell>
          <cell r="AX304">
            <v>1387</v>
          </cell>
          <cell r="AY304">
            <v>462599.45</v>
          </cell>
          <cell r="AZ304">
            <v>330616.5</v>
          </cell>
          <cell r="BA304">
            <v>0</v>
          </cell>
          <cell r="BB304">
            <v>437752.5</v>
          </cell>
          <cell r="BC304">
            <v>2417739.38</v>
          </cell>
          <cell r="BD304">
            <v>1868335.35</v>
          </cell>
          <cell r="BE304">
            <v>460900.25</v>
          </cell>
          <cell r="BF304">
            <v>0</v>
          </cell>
          <cell r="BG304">
            <v>1994739.65</v>
          </cell>
          <cell r="BH304">
            <v>133136.75</v>
          </cell>
          <cell r="BI304">
            <v>261146</v>
          </cell>
          <cell r="BJ304">
            <v>1526455</v>
          </cell>
          <cell r="BK304">
            <v>575573.75</v>
          </cell>
          <cell r="BL304">
            <v>1278340.95</v>
          </cell>
          <cell r="BM304">
            <v>0</v>
          </cell>
          <cell r="BN304">
            <v>0</v>
          </cell>
          <cell r="BO304">
            <v>541223.05000000005</v>
          </cell>
          <cell r="BP304">
            <v>0</v>
          </cell>
          <cell r="BQ304">
            <v>0</v>
          </cell>
          <cell r="BR304">
            <v>5493454.5800000001</v>
          </cell>
          <cell r="BS304">
            <v>145040.75</v>
          </cell>
          <cell r="BT304">
            <v>30342</v>
          </cell>
          <cell r="BU304">
            <v>2339529.6</v>
          </cell>
          <cell r="BV304">
            <v>59995.75</v>
          </cell>
          <cell r="BW304">
            <v>689367.05</v>
          </cell>
          <cell r="BX304">
            <v>1818190.4</v>
          </cell>
          <cell r="BY304">
            <v>218569.22</v>
          </cell>
          <cell r="BZ304">
            <v>369017.3</v>
          </cell>
          <cell r="CA304">
            <v>830804.75</v>
          </cell>
          <cell r="CB304">
            <v>827769.85</v>
          </cell>
          <cell r="CC304">
            <v>1480886.83</v>
          </cell>
          <cell r="CD304">
            <v>331213.5</v>
          </cell>
          <cell r="CE304">
            <v>1214057.45</v>
          </cell>
          <cell r="CF304">
            <v>29618.25</v>
          </cell>
          <cell r="CG304">
            <v>236839.6</v>
          </cell>
          <cell r="CH304">
            <v>354179.5</v>
          </cell>
          <cell r="CI304">
            <v>219215.3</v>
          </cell>
          <cell r="CJ304">
            <v>1548176</v>
          </cell>
          <cell r="CK304">
            <v>367299.97</v>
          </cell>
          <cell r="CL304">
            <v>530375.26</v>
          </cell>
        </row>
        <row r="305">
          <cell r="A305" t="str">
            <v>5104030299.502</v>
          </cell>
          <cell r="B305" t="str">
            <v>ค่าใช้จ่ายตามโครง การ (P&amp;P) แรงงานต่างด้าว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2520</v>
          </cell>
          <cell r="J305">
            <v>52388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56220.12</v>
          </cell>
          <cell r="P305">
            <v>0</v>
          </cell>
          <cell r="Q305">
            <v>0</v>
          </cell>
          <cell r="R305">
            <v>1440</v>
          </cell>
          <cell r="S305">
            <v>16200</v>
          </cell>
          <cell r="T305">
            <v>0</v>
          </cell>
          <cell r="U305">
            <v>0</v>
          </cell>
          <cell r="V305">
            <v>3975.8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9652.7999999999993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50</v>
          </cell>
          <cell r="BD305">
            <v>0</v>
          </cell>
          <cell r="BE305">
            <v>0</v>
          </cell>
          <cell r="BF305">
            <v>61105.86</v>
          </cell>
          <cell r="BG305">
            <v>0</v>
          </cell>
          <cell r="BH305">
            <v>92386.89</v>
          </cell>
          <cell r="BI305">
            <v>0</v>
          </cell>
          <cell r="BJ305">
            <v>0</v>
          </cell>
          <cell r="BK305">
            <v>0</v>
          </cell>
          <cell r="BL305">
            <v>0</v>
          </cell>
          <cell r="BM305">
            <v>0</v>
          </cell>
          <cell r="BN305">
            <v>0</v>
          </cell>
          <cell r="BO305">
            <v>2780</v>
          </cell>
          <cell r="BP305">
            <v>0</v>
          </cell>
          <cell r="BQ305">
            <v>0</v>
          </cell>
          <cell r="BR305">
            <v>0</v>
          </cell>
          <cell r="BS305">
            <v>0</v>
          </cell>
          <cell r="BT305">
            <v>0</v>
          </cell>
          <cell r="BU305">
            <v>0</v>
          </cell>
          <cell r="BV305">
            <v>0</v>
          </cell>
          <cell r="BW305">
            <v>0</v>
          </cell>
          <cell r="BX305">
            <v>0</v>
          </cell>
          <cell r="BY305">
            <v>0</v>
          </cell>
          <cell r="BZ305">
            <v>0</v>
          </cell>
          <cell r="CA305">
            <v>0</v>
          </cell>
          <cell r="CB305">
            <v>0</v>
          </cell>
          <cell r="CC305">
            <v>0</v>
          </cell>
          <cell r="CD305">
            <v>6385</v>
          </cell>
          <cell r="CE305">
            <v>0</v>
          </cell>
          <cell r="CF305">
            <v>0</v>
          </cell>
          <cell r="CG305">
            <v>0</v>
          </cell>
          <cell r="CH305">
            <v>0</v>
          </cell>
          <cell r="CI305">
            <v>0</v>
          </cell>
          <cell r="CJ305">
            <v>0</v>
          </cell>
          <cell r="CK305">
            <v>0</v>
          </cell>
          <cell r="CL305">
            <v>0</v>
          </cell>
        </row>
        <row r="306">
          <cell r="A306" t="str">
            <v>5104030299.701</v>
          </cell>
          <cell r="B306" t="str">
            <v>ค่าใช้จ่ายตามโครง การ (P&amp;P) บุคคลที่มีปัญหาสถานะและสิทธิ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1400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  <cell r="BE306">
            <v>0</v>
          </cell>
          <cell r="BF306">
            <v>0</v>
          </cell>
          <cell r="BG306">
            <v>0</v>
          </cell>
          <cell r="BH306">
            <v>32677</v>
          </cell>
          <cell r="BI306">
            <v>0</v>
          </cell>
          <cell r="BJ306">
            <v>0</v>
          </cell>
          <cell r="BK306">
            <v>0</v>
          </cell>
          <cell r="BL306">
            <v>0</v>
          </cell>
          <cell r="BM306">
            <v>0</v>
          </cell>
          <cell r="BN306">
            <v>0</v>
          </cell>
          <cell r="BO306">
            <v>0</v>
          </cell>
          <cell r="BP306">
            <v>0</v>
          </cell>
          <cell r="BQ306">
            <v>0</v>
          </cell>
          <cell r="BR306">
            <v>0</v>
          </cell>
          <cell r="BS306">
            <v>0</v>
          </cell>
          <cell r="BT306">
            <v>0</v>
          </cell>
          <cell r="BU306">
            <v>0</v>
          </cell>
          <cell r="BV306">
            <v>0</v>
          </cell>
          <cell r="BW306">
            <v>0</v>
          </cell>
          <cell r="BX306">
            <v>0</v>
          </cell>
          <cell r="BY306">
            <v>0</v>
          </cell>
          <cell r="BZ306">
            <v>0</v>
          </cell>
          <cell r="CA306">
            <v>0</v>
          </cell>
          <cell r="CB306">
            <v>0</v>
          </cell>
          <cell r="CC306">
            <v>0</v>
          </cell>
          <cell r="CD306">
            <v>0</v>
          </cell>
          <cell r="CE306">
            <v>0</v>
          </cell>
          <cell r="CF306">
            <v>0</v>
          </cell>
          <cell r="CG306">
            <v>0</v>
          </cell>
          <cell r="CH306">
            <v>0</v>
          </cell>
          <cell r="CI306">
            <v>0</v>
          </cell>
          <cell r="CJ306">
            <v>0</v>
          </cell>
          <cell r="CK306">
            <v>0</v>
          </cell>
          <cell r="CL306">
            <v>0</v>
          </cell>
        </row>
        <row r="307">
          <cell r="A307" t="str">
            <v>5104030299.702</v>
          </cell>
          <cell r="B307" t="str">
            <v>ค่ารักษาตามจ่ายบุคคลที่มีปัญหาสถานะและสิทธิ</v>
          </cell>
          <cell r="C307">
            <v>3180</v>
          </cell>
          <cell r="D307">
            <v>0</v>
          </cell>
          <cell r="E307">
            <v>0</v>
          </cell>
          <cell r="F307">
            <v>7302.5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970</v>
          </cell>
          <cell r="L307">
            <v>0</v>
          </cell>
          <cell r="M307">
            <v>5074</v>
          </cell>
          <cell r="N307">
            <v>0</v>
          </cell>
          <cell r="O307">
            <v>5970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1010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13812.5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30558.5</v>
          </cell>
          <cell r="BD307">
            <v>59636</v>
          </cell>
          <cell r="BE307">
            <v>57429.25</v>
          </cell>
          <cell r="BF307">
            <v>5525</v>
          </cell>
          <cell r="BG307">
            <v>37041</v>
          </cell>
          <cell r="BH307">
            <v>0</v>
          </cell>
          <cell r="BI307">
            <v>0</v>
          </cell>
          <cell r="BJ307">
            <v>0</v>
          </cell>
          <cell r="BK307">
            <v>0</v>
          </cell>
          <cell r="BL307">
            <v>0</v>
          </cell>
          <cell r="BM307">
            <v>0</v>
          </cell>
          <cell r="BN307">
            <v>0</v>
          </cell>
          <cell r="BO307">
            <v>0</v>
          </cell>
          <cell r="BP307">
            <v>0</v>
          </cell>
          <cell r="BQ307">
            <v>0</v>
          </cell>
          <cell r="BR307">
            <v>17635</v>
          </cell>
          <cell r="BS307">
            <v>0</v>
          </cell>
          <cell r="BT307">
            <v>0</v>
          </cell>
          <cell r="BU307">
            <v>40124.5</v>
          </cell>
          <cell r="BV307">
            <v>0</v>
          </cell>
          <cell r="BW307">
            <v>0</v>
          </cell>
          <cell r="BX307">
            <v>0</v>
          </cell>
          <cell r="BY307">
            <v>0</v>
          </cell>
          <cell r="BZ307">
            <v>0</v>
          </cell>
          <cell r="CA307">
            <v>0</v>
          </cell>
          <cell r="CB307">
            <v>0</v>
          </cell>
          <cell r="CC307">
            <v>0</v>
          </cell>
          <cell r="CD307">
            <v>0</v>
          </cell>
          <cell r="CE307">
            <v>14456</v>
          </cell>
          <cell r="CF307">
            <v>0</v>
          </cell>
          <cell r="CG307">
            <v>490</v>
          </cell>
          <cell r="CH307">
            <v>0</v>
          </cell>
          <cell r="CI307">
            <v>0</v>
          </cell>
          <cell r="CJ307">
            <v>3548</v>
          </cell>
          <cell r="CK307">
            <v>0</v>
          </cell>
          <cell r="CL307">
            <v>0</v>
          </cell>
        </row>
        <row r="308">
          <cell r="A308" t="str">
            <v>5104040199.101</v>
          </cell>
          <cell r="B308" t="str">
            <v>ค่าตอบแทนในการปฏิบัติงานของเจ้าหน้าที่  (บริการ)</v>
          </cell>
          <cell r="C308">
            <v>42921349</v>
          </cell>
          <cell r="D308">
            <v>5880368</v>
          </cell>
          <cell r="E308">
            <v>3428363.35</v>
          </cell>
          <cell r="F308">
            <v>3500247.5</v>
          </cell>
          <cell r="G308">
            <v>3661320</v>
          </cell>
          <cell r="H308">
            <v>4963441</v>
          </cell>
          <cell r="I308">
            <v>4028820</v>
          </cell>
          <cell r="J308">
            <v>16259459.25</v>
          </cell>
          <cell r="K308">
            <v>0</v>
          </cell>
          <cell r="L308">
            <v>6015912</v>
          </cell>
          <cell r="M308">
            <v>16217454.5</v>
          </cell>
          <cell r="N308">
            <v>2379245</v>
          </cell>
          <cell r="O308">
            <v>41708226.560000002</v>
          </cell>
          <cell r="P308">
            <v>7734039.5</v>
          </cell>
          <cell r="Q308">
            <v>9403025.6799999997</v>
          </cell>
          <cell r="R308">
            <v>15423905.5</v>
          </cell>
          <cell r="S308">
            <v>9763438</v>
          </cell>
          <cell r="T308">
            <v>9231417</v>
          </cell>
          <cell r="U308">
            <v>7380635.0499999998</v>
          </cell>
          <cell r="V308">
            <v>4158754.5</v>
          </cell>
          <cell r="W308">
            <v>70734020.5</v>
          </cell>
          <cell r="X308">
            <v>4624972.5</v>
          </cell>
          <cell r="Y308">
            <v>8021850</v>
          </cell>
          <cell r="Z308">
            <v>9139888.75</v>
          </cell>
          <cell r="AA308">
            <v>3334110</v>
          </cell>
          <cell r="AB308">
            <v>4312040</v>
          </cell>
          <cell r="AC308">
            <v>8210432.5</v>
          </cell>
          <cell r="AD308">
            <v>12161207.5</v>
          </cell>
          <cell r="AE308">
            <v>7136402.1200000001</v>
          </cell>
          <cell r="AF308">
            <v>4296332.5</v>
          </cell>
          <cell r="AG308">
            <v>7257927.5</v>
          </cell>
          <cell r="AH308">
            <v>7178123.75</v>
          </cell>
          <cell r="AI308">
            <v>6527397.5</v>
          </cell>
          <cell r="AJ308">
            <v>3776270</v>
          </cell>
          <cell r="AK308">
            <v>111857134</v>
          </cell>
          <cell r="AL308">
            <v>5236170</v>
          </cell>
          <cell r="AM308">
            <v>450000</v>
          </cell>
          <cell r="AN308">
            <v>11836147.25</v>
          </cell>
          <cell r="AO308">
            <v>11956949</v>
          </cell>
          <cell r="AP308">
            <v>5576280</v>
          </cell>
          <cell r="AQ308">
            <v>2543170</v>
          </cell>
          <cell r="AR308">
            <v>20482497.5</v>
          </cell>
          <cell r="AS308">
            <v>4753830</v>
          </cell>
          <cell r="AT308">
            <v>12009801.5</v>
          </cell>
          <cell r="AU308">
            <v>9508660</v>
          </cell>
          <cell r="AV308">
            <v>4503330</v>
          </cell>
          <cell r="AW308">
            <v>3627665</v>
          </cell>
          <cell r="AX308">
            <v>76740</v>
          </cell>
          <cell r="AY308">
            <v>4534085</v>
          </cell>
          <cell r="AZ308">
            <v>4698744</v>
          </cell>
          <cell r="BA308">
            <v>32762524</v>
          </cell>
          <cell r="BB308">
            <v>5814907.5</v>
          </cell>
          <cell r="BC308">
            <v>51737917</v>
          </cell>
          <cell r="BD308">
            <v>15380405.5</v>
          </cell>
          <cell r="BE308">
            <v>6134409.75</v>
          </cell>
          <cell r="BF308">
            <v>5278271</v>
          </cell>
          <cell r="BG308">
            <v>35510918.700000003</v>
          </cell>
          <cell r="BH308">
            <v>4157706</v>
          </cell>
          <cell r="BI308">
            <v>3047835</v>
          </cell>
          <cell r="BJ308">
            <v>5403300</v>
          </cell>
          <cell r="BK308">
            <v>3520494</v>
          </cell>
          <cell r="BL308">
            <v>55555107</v>
          </cell>
          <cell r="BM308">
            <v>12532775</v>
          </cell>
          <cell r="BN308">
            <v>5874830</v>
          </cell>
          <cell r="BO308">
            <v>13427138.5</v>
          </cell>
          <cell r="BP308">
            <v>9558571</v>
          </cell>
          <cell r="BQ308">
            <v>9024037.5</v>
          </cell>
          <cell r="BR308">
            <v>165605661.75</v>
          </cell>
          <cell r="BS308">
            <v>7760213</v>
          </cell>
          <cell r="BT308">
            <v>6082670</v>
          </cell>
          <cell r="BU308">
            <v>27411600</v>
          </cell>
          <cell r="BV308">
            <v>2973681.5</v>
          </cell>
          <cell r="BW308">
            <v>5291452.58</v>
          </cell>
          <cell r="BX308">
            <v>13552814</v>
          </cell>
          <cell r="BY308">
            <v>4671400.5</v>
          </cell>
          <cell r="BZ308">
            <v>5831345.75</v>
          </cell>
          <cell r="CA308">
            <v>6928873.75</v>
          </cell>
          <cell r="CB308">
            <v>5969432.5</v>
          </cell>
          <cell r="CC308">
            <v>15169818</v>
          </cell>
          <cell r="CD308">
            <v>8649158</v>
          </cell>
          <cell r="CE308">
            <v>11144790</v>
          </cell>
          <cell r="CF308">
            <v>6389297.5</v>
          </cell>
          <cell r="CG308">
            <v>4391620</v>
          </cell>
          <cell r="CH308">
            <v>4860985.5</v>
          </cell>
          <cell r="CI308">
            <v>4920403</v>
          </cell>
          <cell r="CJ308">
            <v>18868495.879999999</v>
          </cell>
          <cell r="CK308">
            <v>3853620</v>
          </cell>
          <cell r="CL308">
            <v>3029680</v>
          </cell>
        </row>
        <row r="309">
          <cell r="A309" t="str">
            <v>5104040199.102</v>
          </cell>
          <cell r="B309" t="str">
            <v>ค่าตอบแทนในการปฏิบัติงานของเจ้าหน้าที่  (สนับสนุน)</v>
          </cell>
          <cell r="C309">
            <v>7232650</v>
          </cell>
          <cell r="D309">
            <v>1247534</v>
          </cell>
          <cell r="E309">
            <v>1256193.8</v>
          </cell>
          <cell r="F309">
            <v>471210</v>
          </cell>
          <cell r="G309">
            <v>430260</v>
          </cell>
          <cell r="H309">
            <v>3900</v>
          </cell>
          <cell r="I309">
            <v>95385</v>
          </cell>
          <cell r="J309">
            <v>88350</v>
          </cell>
          <cell r="K309">
            <v>0</v>
          </cell>
          <cell r="L309">
            <v>244330</v>
          </cell>
          <cell r="M309">
            <v>48170</v>
          </cell>
          <cell r="N309">
            <v>1080</v>
          </cell>
          <cell r="O309">
            <v>4492507.68</v>
          </cell>
          <cell r="P309">
            <v>407440</v>
          </cell>
          <cell r="Q309">
            <v>1255885.45</v>
          </cell>
          <cell r="R309">
            <v>1481424</v>
          </cell>
          <cell r="S309">
            <v>894846</v>
          </cell>
          <cell r="T309">
            <v>1026980</v>
          </cell>
          <cell r="U309">
            <v>624069.5</v>
          </cell>
          <cell r="V309">
            <v>421128.75</v>
          </cell>
          <cell r="W309">
            <v>3526131</v>
          </cell>
          <cell r="X309">
            <v>421957.5</v>
          </cell>
          <cell r="Y309">
            <v>580740</v>
          </cell>
          <cell r="Z309">
            <v>52960</v>
          </cell>
          <cell r="AA309">
            <v>139432.5</v>
          </cell>
          <cell r="AB309">
            <v>97680</v>
          </cell>
          <cell r="AC309">
            <v>0</v>
          </cell>
          <cell r="AD309">
            <v>199627.5</v>
          </cell>
          <cell r="AE309">
            <v>281000</v>
          </cell>
          <cell r="AF309">
            <v>20020</v>
          </cell>
          <cell r="AG309">
            <v>801378.75</v>
          </cell>
          <cell r="AH309">
            <v>293040</v>
          </cell>
          <cell r="AI309">
            <v>36040</v>
          </cell>
          <cell r="AJ309">
            <v>1331797.5</v>
          </cell>
          <cell r="AK309">
            <v>8932719</v>
          </cell>
          <cell r="AL309">
            <v>851093</v>
          </cell>
          <cell r="AM309">
            <v>0</v>
          </cell>
          <cell r="AN309">
            <v>501215</v>
          </cell>
          <cell r="AO309">
            <v>0</v>
          </cell>
          <cell r="AP309">
            <v>139660</v>
          </cell>
          <cell r="AQ309">
            <v>254085</v>
          </cell>
          <cell r="AR309">
            <v>1901640</v>
          </cell>
          <cell r="AS309">
            <v>492090</v>
          </cell>
          <cell r="AT309">
            <v>0</v>
          </cell>
          <cell r="AU309">
            <v>217380</v>
          </cell>
          <cell r="AV309">
            <v>127607.5</v>
          </cell>
          <cell r="AW309">
            <v>391175</v>
          </cell>
          <cell r="AX309">
            <v>8820</v>
          </cell>
          <cell r="AY309">
            <v>6300</v>
          </cell>
          <cell r="AZ309">
            <v>549149</v>
          </cell>
          <cell r="BA309">
            <v>0</v>
          </cell>
          <cell r="BB309">
            <v>685192.5</v>
          </cell>
          <cell r="BC309">
            <v>13000924</v>
          </cell>
          <cell r="BD309">
            <v>1277122.5</v>
          </cell>
          <cell r="BE309">
            <v>98970</v>
          </cell>
          <cell r="BF309">
            <v>2293683.5</v>
          </cell>
          <cell r="BG309">
            <v>2439660</v>
          </cell>
          <cell r="BH309">
            <v>90690</v>
          </cell>
          <cell r="BI309">
            <v>376380</v>
          </cell>
          <cell r="BJ309">
            <v>724560</v>
          </cell>
          <cell r="BK309">
            <v>369815</v>
          </cell>
          <cell r="BL309">
            <v>7211332</v>
          </cell>
          <cell r="BM309">
            <v>3052270</v>
          </cell>
          <cell r="BN309">
            <v>756000</v>
          </cell>
          <cell r="BO309">
            <v>2133290</v>
          </cell>
          <cell r="BP309">
            <v>1280220</v>
          </cell>
          <cell r="BQ309">
            <v>370180</v>
          </cell>
          <cell r="BR309">
            <v>48701277.25</v>
          </cell>
          <cell r="BS309">
            <v>1135422.5</v>
          </cell>
          <cell r="BT309">
            <v>623520</v>
          </cell>
          <cell r="BU309">
            <v>2837063</v>
          </cell>
          <cell r="BV309">
            <v>618548.75</v>
          </cell>
          <cell r="BW309">
            <v>1020622.5</v>
          </cell>
          <cell r="BX309">
            <v>2772787.5</v>
          </cell>
          <cell r="BY309">
            <v>1435636.5</v>
          </cell>
          <cell r="BZ309">
            <v>667315</v>
          </cell>
          <cell r="CA309">
            <v>252270</v>
          </cell>
          <cell r="CB309">
            <v>739792.5</v>
          </cell>
          <cell r="CC309">
            <v>2733000</v>
          </cell>
          <cell r="CD309">
            <v>443120</v>
          </cell>
          <cell r="CE309">
            <v>2483360</v>
          </cell>
          <cell r="CF309">
            <v>82290</v>
          </cell>
          <cell r="CG309">
            <v>489990</v>
          </cell>
          <cell r="CH309">
            <v>733837.5</v>
          </cell>
          <cell r="CI309">
            <v>1021300</v>
          </cell>
          <cell r="CJ309">
            <v>1210150.5</v>
          </cell>
          <cell r="CK309">
            <v>895513</v>
          </cell>
          <cell r="CL309">
            <v>446585</v>
          </cell>
        </row>
        <row r="310">
          <cell r="A310" t="str">
            <v>5104040199.103</v>
          </cell>
          <cell r="B310" t="str">
            <v>ค่าตอบแทนการปฎิบัติงานในคลินิกพิเศษนอกเวลา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958697.5</v>
          </cell>
          <cell r="J310">
            <v>0</v>
          </cell>
          <cell r="K310">
            <v>0</v>
          </cell>
          <cell r="L310">
            <v>18810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52825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274020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19550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163825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10050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716870</v>
          </cell>
          <cell r="BD310">
            <v>11625</v>
          </cell>
          <cell r="BE310">
            <v>0</v>
          </cell>
          <cell r="BF310">
            <v>0</v>
          </cell>
          <cell r="BG310">
            <v>1808819</v>
          </cell>
          <cell r="BH310">
            <v>0</v>
          </cell>
          <cell r="BI310">
            <v>0</v>
          </cell>
          <cell r="BJ310">
            <v>0</v>
          </cell>
          <cell r="BK310">
            <v>0</v>
          </cell>
          <cell r="BL310">
            <v>123980</v>
          </cell>
          <cell r="BM310">
            <v>0</v>
          </cell>
          <cell r="BN310">
            <v>0</v>
          </cell>
          <cell r="BO310">
            <v>0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0</v>
          </cell>
          <cell r="BW310">
            <v>0</v>
          </cell>
          <cell r="BX310">
            <v>0</v>
          </cell>
          <cell r="BY310">
            <v>28342.5</v>
          </cell>
          <cell r="BZ310">
            <v>0</v>
          </cell>
          <cell r="CA310">
            <v>39206.25</v>
          </cell>
          <cell r="CB310">
            <v>0</v>
          </cell>
          <cell r="CC310">
            <v>0</v>
          </cell>
          <cell r="CD310">
            <v>0</v>
          </cell>
          <cell r="CE310">
            <v>0</v>
          </cell>
          <cell r="CF310">
            <v>0</v>
          </cell>
          <cell r="CG310">
            <v>0</v>
          </cell>
          <cell r="CH310">
            <v>0</v>
          </cell>
          <cell r="CI310">
            <v>0</v>
          </cell>
          <cell r="CJ310">
            <v>0</v>
          </cell>
          <cell r="CK310">
            <v>0</v>
          </cell>
          <cell r="CL310">
            <v>0</v>
          </cell>
        </row>
        <row r="311">
          <cell r="A311" t="str">
            <v>5104040199.104</v>
          </cell>
          <cell r="B311" t="str">
            <v>ค่าตอบแทนการปฎิบัติงานชันสูตรพลิกศพ</v>
          </cell>
          <cell r="C311">
            <v>44000</v>
          </cell>
          <cell r="D311">
            <v>12000</v>
          </cell>
          <cell r="E311">
            <v>17545</v>
          </cell>
          <cell r="F311">
            <v>12700</v>
          </cell>
          <cell r="G311">
            <v>3700</v>
          </cell>
          <cell r="H311">
            <v>0</v>
          </cell>
          <cell r="I311">
            <v>10400</v>
          </cell>
          <cell r="J311">
            <v>45400</v>
          </cell>
          <cell r="K311">
            <v>13700</v>
          </cell>
          <cell r="L311">
            <v>9437.5</v>
          </cell>
          <cell r="M311">
            <v>89700</v>
          </cell>
          <cell r="N311">
            <v>1800</v>
          </cell>
          <cell r="O311">
            <v>76050</v>
          </cell>
          <cell r="P311">
            <v>5200</v>
          </cell>
          <cell r="Q311">
            <v>28700</v>
          </cell>
          <cell r="R311">
            <v>0</v>
          </cell>
          <cell r="S311">
            <v>0</v>
          </cell>
          <cell r="T311">
            <v>2900</v>
          </cell>
          <cell r="U311">
            <v>0</v>
          </cell>
          <cell r="V311">
            <v>2400</v>
          </cell>
          <cell r="W311">
            <v>14100</v>
          </cell>
          <cell r="X311">
            <v>5900</v>
          </cell>
          <cell r="Y311">
            <v>10100</v>
          </cell>
          <cell r="Z311">
            <v>800</v>
          </cell>
          <cell r="AA311">
            <v>0</v>
          </cell>
          <cell r="AB311">
            <v>8000</v>
          </cell>
          <cell r="AC311">
            <v>3200</v>
          </cell>
          <cell r="AD311">
            <v>0</v>
          </cell>
          <cell r="AE311">
            <v>15600</v>
          </cell>
          <cell r="AF311">
            <v>0</v>
          </cell>
          <cell r="AG311">
            <v>16600</v>
          </cell>
          <cell r="AH311">
            <v>0</v>
          </cell>
          <cell r="AI311">
            <v>2400</v>
          </cell>
          <cell r="AJ311">
            <v>0</v>
          </cell>
          <cell r="AK311">
            <v>323750</v>
          </cell>
          <cell r="AL311">
            <v>17200</v>
          </cell>
          <cell r="AM311">
            <v>5600</v>
          </cell>
          <cell r="AN311">
            <v>0</v>
          </cell>
          <cell r="AO311">
            <v>24130</v>
          </cell>
          <cell r="AP311">
            <v>11700</v>
          </cell>
          <cell r="AQ311">
            <v>0</v>
          </cell>
          <cell r="AR311">
            <v>5220</v>
          </cell>
          <cell r="AS311">
            <v>9400</v>
          </cell>
          <cell r="AT311">
            <v>11800</v>
          </cell>
          <cell r="AU311">
            <v>41400</v>
          </cell>
          <cell r="AV311">
            <v>0</v>
          </cell>
          <cell r="AW311">
            <v>4700</v>
          </cell>
          <cell r="AX311">
            <v>17450</v>
          </cell>
          <cell r="AY311">
            <v>8000</v>
          </cell>
          <cell r="AZ311">
            <v>11200</v>
          </cell>
          <cell r="BA311">
            <v>1300</v>
          </cell>
          <cell r="BB311">
            <v>3700</v>
          </cell>
          <cell r="BC311">
            <v>185100</v>
          </cell>
          <cell r="BD311">
            <v>20900</v>
          </cell>
          <cell r="BE311">
            <v>22900</v>
          </cell>
          <cell r="BF311">
            <v>3200</v>
          </cell>
          <cell r="BG311">
            <v>0</v>
          </cell>
          <cell r="BH311">
            <v>10400</v>
          </cell>
          <cell r="BI311">
            <v>0</v>
          </cell>
          <cell r="BJ311">
            <v>5300</v>
          </cell>
          <cell r="BK311">
            <v>0</v>
          </cell>
          <cell r="BL311">
            <v>0</v>
          </cell>
          <cell r="BM311">
            <v>24800</v>
          </cell>
          <cell r="BN311">
            <v>11200</v>
          </cell>
          <cell r="BO311">
            <v>3700</v>
          </cell>
          <cell r="BP311">
            <v>0</v>
          </cell>
          <cell r="BQ311">
            <v>4000</v>
          </cell>
          <cell r="BR311">
            <v>892950</v>
          </cell>
          <cell r="BS311">
            <v>0</v>
          </cell>
          <cell r="BT311">
            <v>0</v>
          </cell>
          <cell r="BU311">
            <v>17000</v>
          </cell>
          <cell r="BV311">
            <v>0</v>
          </cell>
          <cell r="BW311">
            <v>0</v>
          </cell>
          <cell r="BX311">
            <v>39790</v>
          </cell>
          <cell r="BY311">
            <v>11200</v>
          </cell>
          <cell r="BZ311">
            <v>10400</v>
          </cell>
          <cell r="CA311">
            <v>8000</v>
          </cell>
          <cell r="CB311">
            <v>16700</v>
          </cell>
          <cell r="CC311">
            <v>34800</v>
          </cell>
          <cell r="CD311">
            <v>0</v>
          </cell>
          <cell r="CE311">
            <v>30100</v>
          </cell>
          <cell r="CF311">
            <v>3200</v>
          </cell>
          <cell r="CG311">
            <v>0</v>
          </cell>
          <cell r="CH311">
            <v>0</v>
          </cell>
          <cell r="CI311">
            <v>0</v>
          </cell>
          <cell r="CJ311">
            <v>96000</v>
          </cell>
          <cell r="CK311">
            <v>0</v>
          </cell>
          <cell r="CL311">
            <v>1200</v>
          </cell>
        </row>
        <row r="312">
          <cell r="A312" t="str">
            <v>5104040199.105</v>
          </cell>
          <cell r="B312" t="str">
            <v>ค่าตอบแทนปฎิบัติงานแพทย์สาขาส่งเสริมพิเศษ</v>
          </cell>
          <cell r="C312">
            <v>63000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240000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40000</v>
          </cell>
          <cell r="P312">
            <v>0</v>
          </cell>
          <cell r="Q312">
            <v>0</v>
          </cell>
          <cell r="R312">
            <v>45000</v>
          </cell>
          <cell r="S312">
            <v>0</v>
          </cell>
          <cell r="T312">
            <v>0</v>
          </cell>
          <cell r="U312">
            <v>60000</v>
          </cell>
          <cell r="V312">
            <v>0</v>
          </cell>
          <cell r="W312">
            <v>2865000</v>
          </cell>
          <cell r="X312">
            <v>60000</v>
          </cell>
          <cell r="Y312">
            <v>65000</v>
          </cell>
          <cell r="Z312">
            <v>0</v>
          </cell>
          <cell r="AA312">
            <v>60000</v>
          </cell>
          <cell r="AB312">
            <v>60000</v>
          </cell>
          <cell r="AC312">
            <v>180000</v>
          </cell>
          <cell r="AD312">
            <v>120000</v>
          </cell>
          <cell r="AE312">
            <v>55000</v>
          </cell>
          <cell r="AF312">
            <v>60000</v>
          </cell>
          <cell r="AG312">
            <v>60000</v>
          </cell>
          <cell r="AH312">
            <v>425000</v>
          </cell>
          <cell r="AI312">
            <v>120000</v>
          </cell>
          <cell r="AJ312">
            <v>60000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110000</v>
          </cell>
          <cell r="BD312">
            <v>25000</v>
          </cell>
          <cell r="BE312">
            <v>0</v>
          </cell>
          <cell r="BF312">
            <v>0</v>
          </cell>
          <cell r="BG312">
            <v>325600</v>
          </cell>
          <cell r="BH312">
            <v>0</v>
          </cell>
          <cell r="BI312">
            <v>0</v>
          </cell>
          <cell r="BJ312">
            <v>0</v>
          </cell>
          <cell r="BK312">
            <v>0</v>
          </cell>
          <cell r="BL312">
            <v>450000</v>
          </cell>
          <cell r="BM312">
            <v>0</v>
          </cell>
          <cell r="BN312">
            <v>0</v>
          </cell>
          <cell r="BO312">
            <v>0</v>
          </cell>
          <cell r="BP312">
            <v>0</v>
          </cell>
          <cell r="BQ312">
            <v>0</v>
          </cell>
          <cell r="BR312">
            <v>635000</v>
          </cell>
          <cell r="BS312">
            <v>2400</v>
          </cell>
          <cell r="BT312">
            <v>0</v>
          </cell>
          <cell r="BU312">
            <v>0</v>
          </cell>
          <cell r="BV312">
            <v>0</v>
          </cell>
          <cell r="BW312">
            <v>0</v>
          </cell>
          <cell r="BX312">
            <v>0</v>
          </cell>
          <cell r="BY312">
            <v>0</v>
          </cell>
          <cell r="BZ312">
            <v>0</v>
          </cell>
          <cell r="CA312">
            <v>0</v>
          </cell>
          <cell r="CB312">
            <v>0</v>
          </cell>
          <cell r="CC312">
            <v>0</v>
          </cell>
          <cell r="CD312">
            <v>0</v>
          </cell>
          <cell r="CE312">
            <v>0</v>
          </cell>
          <cell r="CF312">
            <v>0</v>
          </cell>
          <cell r="CG312">
            <v>0</v>
          </cell>
          <cell r="CH312">
            <v>0</v>
          </cell>
          <cell r="CI312">
            <v>9900</v>
          </cell>
          <cell r="CJ312">
            <v>0</v>
          </cell>
          <cell r="CK312">
            <v>0</v>
          </cell>
          <cell r="CL312">
            <v>0</v>
          </cell>
        </row>
        <row r="313">
          <cell r="A313" t="str">
            <v>5104040199.106</v>
          </cell>
          <cell r="B313" t="str">
            <v>ค่าตอบแทนเงินเพิ่มพิเศษแพทย์ไม่ทำเวชปฏิบัติฯลฯ(บริการ)</v>
          </cell>
          <cell r="C313">
            <v>3960000</v>
          </cell>
          <cell r="D313">
            <v>490000</v>
          </cell>
          <cell r="E313">
            <v>380000</v>
          </cell>
          <cell r="F313">
            <v>240000</v>
          </cell>
          <cell r="G313">
            <v>230000</v>
          </cell>
          <cell r="H313">
            <v>440000</v>
          </cell>
          <cell r="I313">
            <v>390000</v>
          </cell>
          <cell r="J313">
            <v>1490000</v>
          </cell>
          <cell r="K313">
            <v>0</v>
          </cell>
          <cell r="L313">
            <v>350000</v>
          </cell>
          <cell r="M313">
            <v>1040000</v>
          </cell>
          <cell r="N313">
            <v>170000</v>
          </cell>
          <cell r="O313">
            <v>1840000</v>
          </cell>
          <cell r="P313">
            <v>460000</v>
          </cell>
          <cell r="Q313">
            <v>520000</v>
          </cell>
          <cell r="R313">
            <v>800000</v>
          </cell>
          <cell r="S313">
            <v>450000</v>
          </cell>
          <cell r="T313">
            <v>830000</v>
          </cell>
          <cell r="U313">
            <v>360000</v>
          </cell>
          <cell r="V313">
            <v>150000</v>
          </cell>
          <cell r="W313">
            <v>3640000</v>
          </cell>
          <cell r="X313">
            <v>350000</v>
          </cell>
          <cell r="Y313">
            <v>140000</v>
          </cell>
          <cell r="Z313">
            <v>730000</v>
          </cell>
          <cell r="AA313">
            <v>250000</v>
          </cell>
          <cell r="AB313">
            <v>240000</v>
          </cell>
          <cell r="AC313">
            <v>450000</v>
          </cell>
          <cell r="AD313">
            <v>1220000</v>
          </cell>
          <cell r="AE313">
            <v>400000</v>
          </cell>
          <cell r="AF313">
            <v>160000</v>
          </cell>
          <cell r="AG313">
            <v>610000</v>
          </cell>
          <cell r="AH313">
            <v>870000</v>
          </cell>
          <cell r="AI313">
            <v>320000</v>
          </cell>
          <cell r="AJ313">
            <v>240000</v>
          </cell>
          <cell r="AK313">
            <v>6510000</v>
          </cell>
          <cell r="AL313">
            <v>220000</v>
          </cell>
          <cell r="AM313">
            <v>0</v>
          </cell>
          <cell r="AN313">
            <v>850000</v>
          </cell>
          <cell r="AO313">
            <v>340000</v>
          </cell>
          <cell r="AP313">
            <v>360000</v>
          </cell>
          <cell r="AQ313">
            <v>120000</v>
          </cell>
          <cell r="AR313">
            <v>1060000</v>
          </cell>
          <cell r="AS313">
            <v>240000</v>
          </cell>
          <cell r="AT313">
            <v>730000</v>
          </cell>
          <cell r="AU313">
            <v>530000</v>
          </cell>
          <cell r="AV313">
            <v>380000</v>
          </cell>
          <cell r="AW313">
            <v>230000</v>
          </cell>
          <cell r="AX313">
            <v>350000</v>
          </cell>
          <cell r="AY313">
            <v>220000</v>
          </cell>
          <cell r="AZ313">
            <v>370000</v>
          </cell>
          <cell r="BA313">
            <v>1800000</v>
          </cell>
          <cell r="BB313">
            <v>370000</v>
          </cell>
          <cell r="BC313">
            <v>3325000</v>
          </cell>
          <cell r="BD313">
            <v>1580000</v>
          </cell>
          <cell r="BE313">
            <v>240000</v>
          </cell>
          <cell r="BF313">
            <v>640000</v>
          </cell>
          <cell r="BG313">
            <v>3030000</v>
          </cell>
          <cell r="BH313">
            <v>100000</v>
          </cell>
          <cell r="BI313">
            <v>460000</v>
          </cell>
          <cell r="BJ313">
            <v>360000</v>
          </cell>
          <cell r="BK313">
            <v>250000</v>
          </cell>
          <cell r="BL313">
            <v>2630000</v>
          </cell>
          <cell r="BM313">
            <v>700000</v>
          </cell>
          <cell r="BN313">
            <v>450000</v>
          </cell>
          <cell r="BO313">
            <v>645000</v>
          </cell>
          <cell r="BP313">
            <v>540000</v>
          </cell>
          <cell r="BQ313">
            <v>510000</v>
          </cell>
          <cell r="BR313">
            <v>12615000</v>
          </cell>
          <cell r="BS313">
            <v>720000</v>
          </cell>
          <cell r="BT313">
            <v>560000</v>
          </cell>
          <cell r="BU313">
            <v>1700000</v>
          </cell>
          <cell r="BV313">
            <v>140000</v>
          </cell>
          <cell r="BW313">
            <v>500000</v>
          </cell>
          <cell r="BX313">
            <v>1205000</v>
          </cell>
          <cell r="BY313">
            <v>440000</v>
          </cell>
          <cell r="BZ313">
            <v>390000</v>
          </cell>
          <cell r="CA313">
            <v>300000</v>
          </cell>
          <cell r="CB313">
            <v>600000</v>
          </cell>
          <cell r="CC313">
            <v>1030000</v>
          </cell>
          <cell r="CD313">
            <v>360000</v>
          </cell>
          <cell r="CE313">
            <v>910000</v>
          </cell>
          <cell r="CF313">
            <v>370000</v>
          </cell>
          <cell r="CG313">
            <v>230000</v>
          </cell>
          <cell r="CH313">
            <v>140000</v>
          </cell>
          <cell r="CI313">
            <v>350000</v>
          </cell>
          <cell r="CJ313">
            <v>1040000</v>
          </cell>
          <cell r="CK313">
            <v>280000</v>
          </cell>
          <cell r="CL313">
            <v>280000</v>
          </cell>
        </row>
        <row r="314">
          <cell r="A314" t="str">
            <v>5104040199.107</v>
          </cell>
          <cell r="B314" t="str">
            <v>ค่าตอบแทนเงินเพิ่มพิเศษทันตแพทย์ไม่ทำเวชปฏิบัติฯลฯ(บริการ)</v>
          </cell>
          <cell r="C314">
            <v>1130000</v>
          </cell>
          <cell r="D314">
            <v>170000</v>
          </cell>
          <cell r="E314">
            <v>250000</v>
          </cell>
          <cell r="F314">
            <v>130000</v>
          </cell>
          <cell r="G314">
            <v>120000</v>
          </cell>
          <cell r="H314">
            <v>335000</v>
          </cell>
          <cell r="I314">
            <v>360000</v>
          </cell>
          <cell r="J314">
            <v>320000</v>
          </cell>
          <cell r="K314">
            <v>0</v>
          </cell>
          <cell r="L314">
            <v>320000</v>
          </cell>
          <cell r="M314">
            <v>460000</v>
          </cell>
          <cell r="N314">
            <v>200000</v>
          </cell>
          <cell r="O314">
            <v>420000</v>
          </cell>
          <cell r="P314">
            <v>420000</v>
          </cell>
          <cell r="Q314">
            <v>340000</v>
          </cell>
          <cell r="R314">
            <v>220000</v>
          </cell>
          <cell r="S314">
            <v>220000</v>
          </cell>
          <cell r="T314">
            <v>240000</v>
          </cell>
          <cell r="U314">
            <v>120000</v>
          </cell>
          <cell r="V314">
            <v>120000</v>
          </cell>
          <cell r="W314">
            <v>600000</v>
          </cell>
          <cell r="X314">
            <v>0</v>
          </cell>
          <cell r="Y314">
            <v>640000</v>
          </cell>
          <cell r="Z314">
            <v>0</v>
          </cell>
          <cell r="AA314">
            <v>120000</v>
          </cell>
          <cell r="AB314">
            <v>240000</v>
          </cell>
          <cell r="AC314">
            <v>230000</v>
          </cell>
          <cell r="AD314">
            <v>120000</v>
          </cell>
          <cell r="AE314">
            <v>360000</v>
          </cell>
          <cell r="AF314">
            <v>360000</v>
          </cell>
          <cell r="AG314">
            <v>240000</v>
          </cell>
          <cell r="AH314">
            <v>380000</v>
          </cell>
          <cell r="AI314">
            <v>240000</v>
          </cell>
          <cell r="AJ314">
            <v>250000</v>
          </cell>
          <cell r="AK314">
            <v>630000</v>
          </cell>
          <cell r="AL314">
            <v>110000</v>
          </cell>
          <cell r="AM314">
            <v>0</v>
          </cell>
          <cell r="AN314">
            <v>595000</v>
          </cell>
          <cell r="AO314">
            <v>260000</v>
          </cell>
          <cell r="AP314">
            <v>40000</v>
          </cell>
          <cell r="AQ314">
            <v>100000</v>
          </cell>
          <cell r="AR314">
            <v>440000</v>
          </cell>
          <cell r="AS314">
            <v>140000</v>
          </cell>
          <cell r="AT314">
            <v>450000</v>
          </cell>
          <cell r="AU314">
            <v>240000</v>
          </cell>
          <cell r="AV314">
            <v>130000</v>
          </cell>
          <cell r="AW314">
            <v>180000</v>
          </cell>
          <cell r="AX314">
            <v>190000</v>
          </cell>
          <cell r="AY314">
            <v>220000</v>
          </cell>
          <cell r="AZ314">
            <v>240000</v>
          </cell>
          <cell r="BA314">
            <v>310000</v>
          </cell>
          <cell r="BB314">
            <v>240000</v>
          </cell>
          <cell r="BC314">
            <v>830000</v>
          </cell>
          <cell r="BD314">
            <v>260000</v>
          </cell>
          <cell r="BE314">
            <v>0</v>
          </cell>
          <cell r="BF314">
            <v>160000</v>
          </cell>
          <cell r="BG314">
            <v>520000</v>
          </cell>
          <cell r="BH314">
            <v>70000</v>
          </cell>
          <cell r="BI314">
            <v>0</v>
          </cell>
          <cell r="BJ314">
            <v>100000</v>
          </cell>
          <cell r="BK314">
            <v>120000</v>
          </cell>
          <cell r="BL314">
            <v>360000</v>
          </cell>
          <cell r="BM314">
            <v>650000</v>
          </cell>
          <cell r="BN314">
            <v>320000</v>
          </cell>
          <cell r="BO314">
            <v>450000</v>
          </cell>
          <cell r="BP314">
            <v>480000</v>
          </cell>
          <cell r="BQ314">
            <v>130000</v>
          </cell>
          <cell r="BR314">
            <v>890000</v>
          </cell>
          <cell r="BS314">
            <v>110000</v>
          </cell>
          <cell r="BT314">
            <v>230000</v>
          </cell>
          <cell r="BU314">
            <v>470000</v>
          </cell>
          <cell r="BV314">
            <v>0</v>
          </cell>
          <cell r="BW314">
            <v>230000</v>
          </cell>
          <cell r="BX314">
            <v>460000</v>
          </cell>
          <cell r="BY314">
            <v>120000</v>
          </cell>
          <cell r="BZ314">
            <v>140000</v>
          </cell>
          <cell r="CA314">
            <v>240000</v>
          </cell>
          <cell r="CB314">
            <v>240000</v>
          </cell>
          <cell r="CC314">
            <v>320000</v>
          </cell>
          <cell r="CD314">
            <v>270000</v>
          </cell>
          <cell r="CE314">
            <v>120000</v>
          </cell>
          <cell r="CF314">
            <v>140000</v>
          </cell>
          <cell r="CG314">
            <v>38050</v>
          </cell>
          <cell r="CH314">
            <v>120000</v>
          </cell>
          <cell r="CI314">
            <v>120000</v>
          </cell>
          <cell r="CJ314">
            <v>550000</v>
          </cell>
          <cell r="CK314">
            <v>120000</v>
          </cell>
          <cell r="CL314">
            <v>30000</v>
          </cell>
        </row>
        <row r="315">
          <cell r="A315" t="str">
            <v>5104040199.108</v>
          </cell>
          <cell r="B315" t="str">
            <v>ค่าตอบแทนเงินเพิ่มเภสัชกรไม่ทำเวชปฏิบัติฯลฯ(บริการ)</v>
          </cell>
          <cell r="C315">
            <v>905000</v>
          </cell>
          <cell r="D315">
            <v>140000</v>
          </cell>
          <cell r="E315">
            <v>0</v>
          </cell>
          <cell r="F315">
            <v>20000</v>
          </cell>
          <cell r="G315">
            <v>10000</v>
          </cell>
          <cell r="H315">
            <v>100000</v>
          </cell>
          <cell r="I315">
            <v>110000</v>
          </cell>
          <cell r="J315">
            <v>80000</v>
          </cell>
          <cell r="K315">
            <v>0</v>
          </cell>
          <cell r="L315">
            <v>150000</v>
          </cell>
          <cell r="M315">
            <v>375000</v>
          </cell>
          <cell r="N315">
            <v>60000</v>
          </cell>
          <cell r="O315">
            <v>575000</v>
          </cell>
          <cell r="P315">
            <v>130000</v>
          </cell>
          <cell r="Q315">
            <v>120000</v>
          </cell>
          <cell r="R315">
            <v>225000</v>
          </cell>
          <cell r="S315">
            <v>220000</v>
          </cell>
          <cell r="T315">
            <v>110000</v>
          </cell>
          <cell r="U315">
            <v>110000</v>
          </cell>
          <cell r="V315">
            <v>60000</v>
          </cell>
          <cell r="W315">
            <v>765000</v>
          </cell>
          <cell r="X315">
            <v>60000</v>
          </cell>
          <cell r="Y315">
            <v>60000</v>
          </cell>
          <cell r="Z315">
            <v>120000</v>
          </cell>
          <cell r="AA315">
            <v>120000</v>
          </cell>
          <cell r="AB315">
            <v>60000</v>
          </cell>
          <cell r="AC315">
            <v>270880</v>
          </cell>
          <cell r="AD315">
            <v>330000</v>
          </cell>
          <cell r="AE315">
            <v>120000</v>
          </cell>
          <cell r="AF315">
            <v>180000</v>
          </cell>
          <cell r="AG315">
            <v>120000</v>
          </cell>
          <cell r="AH315">
            <v>320000</v>
          </cell>
          <cell r="AI315">
            <v>0</v>
          </cell>
          <cell r="AJ315">
            <v>15000</v>
          </cell>
          <cell r="AK315">
            <v>1110000</v>
          </cell>
          <cell r="AL315">
            <v>125000</v>
          </cell>
          <cell r="AM315">
            <v>0</v>
          </cell>
          <cell r="AN315">
            <v>315000</v>
          </cell>
          <cell r="AO315">
            <v>180000</v>
          </cell>
          <cell r="AP315">
            <v>240000</v>
          </cell>
          <cell r="AQ315">
            <v>60000</v>
          </cell>
          <cell r="AR315">
            <v>345000</v>
          </cell>
          <cell r="AS315">
            <v>180000</v>
          </cell>
          <cell r="AT315">
            <v>260000</v>
          </cell>
          <cell r="AU315">
            <v>160000</v>
          </cell>
          <cell r="AV315">
            <v>110000</v>
          </cell>
          <cell r="AW315">
            <v>150000</v>
          </cell>
          <cell r="AX315">
            <v>120000</v>
          </cell>
          <cell r="AY315">
            <v>110000</v>
          </cell>
          <cell r="AZ315">
            <v>135000</v>
          </cell>
          <cell r="BA315">
            <v>635000</v>
          </cell>
          <cell r="BB315">
            <v>80000</v>
          </cell>
          <cell r="BC315">
            <v>560000</v>
          </cell>
          <cell r="BD315">
            <v>345000</v>
          </cell>
          <cell r="BE315">
            <v>60000</v>
          </cell>
          <cell r="BF315">
            <v>95000</v>
          </cell>
          <cell r="BG315">
            <v>435000</v>
          </cell>
          <cell r="BH315">
            <v>25000</v>
          </cell>
          <cell r="BI315">
            <v>0</v>
          </cell>
          <cell r="BJ315">
            <v>80000</v>
          </cell>
          <cell r="BK315">
            <v>80000</v>
          </cell>
          <cell r="BL315">
            <v>575000</v>
          </cell>
          <cell r="BM315">
            <v>340000</v>
          </cell>
          <cell r="BN315">
            <v>55000</v>
          </cell>
          <cell r="BO315">
            <v>230000</v>
          </cell>
          <cell r="BP315">
            <v>200000</v>
          </cell>
          <cell r="BQ315">
            <v>180000</v>
          </cell>
          <cell r="BR315">
            <v>1640000</v>
          </cell>
          <cell r="BS315">
            <v>240000</v>
          </cell>
          <cell r="BT315">
            <v>60000</v>
          </cell>
          <cell r="BU315">
            <v>765000</v>
          </cell>
          <cell r="BV315">
            <v>5000</v>
          </cell>
          <cell r="BW315">
            <v>200000</v>
          </cell>
          <cell r="BX315">
            <v>205000</v>
          </cell>
          <cell r="BY315">
            <v>50000</v>
          </cell>
          <cell r="BZ315">
            <v>90000</v>
          </cell>
          <cell r="CA315">
            <v>180000</v>
          </cell>
          <cell r="CB315">
            <v>120000</v>
          </cell>
          <cell r="CC315">
            <v>320000</v>
          </cell>
          <cell r="CD315">
            <v>260000</v>
          </cell>
          <cell r="CE315">
            <v>335000</v>
          </cell>
          <cell r="CF315">
            <v>105000</v>
          </cell>
          <cell r="CG315">
            <v>110000</v>
          </cell>
          <cell r="CH315">
            <v>120000</v>
          </cell>
          <cell r="CI315">
            <v>115000</v>
          </cell>
          <cell r="CJ315">
            <v>315000</v>
          </cell>
          <cell r="CK315">
            <v>60000</v>
          </cell>
          <cell r="CL315">
            <v>130000</v>
          </cell>
        </row>
        <row r="316">
          <cell r="A316" t="str">
            <v>5104040199.109</v>
          </cell>
          <cell r="B316" t="str">
            <v>ค่าตอบแทนปฎิบัติงานส่งเสริมสุขภาพและเวชปฏิบัติครอบครัว</v>
          </cell>
          <cell r="C316">
            <v>0</v>
          </cell>
          <cell r="D316">
            <v>0</v>
          </cell>
          <cell r="E316">
            <v>342744</v>
          </cell>
          <cell r="F316">
            <v>286740</v>
          </cell>
          <cell r="G316">
            <v>0</v>
          </cell>
          <cell r="H316">
            <v>0</v>
          </cell>
          <cell r="I316">
            <v>262410</v>
          </cell>
          <cell r="J316">
            <v>613812.5</v>
          </cell>
          <cell r="K316">
            <v>0</v>
          </cell>
          <cell r="L316">
            <v>344255.5</v>
          </cell>
          <cell r="M316">
            <v>736205</v>
          </cell>
          <cell r="N316">
            <v>41850</v>
          </cell>
          <cell r="O316">
            <v>930992</v>
          </cell>
          <cell r="P316">
            <v>624150</v>
          </cell>
          <cell r="Q316">
            <v>0</v>
          </cell>
          <cell r="R316">
            <v>0</v>
          </cell>
          <cell r="S316">
            <v>1096770</v>
          </cell>
          <cell r="T316">
            <v>22945</v>
          </cell>
          <cell r="U316">
            <v>165300</v>
          </cell>
          <cell r="V316">
            <v>0</v>
          </cell>
          <cell r="W316">
            <v>762450</v>
          </cell>
          <cell r="X316">
            <v>161700</v>
          </cell>
          <cell r="Y316">
            <v>559609</v>
          </cell>
          <cell r="Z316">
            <v>711190</v>
          </cell>
          <cell r="AA316">
            <v>235680</v>
          </cell>
          <cell r="AB316">
            <v>428430</v>
          </cell>
          <cell r="AC316">
            <v>0</v>
          </cell>
          <cell r="AD316">
            <v>566160</v>
          </cell>
          <cell r="AE316">
            <v>355980</v>
          </cell>
          <cell r="AF316">
            <v>47100</v>
          </cell>
          <cell r="AG316">
            <v>545120</v>
          </cell>
          <cell r="AH316">
            <v>165900</v>
          </cell>
          <cell r="AI316">
            <v>171300</v>
          </cell>
          <cell r="AJ316">
            <v>189705</v>
          </cell>
          <cell r="AK316">
            <v>0</v>
          </cell>
          <cell r="AL316">
            <v>89700</v>
          </cell>
          <cell r="AM316">
            <v>0</v>
          </cell>
          <cell r="AN316">
            <v>483842.5</v>
          </cell>
          <cell r="AO316">
            <v>0</v>
          </cell>
          <cell r="AP316">
            <v>260490</v>
          </cell>
          <cell r="AQ316">
            <v>0</v>
          </cell>
          <cell r="AR316">
            <v>294975</v>
          </cell>
          <cell r="AS316">
            <v>220470</v>
          </cell>
          <cell r="AT316">
            <v>124200</v>
          </cell>
          <cell r="AU316">
            <v>472770</v>
          </cell>
          <cell r="AV316">
            <v>550645</v>
          </cell>
          <cell r="AW316">
            <v>0</v>
          </cell>
          <cell r="AX316">
            <v>0</v>
          </cell>
          <cell r="AY316">
            <v>235500</v>
          </cell>
          <cell r="AZ316">
            <v>34560</v>
          </cell>
          <cell r="BA316">
            <v>1093860</v>
          </cell>
          <cell r="BB316">
            <v>224580</v>
          </cell>
          <cell r="BC316">
            <v>574360</v>
          </cell>
          <cell r="BD316">
            <v>141456</v>
          </cell>
          <cell r="BE316">
            <v>202170</v>
          </cell>
          <cell r="BF316">
            <v>0</v>
          </cell>
          <cell r="BG316">
            <v>414375</v>
          </cell>
          <cell r="BH316">
            <v>0</v>
          </cell>
          <cell r="BI316">
            <v>0</v>
          </cell>
          <cell r="BJ316">
            <v>0</v>
          </cell>
          <cell r="BK316">
            <v>0</v>
          </cell>
          <cell r="BL316">
            <v>0</v>
          </cell>
          <cell r="BM316">
            <v>0</v>
          </cell>
          <cell r="BN316">
            <v>99270</v>
          </cell>
          <cell r="BO316">
            <v>0</v>
          </cell>
          <cell r="BP316">
            <v>100860</v>
          </cell>
          <cell r="BQ316">
            <v>0</v>
          </cell>
          <cell r="BR316">
            <v>85955</v>
          </cell>
          <cell r="BS316">
            <v>332738</v>
          </cell>
          <cell r="BT316">
            <v>0</v>
          </cell>
          <cell r="BU316">
            <v>668126</v>
          </cell>
          <cell r="BV316">
            <v>9930</v>
          </cell>
          <cell r="BW316">
            <v>148410</v>
          </cell>
          <cell r="BX316">
            <v>201030</v>
          </cell>
          <cell r="BY316">
            <v>0</v>
          </cell>
          <cell r="BZ316">
            <v>399300</v>
          </cell>
          <cell r="CA316">
            <v>268437.5</v>
          </cell>
          <cell r="CB316">
            <v>1439000</v>
          </cell>
          <cell r="CC316">
            <v>298260</v>
          </cell>
          <cell r="CD316">
            <v>464330</v>
          </cell>
          <cell r="CE316">
            <v>400350</v>
          </cell>
          <cell r="CF316">
            <v>373245</v>
          </cell>
          <cell r="CG316">
            <v>301665</v>
          </cell>
          <cell r="CH316">
            <v>0</v>
          </cell>
          <cell r="CI316">
            <v>135402</v>
          </cell>
          <cell r="CJ316">
            <v>320437.5</v>
          </cell>
          <cell r="CK316">
            <v>16100</v>
          </cell>
          <cell r="CL316">
            <v>9285</v>
          </cell>
        </row>
        <row r="317">
          <cell r="A317" t="str">
            <v>5104040199.110</v>
          </cell>
          <cell r="B317" t="str">
            <v>ค่าตอบแทนอื่น</v>
          </cell>
          <cell r="C317">
            <v>0</v>
          </cell>
          <cell r="D317">
            <v>41400</v>
          </cell>
          <cell r="E317">
            <v>0</v>
          </cell>
          <cell r="F317">
            <v>1500</v>
          </cell>
          <cell r="G317">
            <v>0</v>
          </cell>
          <cell r="H317">
            <v>9360</v>
          </cell>
          <cell r="I317">
            <v>0</v>
          </cell>
          <cell r="J317">
            <v>0</v>
          </cell>
          <cell r="K317">
            <v>0</v>
          </cell>
          <cell r="L317">
            <v>27300</v>
          </cell>
          <cell r="M317">
            <v>382176</v>
          </cell>
          <cell r="N317">
            <v>588</v>
          </cell>
          <cell r="O317">
            <v>93600</v>
          </cell>
          <cell r="P317">
            <v>61800</v>
          </cell>
          <cell r="Q317">
            <v>0</v>
          </cell>
          <cell r="R317">
            <v>159350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69780</v>
          </cell>
          <cell r="X317">
            <v>8200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6200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56100</v>
          </cell>
          <cell r="AK317">
            <v>15300</v>
          </cell>
          <cell r="AL317">
            <v>75000</v>
          </cell>
          <cell r="AM317">
            <v>0</v>
          </cell>
          <cell r="AN317">
            <v>0</v>
          </cell>
          <cell r="AO317">
            <v>42240</v>
          </cell>
          <cell r="AP317">
            <v>0</v>
          </cell>
          <cell r="AQ317">
            <v>42660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1500</v>
          </cell>
          <cell r="AX317">
            <v>0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8550</v>
          </cell>
          <cell r="BD317">
            <v>13900</v>
          </cell>
          <cell r="BE317">
            <v>0</v>
          </cell>
          <cell r="BF317">
            <v>0</v>
          </cell>
          <cell r="BG317">
            <v>18300</v>
          </cell>
          <cell r="BH317">
            <v>0</v>
          </cell>
          <cell r="BI317">
            <v>0</v>
          </cell>
          <cell r="BJ317">
            <v>0</v>
          </cell>
          <cell r="BK317">
            <v>0</v>
          </cell>
          <cell r="BL317">
            <v>55000</v>
          </cell>
          <cell r="BM317">
            <v>0</v>
          </cell>
          <cell r="BN317">
            <v>0</v>
          </cell>
          <cell r="BO317">
            <v>22600</v>
          </cell>
          <cell r="BP317">
            <v>0</v>
          </cell>
          <cell r="BQ317">
            <v>0</v>
          </cell>
          <cell r="BR317">
            <v>1965073</v>
          </cell>
          <cell r="BS317">
            <v>30350</v>
          </cell>
          <cell r="BT317">
            <v>17300</v>
          </cell>
          <cell r="BU317">
            <v>21300</v>
          </cell>
          <cell r="BV317">
            <v>0</v>
          </cell>
          <cell r="BW317">
            <v>0</v>
          </cell>
          <cell r="BX317">
            <v>1200</v>
          </cell>
          <cell r="BY317">
            <v>0</v>
          </cell>
          <cell r="BZ317">
            <v>0</v>
          </cell>
          <cell r="CA317">
            <v>0</v>
          </cell>
          <cell r="CB317">
            <v>24000</v>
          </cell>
          <cell r="CC317">
            <v>14100</v>
          </cell>
          <cell r="CD317">
            <v>0</v>
          </cell>
          <cell r="CE317">
            <v>0</v>
          </cell>
          <cell r="CF317">
            <v>0</v>
          </cell>
          <cell r="CG317">
            <v>11000</v>
          </cell>
          <cell r="CH317">
            <v>0</v>
          </cell>
          <cell r="CI317">
            <v>0</v>
          </cell>
          <cell r="CJ317">
            <v>77490</v>
          </cell>
          <cell r="CK317">
            <v>20680</v>
          </cell>
          <cell r="CL317">
            <v>106500</v>
          </cell>
        </row>
        <row r="318">
          <cell r="A318" t="str">
            <v>5105010101.101</v>
          </cell>
          <cell r="B318" t="str">
            <v>ค่าเสื่อมราคา -อาคารเพื่อการพักอาศัย</v>
          </cell>
          <cell r="C318">
            <v>1303501.71</v>
          </cell>
          <cell r="D318">
            <v>0</v>
          </cell>
          <cell r="E318">
            <v>26302.62</v>
          </cell>
          <cell r="F318">
            <v>159686.6</v>
          </cell>
          <cell r="G318">
            <v>0</v>
          </cell>
          <cell r="H318">
            <v>278956.55</v>
          </cell>
          <cell r="I318">
            <v>278579.09999999998</v>
          </cell>
          <cell r="J318">
            <v>247180.05</v>
          </cell>
          <cell r="K318">
            <v>0</v>
          </cell>
          <cell r="L318">
            <v>241840.77</v>
          </cell>
          <cell r="M318">
            <v>133881.26999999999</v>
          </cell>
          <cell r="N318">
            <v>0</v>
          </cell>
          <cell r="O318">
            <v>4007207.05</v>
          </cell>
          <cell r="P318">
            <v>0</v>
          </cell>
          <cell r="Q318">
            <v>183874.03</v>
          </cell>
          <cell r="R318">
            <v>163200.95999999999</v>
          </cell>
          <cell r="S318">
            <v>270292.15000000002</v>
          </cell>
          <cell r="T318">
            <v>0</v>
          </cell>
          <cell r="U318">
            <v>387350.03</v>
          </cell>
          <cell r="V318">
            <v>360519.96</v>
          </cell>
          <cell r="W318">
            <v>1869860.01</v>
          </cell>
          <cell r="X318">
            <v>605620.6</v>
          </cell>
          <cell r="Y318">
            <v>464633.49</v>
          </cell>
          <cell r="Z318">
            <v>543523.92000000004</v>
          </cell>
          <cell r="AA318">
            <v>308627.84000000003</v>
          </cell>
          <cell r="AB318">
            <v>414572.88</v>
          </cell>
          <cell r="AC318">
            <v>252804</v>
          </cell>
          <cell r="AD318">
            <v>1455147.67</v>
          </cell>
          <cell r="AE318">
            <v>456764.09</v>
          </cell>
          <cell r="AF318">
            <v>279889.68</v>
          </cell>
          <cell r="AG318">
            <v>1089336.3799999999</v>
          </cell>
          <cell r="AH318">
            <v>497043.35</v>
          </cell>
          <cell r="AI318">
            <v>1091352.8600000001</v>
          </cell>
          <cell r="AJ318">
            <v>392166.98</v>
          </cell>
          <cell r="AK318">
            <v>1150764.7</v>
          </cell>
          <cell r="AL318">
            <v>284288.71999999997</v>
          </cell>
          <cell r="AM318">
            <v>128360</v>
          </cell>
          <cell r="AN318">
            <v>203884.3</v>
          </cell>
          <cell r="AO318">
            <v>162000</v>
          </cell>
          <cell r="AP318">
            <v>0</v>
          </cell>
          <cell r="AQ318">
            <v>0</v>
          </cell>
          <cell r="AR318">
            <v>321213.34000000003</v>
          </cell>
          <cell r="AS318">
            <v>0</v>
          </cell>
          <cell r="AT318">
            <v>79839.960000000006</v>
          </cell>
          <cell r="AU318">
            <v>144477.66</v>
          </cell>
          <cell r="AV318">
            <v>149404.07999999999</v>
          </cell>
          <cell r="AW318">
            <v>342988</v>
          </cell>
          <cell r="AX318">
            <v>158490</v>
          </cell>
          <cell r="AY318">
            <v>163800</v>
          </cell>
          <cell r="AZ318">
            <v>384481.32</v>
          </cell>
          <cell r="BA318">
            <v>1190908.3400000001</v>
          </cell>
          <cell r="BB318">
            <v>177199.92</v>
          </cell>
          <cell r="BC318">
            <v>3333587.53</v>
          </cell>
          <cell r="BD318">
            <v>338529.8</v>
          </cell>
          <cell r="BE318">
            <v>355186.6</v>
          </cell>
          <cell r="BF318">
            <v>228640.08</v>
          </cell>
          <cell r="BG318">
            <v>1403847.73</v>
          </cell>
          <cell r="BH318">
            <v>0</v>
          </cell>
          <cell r="BI318">
            <v>20568.63</v>
          </cell>
          <cell r="BJ318">
            <v>345272.28</v>
          </cell>
          <cell r="BK318">
            <v>306531.96000000002</v>
          </cell>
          <cell r="BL318">
            <v>5238659.37</v>
          </cell>
          <cell r="BM318">
            <v>343661.4</v>
          </cell>
          <cell r="BN318">
            <v>544719.02</v>
          </cell>
          <cell r="BO318">
            <v>380158.56</v>
          </cell>
          <cell r="BP318">
            <v>284521.7</v>
          </cell>
          <cell r="BQ318">
            <v>438708</v>
          </cell>
          <cell r="BR318">
            <v>974280</v>
          </cell>
          <cell r="BS318">
            <v>225039.96</v>
          </cell>
          <cell r="BT318">
            <v>223520.04</v>
          </cell>
          <cell r="BU318">
            <v>2154471.96</v>
          </cell>
          <cell r="BV318">
            <v>130956</v>
          </cell>
          <cell r="BW318">
            <v>760206.8</v>
          </cell>
          <cell r="BX318">
            <v>246840.15</v>
          </cell>
          <cell r="BY318">
            <v>767978.96</v>
          </cell>
          <cell r="BZ318">
            <v>919344</v>
          </cell>
          <cell r="CA318">
            <v>243680.04</v>
          </cell>
          <cell r="CB318">
            <v>778066.68</v>
          </cell>
          <cell r="CC318">
            <v>255055.6</v>
          </cell>
          <cell r="CD318">
            <v>561879.96</v>
          </cell>
          <cell r="CE318">
            <v>282930.59999999998</v>
          </cell>
          <cell r="CF318">
            <v>266760</v>
          </cell>
          <cell r="CG318">
            <v>570994.07999999996</v>
          </cell>
          <cell r="CH318">
            <v>483030.12</v>
          </cell>
          <cell r="CI318">
            <v>84159.96</v>
          </cell>
          <cell r="CJ318">
            <v>1380751.64</v>
          </cell>
          <cell r="CK318">
            <v>302240.03999999998</v>
          </cell>
          <cell r="CL318">
            <v>335427.96000000002</v>
          </cell>
        </row>
        <row r="319">
          <cell r="A319" t="str">
            <v>5105010103.101</v>
          </cell>
          <cell r="B319" t="str">
            <v>ค่าเสื่อมราคา -อาคารสำนักงาน</v>
          </cell>
          <cell r="C319">
            <v>27856272.460000001</v>
          </cell>
          <cell r="D319">
            <v>0</v>
          </cell>
          <cell r="E319">
            <v>404086.46</v>
          </cell>
          <cell r="F319">
            <v>192145.8</v>
          </cell>
          <cell r="G319">
            <v>0</v>
          </cell>
          <cell r="H319">
            <v>1107853.5900000001</v>
          </cell>
          <cell r="I319">
            <v>209625.58</v>
          </cell>
          <cell r="J319">
            <v>519669.7</v>
          </cell>
          <cell r="K319">
            <v>111731.28</v>
          </cell>
          <cell r="L319">
            <v>373434.37</v>
          </cell>
          <cell r="M319">
            <v>3343168.02</v>
          </cell>
          <cell r="N319">
            <v>0</v>
          </cell>
          <cell r="O319">
            <v>10075387.949999999</v>
          </cell>
          <cell r="P319">
            <v>0</v>
          </cell>
          <cell r="Q319">
            <v>216000</v>
          </cell>
          <cell r="R319">
            <v>1519757.84</v>
          </cell>
          <cell r="S319">
            <v>439240.05</v>
          </cell>
          <cell r="T319">
            <v>0</v>
          </cell>
          <cell r="U319">
            <v>520200</v>
          </cell>
          <cell r="V319">
            <v>456560.04</v>
          </cell>
          <cell r="W319">
            <v>15726898.16</v>
          </cell>
          <cell r="X319">
            <v>562020.19999999995</v>
          </cell>
          <cell r="Y319">
            <v>435415.23</v>
          </cell>
          <cell r="Z319">
            <v>691906.68</v>
          </cell>
          <cell r="AA319">
            <v>512880</v>
          </cell>
          <cell r="AB319">
            <v>480684.24</v>
          </cell>
          <cell r="AC319">
            <v>391323.96</v>
          </cell>
          <cell r="AD319">
            <v>2835597.36</v>
          </cell>
          <cell r="AE319">
            <v>359363.64</v>
          </cell>
          <cell r="AF319">
            <v>879675.04</v>
          </cell>
          <cell r="AG319">
            <v>361211.84</v>
          </cell>
          <cell r="AH319">
            <v>1774093.45</v>
          </cell>
          <cell r="AI319">
            <v>666797.68999999994</v>
          </cell>
          <cell r="AJ319">
            <v>648126.34</v>
          </cell>
          <cell r="AK319">
            <v>18892334.800000001</v>
          </cell>
          <cell r="AL319">
            <v>443479.68</v>
          </cell>
          <cell r="AM319">
            <v>294000</v>
          </cell>
          <cell r="AN319">
            <v>166163.70000000001</v>
          </cell>
          <cell r="AO319">
            <v>20513.32</v>
          </cell>
          <cell r="AP319">
            <v>147637.74</v>
          </cell>
          <cell r="AQ319">
            <v>2240.04</v>
          </cell>
          <cell r="AR319">
            <v>396639.99</v>
          </cell>
          <cell r="AS319">
            <v>511106.64</v>
          </cell>
          <cell r="AT319">
            <v>59971.839999999997</v>
          </cell>
          <cell r="AU319">
            <v>1063109.6000000001</v>
          </cell>
          <cell r="AV319">
            <v>0</v>
          </cell>
          <cell r="AW319">
            <v>642564</v>
          </cell>
          <cell r="AX319">
            <v>448533.33</v>
          </cell>
          <cell r="AY319">
            <v>541459.98</v>
          </cell>
          <cell r="AZ319">
            <v>647004.72</v>
          </cell>
          <cell r="BA319">
            <v>11612646.66</v>
          </cell>
          <cell r="BB319">
            <v>803459.88</v>
          </cell>
          <cell r="BC319">
            <v>8611292.6400000006</v>
          </cell>
          <cell r="BD319">
            <v>443275.56</v>
          </cell>
          <cell r="BE319">
            <v>510919.92</v>
          </cell>
          <cell r="BF319">
            <v>567246.64</v>
          </cell>
          <cell r="BG319">
            <v>1963127.52</v>
          </cell>
          <cell r="BH319">
            <v>279884.64</v>
          </cell>
          <cell r="BI319">
            <v>222942.1</v>
          </cell>
          <cell r="BJ319">
            <v>396000</v>
          </cell>
          <cell r="BK319">
            <v>879103</v>
          </cell>
          <cell r="BL319">
            <v>17148000</v>
          </cell>
          <cell r="BM319">
            <v>37861</v>
          </cell>
          <cell r="BN319">
            <v>336720</v>
          </cell>
          <cell r="BO319">
            <v>866567.31</v>
          </cell>
          <cell r="BP319">
            <v>158159.94</v>
          </cell>
          <cell r="BQ319">
            <v>521752.02</v>
          </cell>
          <cell r="BR319">
            <v>22611542.949999999</v>
          </cell>
          <cell r="BS319">
            <v>0</v>
          </cell>
          <cell r="BT319">
            <v>760640.04</v>
          </cell>
          <cell r="BU319">
            <v>0</v>
          </cell>
          <cell r="BV319">
            <v>301340.03999999998</v>
          </cell>
          <cell r="BW319">
            <v>0</v>
          </cell>
          <cell r="BX319">
            <v>0</v>
          </cell>
          <cell r="BY319">
            <v>0</v>
          </cell>
          <cell r="BZ319">
            <v>0</v>
          </cell>
          <cell r="CA319">
            <v>0</v>
          </cell>
          <cell r="CB319">
            <v>0</v>
          </cell>
          <cell r="CC319">
            <v>0</v>
          </cell>
          <cell r="CD319">
            <v>0</v>
          </cell>
          <cell r="CE319">
            <v>2726850.84</v>
          </cell>
          <cell r="CF319">
            <v>0</v>
          </cell>
          <cell r="CG319">
            <v>634614.96</v>
          </cell>
          <cell r="CH319">
            <v>0</v>
          </cell>
          <cell r="CI319">
            <v>161168.04</v>
          </cell>
          <cell r="CJ319">
            <v>2054767.64</v>
          </cell>
          <cell r="CK319">
            <v>372800.04</v>
          </cell>
          <cell r="CL319">
            <v>384711.96</v>
          </cell>
        </row>
        <row r="320">
          <cell r="A320" t="str">
            <v>5105010105.101</v>
          </cell>
          <cell r="B320" t="str">
            <v>ค่าเสื่อมราคา -อาคารเพื่อประโยชน์อื่น</v>
          </cell>
          <cell r="C320">
            <v>55561.7</v>
          </cell>
          <cell r="D320">
            <v>0</v>
          </cell>
          <cell r="E320">
            <v>0</v>
          </cell>
          <cell r="F320">
            <v>43.46</v>
          </cell>
          <cell r="G320">
            <v>1070688.1100000001</v>
          </cell>
          <cell r="H320">
            <v>0</v>
          </cell>
          <cell r="I320">
            <v>30842.639999999999</v>
          </cell>
          <cell r="J320">
            <v>55692.97</v>
          </cell>
          <cell r="K320">
            <v>103405.8</v>
          </cell>
          <cell r="L320">
            <v>74350.98</v>
          </cell>
          <cell r="M320">
            <v>0</v>
          </cell>
          <cell r="N320">
            <v>0</v>
          </cell>
          <cell r="O320">
            <v>179300.78</v>
          </cell>
          <cell r="P320">
            <v>2480.09</v>
          </cell>
          <cell r="Q320">
            <v>92229.69</v>
          </cell>
          <cell r="R320">
            <v>357285.76</v>
          </cell>
          <cell r="S320">
            <v>63244.59</v>
          </cell>
          <cell r="T320">
            <v>165999.96</v>
          </cell>
          <cell r="U320">
            <v>0</v>
          </cell>
          <cell r="V320">
            <v>29120.04</v>
          </cell>
          <cell r="W320">
            <v>355600.27</v>
          </cell>
          <cell r="X320">
            <v>97537.8</v>
          </cell>
          <cell r="Y320">
            <v>40029.360000000001</v>
          </cell>
          <cell r="Z320">
            <v>58599.96</v>
          </cell>
          <cell r="AA320">
            <v>61920</v>
          </cell>
          <cell r="AB320">
            <v>294519.96000000002</v>
          </cell>
          <cell r="AC320">
            <v>77919.960000000006</v>
          </cell>
          <cell r="AD320">
            <v>0</v>
          </cell>
          <cell r="AE320">
            <v>61405.26</v>
          </cell>
          <cell r="AF320">
            <v>64959.81</v>
          </cell>
          <cell r="AG320">
            <v>96639.12</v>
          </cell>
          <cell r="AH320">
            <v>44581.1</v>
          </cell>
          <cell r="AI320">
            <v>101967.06</v>
          </cell>
          <cell r="AJ320">
            <v>78056.149999999994</v>
          </cell>
          <cell r="AK320">
            <v>129155.25</v>
          </cell>
          <cell r="AL320">
            <v>0</v>
          </cell>
          <cell r="AM320">
            <v>0</v>
          </cell>
          <cell r="AN320">
            <v>2177.7600000000002</v>
          </cell>
          <cell r="AO320">
            <v>171640</v>
          </cell>
          <cell r="AP320">
            <v>88755.44</v>
          </cell>
          <cell r="AQ320">
            <v>80083.679999999993</v>
          </cell>
          <cell r="AR320">
            <v>19599.84</v>
          </cell>
          <cell r="AS320">
            <v>1000.73</v>
          </cell>
          <cell r="AT320">
            <v>109103.03999999999</v>
          </cell>
          <cell r="AU320">
            <v>19967.28</v>
          </cell>
          <cell r="AV320">
            <v>92460</v>
          </cell>
          <cell r="AW320">
            <v>15800</v>
          </cell>
          <cell r="AX320">
            <v>0</v>
          </cell>
          <cell r="AY320">
            <v>38933.4</v>
          </cell>
          <cell r="AZ320">
            <v>36788.160000000003</v>
          </cell>
          <cell r="BA320">
            <v>488910.78</v>
          </cell>
          <cell r="BB320">
            <v>62849</v>
          </cell>
          <cell r="BC320">
            <v>265659.96000000002</v>
          </cell>
          <cell r="BD320">
            <v>127541.31</v>
          </cell>
          <cell r="BE320">
            <v>0</v>
          </cell>
          <cell r="BF320">
            <v>72693.36</v>
          </cell>
          <cell r="BG320">
            <v>0</v>
          </cell>
          <cell r="BH320">
            <v>0</v>
          </cell>
          <cell r="BI320">
            <v>0</v>
          </cell>
          <cell r="BJ320">
            <v>67999.92</v>
          </cell>
          <cell r="BK320">
            <v>68000.039999999994</v>
          </cell>
          <cell r="BL320">
            <v>0</v>
          </cell>
          <cell r="BM320">
            <v>1860</v>
          </cell>
          <cell r="BN320">
            <v>80125.55</v>
          </cell>
          <cell r="BO320">
            <v>48720</v>
          </cell>
          <cell r="BP320">
            <v>239299.28</v>
          </cell>
          <cell r="BQ320">
            <v>574483.30000000005</v>
          </cell>
          <cell r="BR320">
            <v>0</v>
          </cell>
          <cell r="BS320">
            <v>850422.12</v>
          </cell>
          <cell r="BT320">
            <v>0</v>
          </cell>
          <cell r="BU320">
            <v>8585189.2699999996</v>
          </cell>
          <cell r="BV320">
            <v>210093.24</v>
          </cell>
          <cell r="BW320">
            <v>1536520.02</v>
          </cell>
          <cell r="BX320">
            <v>0</v>
          </cell>
          <cell r="BY320">
            <v>1524595.2</v>
          </cell>
          <cell r="BZ320">
            <v>86139.96</v>
          </cell>
          <cell r="CA320">
            <v>0</v>
          </cell>
          <cell r="CB320">
            <v>509333.28</v>
          </cell>
          <cell r="CC320">
            <v>2786098.2</v>
          </cell>
          <cell r="CD320">
            <v>1078710.1499999999</v>
          </cell>
          <cell r="CE320">
            <v>26636.400000000001</v>
          </cell>
          <cell r="CF320">
            <v>585999.96</v>
          </cell>
          <cell r="CG320">
            <v>0</v>
          </cell>
          <cell r="CH320">
            <v>554396.88</v>
          </cell>
          <cell r="CI320">
            <v>146935.44</v>
          </cell>
          <cell r="CJ320">
            <v>0</v>
          </cell>
          <cell r="CK320">
            <v>161872.87</v>
          </cell>
          <cell r="CL320">
            <v>152717.76000000001</v>
          </cell>
        </row>
        <row r="321">
          <cell r="A321" t="str">
            <v>5105010107.101</v>
          </cell>
          <cell r="B321" t="str">
            <v>ค่าเสื่อมราคา -     สิ่งปลูกสร้าง</v>
          </cell>
          <cell r="C321">
            <v>38235.339999999997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25693.26</v>
          </cell>
          <cell r="J321">
            <v>3335.83</v>
          </cell>
          <cell r="K321">
            <v>467289.36</v>
          </cell>
          <cell r="L321">
            <v>0</v>
          </cell>
          <cell r="M321">
            <v>8695.1299999999992</v>
          </cell>
          <cell r="N321">
            <v>0</v>
          </cell>
          <cell r="O321">
            <v>194920.77</v>
          </cell>
          <cell r="P321">
            <v>0</v>
          </cell>
          <cell r="Q321">
            <v>0</v>
          </cell>
          <cell r="R321">
            <v>0</v>
          </cell>
          <cell r="S321">
            <v>62399.34</v>
          </cell>
          <cell r="T321">
            <v>0</v>
          </cell>
          <cell r="U321">
            <v>19059.97</v>
          </cell>
          <cell r="V321">
            <v>0</v>
          </cell>
          <cell r="W321">
            <v>0</v>
          </cell>
          <cell r="X321">
            <v>94118.67</v>
          </cell>
          <cell r="Y321">
            <v>4990.8999999999996</v>
          </cell>
          <cell r="Z321">
            <v>76289.399999999994</v>
          </cell>
          <cell r="AA321">
            <v>0</v>
          </cell>
          <cell r="AB321">
            <v>12799.92</v>
          </cell>
          <cell r="AC321">
            <v>3000</v>
          </cell>
          <cell r="AD321">
            <v>0</v>
          </cell>
          <cell r="AE321">
            <v>9809.98</v>
          </cell>
          <cell r="AF321">
            <v>26686.67</v>
          </cell>
          <cell r="AG321">
            <v>7366.52</v>
          </cell>
          <cell r="AH321">
            <v>16125.7</v>
          </cell>
          <cell r="AI321">
            <v>11221.49</v>
          </cell>
          <cell r="AJ321">
            <v>272986</v>
          </cell>
          <cell r="AK321">
            <v>171947.85</v>
          </cell>
          <cell r="AL321">
            <v>47733.36</v>
          </cell>
          <cell r="AM321">
            <v>0</v>
          </cell>
          <cell r="AN321">
            <v>0</v>
          </cell>
          <cell r="AO321">
            <v>0</v>
          </cell>
          <cell r="AP321">
            <v>29515.360000000001</v>
          </cell>
          <cell r="AQ321">
            <v>18017.400000000001</v>
          </cell>
          <cell r="AR321">
            <v>24200.03</v>
          </cell>
          <cell r="AS321">
            <v>49286.64</v>
          </cell>
          <cell r="AT321">
            <v>0</v>
          </cell>
          <cell r="AU321">
            <v>0</v>
          </cell>
          <cell r="AV321">
            <v>6333.36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  <cell r="BD321">
            <v>333725.83</v>
          </cell>
          <cell r="BE321">
            <v>0</v>
          </cell>
          <cell r="BF321">
            <v>18879.96</v>
          </cell>
          <cell r="BG321">
            <v>0</v>
          </cell>
          <cell r="BH321">
            <v>0</v>
          </cell>
          <cell r="BI321">
            <v>0</v>
          </cell>
          <cell r="BJ321">
            <v>0</v>
          </cell>
          <cell r="BK321">
            <v>12200.04</v>
          </cell>
          <cell r="BL321">
            <v>0</v>
          </cell>
          <cell r="BM321">
            <v>202103.6</v>
          </cell>
          <cell r="BN321">
            <v>42439.67</v>
          </cell>
          <cell r="BO321">
            <v>69840</v>
          </cell>
          <cell r="BP321">
            <v>6000</v>
          </cell>
          <cell r="BQ321">
            <v>147073.34</v>
          </cell>
          <cell r="BR321">
            <v>1566800.04</v>
          </cell>
          <cell r="BS321">
            <v>10843.8</v>
          </cell>
          <cell r="BT321">
            <v>0</v>
          </cell>
          <cell r="BU321">
            <v>0</v>
          </cell>
          <cell r="BV321">
            <v>0</v>
          </cell>
          <cell r="BW321">
            <v>0</v>
          </cell>
          <cell r="BX321">
            <v>0</v>
          </cell>
          <cell r="BY321">
            <v>0</v>
          </cell>
          <cell r="BZ321">
            <v>8666.64</v>
          </cell>
          <cell r="CA321">
            <v>0</v>
          </cell>
          <cell r="CB321">
            <v>0</v>
          </cell>
          <cell r="CC321">
            <v>0</v>
          </cell>
          <cell r="CD321">
            <v>0</v>
          </cell>
          <cell r="CE321">
            <v>0</v>
          </cell>
          <cell r="CF321">
            <v>0</v>
          </cell>
          <cell r="CG321">
            <v>69933.240000000005</v>
          </cell>
          <cell r="CH321">
            <v>0</v>
          </cell>
          <cell r="CI321">
            <v>0</v>
          </cell>
          <cell r="CJ321">
            <v>0</v>
          </cell>
          <cell r="CK321">
            <v>1800</v>
          </cell>
          <cell r="CL321">
            <v>0</v>
          </cell>
        </row>
        <row r="322">
          <cell r="A322" t="str">
            <v>5105010107.102</v>
          </cell>
          <cell r="B322" t="str">
            <v>ค่าเสื่อมราคา -ระบบประปา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43371.44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45150.03</v>
          </cell>
          <cell r="T322">
            <v>0</v>
          </cell>
          <cell r="U322">
            <v>62319.97</v>
          </cell>
          <cell r="V322">
            <v>150002.04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42250</v>
          </cell>
          <cell r="AF322">
            <v>0</v>
          </cell>
          <cell r="AG322">
            <v>0</v>
          </cell>
          <cell r="AH322">
            <v>51359.15</v>
          </cell>
          <cell r="AI322">
            <v>0</v>
          </cell>
          <cell r="AJ322">
            <v>79999.929999999993</v>
          </cell>
          <cell r="AK322">
            <v>0</v>
          </cell>
          <cell r="AL322">
            <v>0</v>
          </cell>
          <cell r="AM322">
            <v>8000</v>
          </cell>
          <cell r="AN322">
            <v>0</v>
          </cell>
          <cell r="AO322">
            <v>0</v>
          </cell>
          <cell r="AP322">
            <v>0</v>
          </cell>
          <cell r="AQ322">
            <v>36564.6</v>
          </cell>
          <cell r="AR322">
            <v>17899.2</v>
          </cell>
          <cell r="AS322">
            <v>0</v>
          </cell>
          <cell r="AT322">
            <v>0</v>
          </cell>
          <cell r="AU322">
            <v>0</v>
          </cell>
          <cell r="AV322">
            <v>11433.36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95535.72</v>
          </cell>
          <cell r="BC322">
            <v>0</v>
          </cell>
          <cell r="BD322">
            <v>56000</v>
          </cell>
          <cell r="BE322">
            <v>0</v>
          </cell>
          <cell r="BF322">
            <v>0</v>
          </cell>
          <cell r="BG322">
            <v>62787.96</v>
          </cell>
          <cell r="BH322">
            <v>129987.24</v>
          </cell>
          <cell r="BI322">
            <v>0</v>
          </cell>
          <cell r="BJ322">
            <v>133333.32</v>
          </cell>
          <cell r="BK322">
            <v>133333.32</v>
          </cell>
          <cell r="BL322">
            <v>0</v>
          </cell>
          <cell r="BM322">
            <v>0</v>
          </cell>
          <cell r="BN322">
            <v>0</v>
          </cell>
          <cell r="BO322">
            <v>0</v>
          </cell>
          <cell r="BP322">
            <v>0</v>
          </cell>
          <cell r="BQ322">
            <v>76771.48</v>
          </cell>
          <cell r="BR322">
            <v>0</v>
          </cell>
          <cell r="BS322">
            <v>0</v>
          </cell>
          <cell r="BT322">
            <v>26665.59</v>
          </cell>
          <cell r="BU322">
            <v>0</v>
          </cell>
          <cell r="BV322">
            <v>0</v>
          </cell>
          <cell r="BW322">
            <v>8939</v>
          </cell>
          <cell r="BX322">
            <v>0</v>
          </cell>
          <cell r="BY322">
            <v>0</v>
          </cell>
          <cell r="BZ322">
            <v>0</v>
          </cell>
          <cell r="CA322">
            <v>0</v>
          </cell>
          <cell r="CB322">
            <v>0</v>
          </cell>
          <cell r="CC322">
            <v>0</v>
          </cell>
          <cell r="CD322">
            <v>0</v>
          </cell>
          <cell r="CE322">
            <v>0</v>
          </cell>
          <cell r="CF322">
            <v>0</v>
          </cell>
          <cell r="CG322">
            <v>0</v>
          </cell>
          <cell r="CH322">
            <v>0</v>
          </cell>
          <cell r="CI322">
            <v>0</v>
          </cell>
          <cell r="CJ322">
            <v>0</v>
          </cell>
          <cell r="CK322">
            <v>65799.960000000006</v>
          </cell>
          <cell r="CL322">
            <v>237999.96</v>
          </cell>
        </row>
        <row r="323">
          <cell r="A323" t="str">
            <v>5105010107.103</v>
          </cell>
          <cell r="B323" t="str">
            <v>ค่าเสื่อมราคา -ระบบบำบัดน้ำเสีย</v>
          </cell>
          <cell r="C323">
            <v>0</v>
          </cell>
          <cell r="D323">
            <v>0</v>
          </cell>
          <cell r="E323">
            <v>0</v>
          </cell>
          <cell r="F323">
            <v>723565.64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192862.03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1485.52</v>
          </cell>
          <cell r="R323">
            <v>0</v>
          </cell>
          <cell r="S323">
            <v>0</v>
          </cell>
          <cell r="T323">
            <v>0</v>
          </cell>
          <cell r="U323">
            <v>197240.29</v>
          </cell>
          <cell r="V323">
            <v>0</v>
          </cell>
          <cell r="W323">
            <v>0</v>
          </cell>
          <cell r="X323">
            <v>1760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210319.96</v>
          </cell>
          <cell r="AF323">
            <v>0</v>
          </cell>
          <cell r="AG323">
            <v>0</v>
          </cell>
          <cell r="AH323">
            <v>0</v>
          </cell>
          <cell r="AI323">
            <v>29224.04</v>
          </cell>
          <cell r="AJ323">
            <v>0</v>
          </cell>
          <cell r="AK323">
            <v>33912.15</v>
          </cell>
          <cell r="AL323">
            <v>40000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6666.72</v>
          </cell>
          <cell r="AR323">
            <v>147200.04</v>
          </cell>
          <cell r="AS323">
            <v>0</v>
          </cell>
          <cell r="AT323">
            <v>44258.400000000001</v>
          </cell>
          <cell r="AU323">
            <v>232130.48</v>
          </cell>
          <cell r="AV323">
            <v>182163.12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8000.04</v>
          </cell>
          <cell r="BC323">
            <v>20000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H323">
            <v>13577.76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95960</v>
          </cell>
          <cell r="BN323">
            <v>0</v>
          </cell>
          <cell r="BO323">
            <v>75200.039999999994</v>
          </cell>
          <cell r="BP323">
            <v>0</v>
          </cell>
          <cell r="BQ323">
            <v>104071.34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133093.20000000001</v>
          </cell>
          <cell r="BX323">
            <v>0</v>
          </cell>
          <cell r="BY323">
            <v>0</v>
          </cell>
          <cell r="BZ323">
            <v>78144.649999999994</v>
          </cell>
          <cell r="CA323">
            <v>0</v>
          </cell>
          <cell r="CB323">
            <v>0</v>
          </cell>
          <cell r="CC323">
            <v>180000</v>
          </cell>
          <cell r="CD323">
            <v>0</v>
          </cell>
          <cell r="CE323">
            <v>0</v>
          </cell>
          <cell r="CF323">
            <v>0</v>
          </cell>
          <cell r="CG323">
            <v>0</v>
          </cell>
          <cell r="CH323">
            <v>0</v>
          </cell>
          <cell r="CI323">
            <v>0</v>
          </cell>
          <cell r="CJ323">
            <v>385999.92</v>
          </cell>
          <cell r="CK323">
            <v>41199.96</v>
          </cell>
          <cell r="CL323">
            <v>112950</v>
          </cell>
        </row>
        <row r="324">
          <cell r="A324" t="str">
            <v>5105010107.104</v>
          </cell>
          <cell r="B324" t="str">
            <v>ค่าเสื่อมราคา -  ระบบไฟฟ้า</v>
          </cell>
          <cell r="C324">
            <v>0</v>
          </cell>
          <cell r="D324">
            <v>0</v>
          </cell>
          <cell r="E324">
            <v>0</v>
          </cell>
          <cell r="F324">
            <v>6231.5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196786.92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88473.5</v>
          </cell>
          <cell r="Q324">
            <v>49933.33</v>
          </cell>
          <cell r="R324">
            <v>0</v>
          </cell>
          <cell r="S324">
            <v>1683.34</v>
          </cell>
          <cell r="T324">
            <v>0</v>
          </cell>
          <cell r="U324">
            <v>0</v>
          </cell>
          <cell r="V324">
            <v>8280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205250.04</v>
          </cell>
          <cell r="AC324">
            <v>0</v>
          </cell>
          <cell r="AD324">
            <v>17333.34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48379.97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30000</v>
          </cell>
          <cell r="AS324">
            <v>0</v>
          </cell>
          <cell r="AT324">
            <v>41777.879999999997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210433.32</v>
          </cell>
          <cell r="BD324">
            <v>99640</v>
          </cell>
          <cell r="BE324">
            <v>0</v>
          </cell>
          <cell r="BF324">
            <v>0</v>
          </cell>
          <cell r="BG324">
            <v>106666.56</v>
          </cell>
          <cell r="BH324">
            <v>27281.64</v>
          </cell>
          <cell r="BI324">
            <v>0</v>
          </cell>
          <cell r="BJ324">
            <v>162999.84</v>
          </cell>
          <cell r="BK324">
            <v>85505.16</v>
          </cell>
          <cell r="BL324">
            <v>0</v>
          </cell>
          <cell r="BM324">
            <v>0</v>
          </cell>
          <cell r="BN324">
            <v>0</v>
          </cell>
          <cell r="BO324">
            <v>0</v>
          </cell>
          <cell r="BP324">
            <v>5606.68</v>
          </cell>
          <cell r="BQ324">
            <v>103849.33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0</v>
          </cell>
          <cell r="BX324">
            <v>0</v>
          </cell>
          <cell r="BY324">
            <v>0</v>
          </cell>
          <cell r="BZ324">
            <v>0</v>
          </cell>
          <cell r="CA324">
            <v>0</v>
          </cell>
          <cell r="CB324">
            <v>0</v>
          </cell>
          <cell r="CC324">
            <v>0</v>
          </cell>
          <cell r="CD324">
            <v>0</v>
          </cell>
          <cell r="CE324">
            <v>0</v>
          </cell>
          <cell r="CF324">
            <v>0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47197.08</v>
          </cell>
          <cell r="CL324">
            <v>147892.56</v>
          </cell>
        </row>
        <row r="325">
          <cell r="A325" t="str">
            <v>5105010107.105</v>
          </cell>
          <cell r="B325" t="str">
            <v>ค่าเสื่อมราคา - ระบบโทรศัพท์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4659.96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1925.26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5704.95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4800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  <cell r="BD325">
            <v>0</v>
          </cell>
          <cell r="BE325">
            <v>0</v>
          </cell>
          <cell r="BF325">
            <v>0</v>
          </cell>
          <cell r="BG325">
            <v>616.6</v>
          </cell>
          <cell r="BH325">
            <v>0</v>
          </cell>
          <cell r="BI325">
            <v>0</v>
          </cell>
          <cell r="BJ325">
            <v>0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  <cell r="BP325">
            <v>0</v>
          </cell>
          <cell r="BQ325">
            <v>2639.35</v>
          </cell>
          <cell r="BR325">
            <v>0</v>
          </cell>
          <cell r="BS325">
            <v>0</v>
          </cell>
          <cell r="BT325">
            <v>0</v>
          </cell>
          <cell r="BU325">
            <v>0</v>
          </cell>
          <cell r="BV325">
            <v>0</v>
          </cell>
          <cell r="BW325">
            <v>0</v>
          </cell>
          <cell r="BX325">
            <v>0</v>
          </cell>
          <cell r="BY325">
            <v>0</v>
          </cell>
          <cell r="BZ325">
            <v>0</v>
          </cell>
          <cell r="CA325">
            <v>0</v>
          </cell>
          <cell r="CB325">
            <v>0</v>
          </cell>
          <cell r="CC325">
            <v>0</v>
          </cell>
          <cell r="CD325">
            <v>0</v>
          </cell>
          <cell r="CE325">
            <v>64079.64</v>
          </cell>
          <cell r="CF325">
            <v>0</v>
          </cell>
          <cell r="CG325">
            <v>0</v>
          </cell>
          <cell r="CH325">
            <v>0</v>
          </cell>
          <cell r="CI325">
            <v>0</v>
          </cell>
          <cell r="CJ325">
            <v>0</v>
          </cell>
          <cell r="CK325">
            <v>0</v>
          </cell>
          <cell r="CL325">
            <v>1750.56</v>
          </cell>
        </row>
        <row r="326">
          <cell r="A326" t="str">
            <v>5105010107.106</v>
          </cell>
          <cell r="B326" t="str">
            <v>ค่าเสื่อมราคา-ระบบถนนภายใน</v>
          </cell>
          <cell r="C326">
            <v>0</v>
          </cell>
          <cell r="D326">
            <v>0</v>
          </cell>
          <cell r="E326">
            <v>59956.13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1971.52</v>
          </cell>
          <cell r="K326">
            <v>111240.84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48000</v>
          </cell>
          <cell r="R326">
            <v>0</v>
          </cell>
          <cell r="S326">
            <v>112533.36</v>
          </cell>
          <cell r="T326">
            <v>57218.64</v>
          </cell>
          <cell r="U326">
            <v>22740</v>
          </cell>
          <cell r="V326">
            <v>38400</v>
          </cell>
          <cell r="W326">
            <v>0</v>
          </cell>
          <cell r="X326">
            <v>0</v>
          </cell>
          <cell r="Y326">
            <v>107467.09</v>
          </cell>
          <cell r="Z326">
            <v>0</v>
          </cell>
          <cell r="AA326">
            <v>38682.36</v>
          </cell>
          <cell r="AB326">
            <v>4289.16</v>
          </cell>
          <cell r="AC326">
            <v>0</v>
          </cell>
          <cell r="AD326">
            <v>0</v>
          </cell>
          <cell r="AE326">
            <v>15490.62</v>
          </cell>
          <cell r="AF326">
            <v>42783.98</v>
          </cell>
          <cell r="AG326">
            <v>0</v>
          </cell>
          <cell r="AH326">
            <v>0</v>
          </cell>
          <cell r="AI326">
            <v>19992.78</v>
          </cell>
          <cell r="AJ326">
            <v>36000</v>
          </cell>
          <cell r="AK326">
            <v>0</v>
          </cell>
          <cell r="AL326">
            <v>0</v>
          </cell>
          <cell r="AM326">
            <v>0</v>
          </cell>
          <cell r="AN326">
            <v>38200.019999999997</v>
          </cell>
          <cell r="AO326">
            <v>0</v>
          </cell>
          <cell r="AP326">
            <v>10652.08</v>
          </cell>
          <cell r="AQ326">
            <v>27726.720000000001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36200</v>
          </cell>
          <cell r="AY326">
            <v>0</v>
          </cell>
          <cell r="AZ326">
            <v>5333.28</v>
          </cell>
          <cell r="BA326">
            <v>0</v>
          </cell>
          <cell r="BB326">
            <v>0</v>
          </cell>
          <cell r="BC326">
            <v>49133.41</v>
          </cell>
          <cell r="BD326">
            <v>94399.33</v>
          </cell>
          <cell r="BE326">
            <v>0</v>
          </cell>
          <cell r="BF326">
            <v>73419.72</v>
          </cell>
          <cell r="BG326">
            <v>54719.88</v>
          </cell>
          <cell r="BH326">
            <v>6330.96</v>
          </cell>
          <cell r="BI326">
            <v>0</v>
          </cell>
          <cell r="BJ326">
            <v>60000</v>
          </cell>
          <cell r="BK326">
            <v>90000</v>
          </cell>
          <cell r="BL326">
            <v>0</v>
          </cell>
          <cell r="BM326">
            <v>135583.97</v>
          </cell>
          <cell r="BN326">
            <v>60872</v>
          </cell>
          <cell r="BO326">
            <v>44119.94</v>
          </cell>
          <cell r="BP326">
            <v>0</v>
          </cell>
          <cell r="BQ326">
            <v>298293.32</v>
          </cell>
          <cell r="BR326">
            <v>0</v>
          </cell>
          <cell r="BS326">
            <v>0</v>
          </cell>
          <cell r="BT326">
            <v>0</v>
          </cell>
          <cell r="BU326">
            <v>508020</v>
          </cell>
          <cell r="BV326">
            <v>0</v>
          </cell>
          <cell r="BW326">
            <v>114450.42</v>
          </cell>
          <cell r="BX326">
            <v>0</v>
          </cell>
          <cell r="BY326">
            <v>0</v>
          </cell>
          <cell r="BZ326">
            <v>0</v>
          </cell>
          <cell r="CA326">
            <v>47486.64</v>
          </cell>
          <cell r="CB326">
            <v>102762.48</v>
          </cell>
          <cell r="CC326">
            <v>0</v>
          </cell>
          <cell r="CD326">
            <v>0</v>
          </cell>
          <cell r="CE326">
            <v>157212.48000000001</v>
          </cell>
          <cell r="CF326">
            <v>0</v>
          </cell>
          <cell r="CG326">
            <v>0</v>
          </cell>
          <cell r="CH326">
            <v>0</v>
          </cell>
          <cell r="CI326">
            <v>0</v>
          </cell>
          <cell r="CJ326">
            <v>174813.24</v>
          </cell>
          <cell r="CK326">
            <v>0</v>
          </cell>
          <cell r="CL326">
            <v>307950</v>
          </cell>
        </row>
        <row r="327">
          <cell r="A327" t="str">
            <v>5105010109.101</v>
          </cell>
          <cell r="B327" t="str">
            <v>ค่าเสื่อมราคา-ครุภัณฑ์สำนักงาน</v>
          </cell>
          <cell r="C327">
            <v>0</v>
          </cell>
          <cell r="D327">
            <v>0</v>
          </cell>
          <cell r="E327">
            <v>1049.1600000000001</v>
          </cell>
          <cell r="F327">
            <v>0</v>
          </cell>
          <cell r="G327">
            <v>0</v>
          </cell>
          <cell r="H327">
            <v>873.03</v>
          </cell>
          <cell r="I327">
            <v>0</v>
          </cell>
          <cell r="J327">
            <v>8104.2</v>
          </cell>
          <cell r="K327">
            <v>211371.42</v>
          </cell>
          <cell r="L327">
            <v>2110.31</v>
          </cell>
          <cell r="M327">
            <v>0</v>
          </cell>
          <cell r="N327">
            <v>0</v>
          </cell>
          <cell r="O327">
            <v>1264.18</v>
          </cell>
          <cell r="P327">
            <v>0</v>
          </cell>
          <cell r="Q327">
            <v>0</v>
          </cell>
          <cell r="R327">
            <v>6282.59</v>
          </cell>
          <cell r="S327">
            <v>8557.68</v>
          </cell>
          <cell r="T327">
            <v>0</v>
          </cell>
          <cell r="U327">
            <v>3650.02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49818.25</v>
          </cell>
          <cell r="AG327">
            <v>0</v>
          </cell>
          <cell r="AH327">
            <v>0</v>
          </cell>
          <cell r="AI327">
            <v>65422.85</v>
          </cell>
          <cell r="AJ327">
            <v>0</v>
          </cell>
          <cell r="AK327">
            <v>0</v>
          </cell>
          <cell r="AL327">
            <v>0</v>
          </cell>
          <cell r="AM327">
            <v>10153.040000000001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100475.93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  <cell r="BD327">
            <v>0</v>
          </cell>
          <cell r="BE327">
            <v>0</v>
          </cell>
          <cell r="BF327">
            <v>39855.279999999999</v>
          </cell>
          <cell r="BG327">
            <v>0</v>
          </cell>
          <cell r="BH327">
            <v>0</v>
          </cell>
          <cell r="BI327">
            <v>0</v>
          </cell>
          <cell r="BJ327">
            <v>152.79</v>
          </cell>
          <cell r="BK327">
            <v>0</v>
          </cell>
          <cell r="BL327">
            <v>0</v>
          </cell>
          <cell r="BM327">
            <v>76915.63</v>
          </cell>
          <cell r="BN327">
            <v>0</v>
          </cell>
          <cell r="BO327">
            <v>65489.599999999999</v>
          </cell>
          <cell r="BP327">
            <v>11982.18</v>
          </cell>
          <cell r="BQ327">
            <v>41222.21</v>
          </cell>
          <cell r="BR327">
            <v>3666.72</v>
          </cell>
          <cell r="BS327">
            <v>0</v>
          </cell>
          <cell r="BT327">
            <v>0</v>
          </cell>
          <cell r="BU327">
            <v>0</v>
          </cell>
          <cell r="BV327">
            <v>0</v>
          </cell>
          <cell r="BW327">
            <v>0</v>
          </cell>
          <cell r="BX327">
            <v>0</v>
          </cell>
          <cell r="BY327">
            <v>51571.4</v>
          </cell>
          <cell r="BZ327">
            <v>0</v>
          </cell>
          <cell r="CA327">
            <v>0</v>
          </cell>
          <cell r="CB327">
            <v>18133.32</v>
          </cell>
          <cell r="CC327">
            <v>0</v>
          </cell>
          <cell r="CD327">
            <v>0</v>
          </cell>
          <cell r="CE327">
            <v>0</v>
          </cell>
          <cell r="CF327">
            <v>0</v>
          </cell>
          <cell r="CG327">
            <v>0</v>
          </cell>
          <cell r="CH327">
            <v>752.64</v>
          </cell>
          <cell r="CI327">
            <v>0</v>
          </cell>
          <cell r="CJ327">
            <v>829.25</v>
          </cell>
          <cell r="CK327">
            <v>0</v>
          </cell>
          <cell r="CL327">
            <v>81473.38</v>
          </cell>
        </row>
        <row r="328">
          <cell r="A328" t="str">
            <v>5105010111.101</v>
          </cell>
          <cell r="B328" t="str">
            <v>ค่าเสื่อมราคา-ยานพาหนะและอุปกรณ์การขนส่ง</v>
          </cell>
          <cell r="C328">
            <v>2110745.4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303091.84999999998</v>
          </cell>
          <cell r="N328">
            <v>0</v>
          </cell>
          <cell r="O328">
            <v>4548.99</v>
          </cell>
          <cell r="P328">
            <v>0</v>
          </cell>
          <cell r="Q328">
            <v>29999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531733.30000000005</v>
          </cell>
          <cell r="W328">
            <v>40877.58</v>
          </cell>
          <cell r="X328">
            <v>169979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413391.67</v>
          </cell>
          <cell r="AE328">
            <v>0</v>
          </cell>
          <cell r="AF328">
            <v>257799.98</v>
          </cell>
          <cell r="AG328">
            <v>0</v>
          </cell>
          <cell r="AH328">
            <v>524047.45</v>
          </cell>
          <cell r="AI328">
            <v>161878.97</v>
          </cell>
          <cell r="AJ328">
            <v>545839.93000000005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7800</v>
          </cell>
          <cell r="BB328">
            <v>0</v>
          </cell>
          <cell r="BC328">
            <v>2088999.96</v>
          </cell>
          <cell r="BD328">
            <v>414916.67</v>
          </cell>
          <cell r="BE328">
            <v>259999.8</v>
          </cell>
          <cell r="BF328">
            <v>0</v>
          </cell>
          <cell r="BG328">
            <v>291749.84999999998</v>
          </cell>
          <cell r="BH328">
            <v>0</v>
          </cell>
          <cell r="BI328">
            <v>0</v>
          </cell>
          <cell r="BJ328">
            <v>905383.23</v>
          </cell>
          <cell r="BK328">
            <v>0</v>
          </cell>
          <cell r="BL328">
            <v>596000</v>
          </cell>
          <cell r="BM328">
            <v>0</v>
          </cell>
          <cell r="BN328">
            <v>0</v>
          </cell>
          <cell r="BO328">
            <v>0</v>
          </cell>
          <cell r="BP328">
            <v>0</v>
          </cell>
          <cell r="BQ328">
            <v>49616.67</v>
          </cell>
          <cell r="BR328">
            <v>34525.78</v>
          </cell>
          <cell r="BS328">
            <v>0</v>
          </cell>
          <cell r="BT328">
            <v>0</v>
          </cell>
          <cell r="BU328">
            <v>121166.7</v>
          </cell>
          <cell r="BV328">
            <v>399000</v>
          </cell>
          <cell r="BW328">
            <v>0</v>
          </cell>
          <cell r="BX328">
            <v>0</v>
          </cell>
          <cell r="BY328">
            <v>399000</v>
          </cell>
          <cell r="BZ328">
            <v>0</v>
          </cell>
          <cell r="CA328">
            <v>365750</v>
          </cell>
          <cell r="CB328">
            <v>0</v>
          </cell>
          <cell r="CC328">
            <v>432533.33</v>
          </cell>
          <cell r="CD328">
            <v>84816.69</v>
          </cell>
          <cell r="CE328">
            <v>746591.29</v>
          </cell>
          <cell r="CF328">
            <v>0</v>
          </cell>
          <cell r="CG328">
            <v>9858.09</v>
          </cell>
          <cell r="CH328">
            <v>0</v>
          </cell>
          <cell r="CI328">
            <v>591490.22</v>
          </cell>
          <cell r="CJ328">
            <v>332500</v>
          </cell>
          <cell r="CK328">
            <v>399000</v>
          </cell>
          <cell r="CL328">
            <v>792030.67</v>
          </cell>
        </row>
        <row r="329">
          <cell r="A329" t="str">
            <v>5105010113.101</v>
          </cell>
          <cell r="B329" t="str">
            <v>ค่าเสื่อมราคา-ครุภัณฑ์ไฟฟ้าและวิทยุ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36371</v>
          </cell>
          <cell r="L329">
            <v>0</v>
          </cell>
          <cell r="M329">
            <v>0</v>
          </cell>
          <cell r="N329">
            <v>0</v>
          </cell>
          <cell r="O329">
            <v>386259.96</v>
          </cell>
          <cell r="P329">
            <v>0</v>
          </cell>
          <cell r="Q329">
            <v>0</v>
          </cell>
          <cell r="R329">
            <v>0</v>
          </cell>
          <cell r="S329">
            <v>860.01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202804.11</v>
          </cell>
          <cell r="Z329">
            <v>264720.59999999998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202250.03</v>
          </cell>
          <cell r="AH329">
            <v>0</v>
          </cell>
          <cell r="AI329">
            <v>0</v>
          </cell>
          <cell r="AJ329">
            <v>244999.93</v>
          </cell>
          <cell r="AK329">
            <v>0</v>
          </cell>
          <cell r="AL329">
            <v>0</v>
          </cell>
          <cell r="AM329">
            <v>0</v>
          </cell>
          <cell r="AN329">
            <v>104666.64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61346.67</v>
          </cell>
          <cell r="AX329">
            <v>712299.63</v>
          </cell>
          <cell r="AY329">
            <v>0</v>
          </cell>
          <cell r="AZ329">
            <v>0</v>
          </cell>
          <cell r="BA329">
            <v>618294.09</v>
          </cell>
          <cell r="BB329">
            <v>9333.36</v>
          </cell>
          <cell r="BC329">
            <v>0</v>
          </cell>
          <cell r="BD329">
            <v>0</v>
          </cell>
          <cell r="BE329">
            <v>0</v>
          </cell>
          <cell r="BF329">
            <v>0</v>
          </cell>
          <cell r="BG329">
            <v>0</v>
          </cell>
          <cell r="BH329">
            <v>0</v>
          </cell>
          <cell r="BI329">
            <v>0</v>
          </cell>
          <cell r="BJ329">
            <v>0.02</v>
          </cell>
          <cell r="BK329">
            <v>0</v>
          </cell>
          <cell r="BL329">
            <v>0</v>
          </cell>
          <cell r="BM329">
            <v>95095.52</v>
          </cell>
          <cell r="BN329">
            <v>12499.01</v>
          </cell>
          <cell r="BO329">
            <v>494383.91</v>
          </cell>
          <cell r="BP329">
            <v>94333.34</v>
          </cell>
          <cell r="BQ329">
            <v>79964.679999999993</v>
          </cell>
          <cell r="BR329">
            <v>712132.39</v>
          </cell>
          <cell r="BS329">
            <v>0</v>
          </cell>
          <cell r="BT329">
            <v>51930.720000000001</v>
          </cell>
          <cell r="BU329">
            <v>0</v>
          </cell>
          <cell r="BV329">
            <v>0</v>
          </cell>
          <cell r="BW329">
            <v>0</v>
          </cell>
          <cell r="BX329">
            <v>0</v>
          </cell>
          <cell r="BY329">
            <v>0</v>
          </cell>
          <cell r="BZ329">
            <v>0</v>
          </cell>
          <cell r="CA329">
            <v>0</v>
          </cell>
          <cell r="CB329">
            <v>2599.92</v>
          </cell>
          <cell r="CC329">
            <v>319500</v>
          </cell>
          <cell r="CD329">
            <v>0</v>
          </cell>
          <cell r="CE329">
            <v>0</v>
          </cell>
          <cell r="CF329">
            <v>0</v>
          </cell>
          <cell r="CG329">
            <v>0</v>
          </cell>
          <cell r="CH329">
            <v>0</v>
          </cell>
          <cell r="CI329">
            <v>4213.71</v>
          </cell>
          <cell r="CJ329">
            <v>197788.2</v>
          </cell>
          <cell r="CK329">
            <v>0</v>
          </cell>
          <cell r="CL329">
            <v>322040.03999999998</v>
          </cell>
        </row>
        <row r="330">
          <cell r="A330" t="str">
            <v>5105010115.101</v>
          </cell>
          <cell r="B330" t="str">
            <v>ค่าเสื่อมราคา-ครุภัณฑ์โฆษณาและเผยแพร่</v>
          </cell>
          <cell r="C330">
            <v>34828.959999999999</v>
          </cell>
          <cell r="D330">
            <v>0</v>
          </cell>
          <cell r="E330">
            <v>0</v>
          </cell>
          <cell r="F330">
            <v>0</v>
          </cell>
          <cell r="G330">
            <v>21073.53</v>
          </cell>
          <cell r="H330">
            <v>0</v>
          </cell>
          <cell r="I330">
            <v>0</v>
          </cell>
          <cell r="J330">
            <v>0</v>
          </cell>
          <cell r="K330">
            <v>10220.040000000001</v>
          </cell>
          <cell r="L330">
            <v>0</v>
          </cell>
          <cell r="M330">
            <v>0</v>
          </cell>
          <cell r="N330">
            <v>0</v>
          </cell>
          <cell r="O330">
            <v>4781.3999999999996</v>
          </cell>
          <cell r="P330">
            <v>0</v>
          </cell>
          <cell r="Q330">
            <v>0</v>
          </cell>
          <cell r="R330">
            <v>0</v>
          </cell>
          <cell r="S330">
            <v>2370.5100000000002</v>
          </cell>
          <cell r="T330">
            <v>0</v>
          </cell>
          <cell r="U330">
            <v>0</v>
          </cell>
          <cell r="V330">
            <v>4699.08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6278.41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7787.08</v>
          </cell>
          <cell r="BD330">
            <v>0</v>
          </cell>
          <cell r="BE330">
            <v>0</v>
          </cell>
          <cell r="BF330">
            <v>0</v>
          </cell>
          <cell r="BG330">
            <v>0</v>
          </cell>
          <cell r="BH330">
            <v>4163.76</v>
          </cell>
          <cell r="BI330">
            <v>0</v>
          </cell>
          <cell r="BJ330">
            <v>0</v>
          </cell>
          <cell r="BK330">
            <v>0</v>
          </cell>
          <cell r="BL330">
            <v>0</v>
          </cell>
          <cell r="BM330">
            <v>0</v>
          </cell>
          <cell r="BN330">
            <v>0</v>
          </cell>
          <cell r="BO330">
            <v>0</v>
          </cell>
          <cell r="BP330">
            <v>0</v>
          </cell>
          <cell r="BQ330">
            <v>0</v>
          </cell>
          <cell r="BR330">
            <v>36800.71</v>
          </cell>
          <cell r="BS330">
            <v>0</v>
          </cell>
          <cell r="BT330">
            <v>0</v>
          </cell>
          <cell r="BU330">
            <v>0</v>
          </cell>
          <cell r="BV330">
            <v>0</v>
          </cell>
          <cell r="BW330">
            <v>0</v>
          </cell>
          <cell r="BX330">
            <v>0</v>
          </cell>
          <cell r="BY330">
            <v>0</v>
          </cell>
          <cell r="BZ330">
            <v>0</v>
          </cell>
          <cell r="CA330">
            <v>0</v>
          </cell>
          <cell r="CB330">
            <v>0</v>
          </cell>
          <cell r="CC330">
            <v>0</v>
          </cell>
          <cell r="CD330">
            <v>0</v>
          </cell>
          <cell r="CE330">
            <v>0</v>
          </cell>
          <cell r="CF330">
            <v>0</v>
          </cell>
          <cell r="CG330">
            <v>0</v>
          </cell>
          <cell r="CH330">
            <v>0</v>
          </cell>
          <cell r="CI330">
            <v>15444.97</v>
          </cell>
          <cell r="CJ330">
            <v>0</v>
          </cell>
          <cell r="CK330">
            <v>0</v>
          </cell>
          <cell r="CL330">
            <v>12000</v>
          </cell>
        </row>
        <row r="331">
          <cell r="A331" t="str">
            <v>5105010117.101</v>
          </cell>
          <cell r="B331" t="str">
            <v>ค่าเสื่อมราคา-ครุภัณฑ์การเกษตร</v>
          </cell>
          <cell r="C331">
            <v>0</v>
          </cell>
          <cell r="D331">
            <v>0</v>
          </cell>
          <cell r="E331">
            <v>0</v>
          </cell>
          <cell r="F331">
            <v>853.27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7490.01</v>
          </cell>
          <cell r="BD331">
            <v>0</v>
          </cell>
          <cell r="BE331">
            <v>0</v>
          </cell>
          <cell r="BF331">
            <v>0</v>
          </cell>
          <cell r="BG331">
            <v>0</v>
          </cell>
          <cell r="BH331">
            <v>0</v>
          </cell>
          <cell r="BI331">
            <v>0</v>
          </cell>
          <cell r="BJ331">
            <v>0</v>
          </cell>
          <cell r="BK331">
            <v>0</v>
          </cell>
          <cell r="BL331">
            <v>0</v>
          </cell>
          <cell r="BM331">
            <v>0</v>
          </cell>
          <cell r="BN331">
            <v>0</v>
          </cell>
          <cell r="BO331">
            <v>0</v>
          </cell>
          <cell r="BP331">
            <v>0</v>
          </cell>
          <cell r="BQ331">
            <v>0</v>
          </cell>
          <cell r="BR331">
            <v>0</v>
          </cell>
          <cell r="BS331">
            <v>0</v>
          </cell>
          <cell r="BT331">
            <v>0</v>
          </cell>
          <cell r="BU331">
            <v>0</v>
          </cell>
          <cell r="BV331">
            <v>0</v>
          </cell>
          <cell r="BW331">
            <v>0</v>
          </cell>
          <cell r="BX331">
            <v>0</v>
          </cell>
          <cell r="BY331">
            <v>0</v>
          </cell>
          <cell r="BZ331">
            <v>0</v>
          </cell>
          <cell r="CA331">
            <v>0</v>
          </cell>
          <cell r="CB331">
            <v>0</v>
          </cell>
          <cell r="CC331">
            <v>0</v>
          </cell>
          <cell r="CD331">
            <v>0</v>
          </cell>
          <cell r="CE331">
            <v>0</v>
          </cell>
          <cell r="CF331">
            <v>0</v>
          </cell>
          <cell r="CG331">
            <v>0</v>
          </cell>
          <cell r="CH331">
            <v>0</v>
          </cell>
          <cell r="CI331">
            <v>45894.39</v>
          </cell>
          <cell r="CJ331">
            <v>0</v>
          </cell>
          <cell r="CK331">
            <v>0</v>
          </cell>
          <cell r="CL331">
            <v>0</v>
          </cell>
        </row>
        <row r="332">
          <cell r="A332" t="str">
            <v>5105010121.101</v>
          </cell>
          <cell r="B332" t="str">
            <v>ค่าเสื่อมราคา-ครุภัณฑ์ก่อสร้าง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  <cell r="BD332">
            <v>0</v>
          </cell>
          <cell r="BE332">
            <v>0</v>
          </cell>
          <cell r="BF332">
            <v>0</v>
          </cell>
          <cell r="BG332">
            <v>0</v>
          </cell>
          <cell r="BH332">
            <v>0</v>
          </cell>
          <cell r="BI332">
            <v>0</v>
          </cell>
          <cell r="BJ332">
            <v>0</v>
          </cell>
          <cell r="BK332">
            <v>0</v>
          </cell>
          <cell r="BL332">
            <v>0</v>
          </cell>
          <cell r="BM332">
            <v>0</v>
          </cell>
          <cell r="BN332">
            <v>0</v>
          </cell>
          <cell r="BO332">
            <v>0</v>
          </cell>
          <cell r="BP332">
            <v>0</v>
          </cell>
          <cell r="BQ332">
            <v>0</v>
          </cell>
          <cell r="BR332">
            <v>0</v>
          </cell>
          <cell r="BS332">
            <v>0</v>
          </cell>
          <cell r="BT332">
            <v>0</v>
          </cell>
          <cell r="BU332">
            <v>0</v>
          </cell>
          <cell r="BV332">
            <v>0</v>
          </cell>
          <cell r="BW332">
            <v>0</v>
          </cell>
          <cell r="BX332">
            <v>0</v>
          </cell>
          <cell r="BY332">
            <v>0</v>
          </cell>
          <cell r="BZ332">
            <v>0</v>
          </cell>
          <cell r="CA332">
            <v>0</v>
          </cell>
          <cell r="CB332">
            <v>0</v>
          </cell>
          <cell r="CC332">
            <v>0</v>
          </cell>
          <cell r="CD332">
            <v>0</v>
          </cell>
          <cell r="CE332">
            <v>0</v>
          </cell>
          <cell r="CF332">
            <v>0</v>
          </cell>
          <cell r="CG332">
            <v>0</v>
          </cell>
          <cell r="CH332">
            <v>0</v>
          </cell>
          <cell r="CI332">
            <v>0</v>
          </cell>
          <cell r="CJ332">
            <v>0</v>
          </cell>
          <cell r="CK332">
            <v>0</v>
          </cell>
          <cell r="CL332">
            <v>127119</v>
          </cell>
        </row>
        <row r="333">
          <cell r="A333" t="str">
            <v>5105010125.101</v>
          </cell>
          <cell r="B333" t="str">
            <v>ค่าเสื่อมราคา-ครุภัณฑ์วิทยาศาสตร์ และการแพทย์</v>
          </cell>
          <cell r="C333">
            <v>23039138.890000001</v>
          </cell>
          <cell r="D333">
            <v>0</v>
          </cell>
          <cell r="E333">
            <v>0</v>
          </cell>
          <cell r="F333">
            <v>83338.84</v>
          </cell>
          <cell r="G333">
            <v>0</v>
          </cell>
          <cell r="H333">
            <v>0</v>
          </cell>
          <cell r="I333">
            <v>104296.5</v>
          </cell>
          <cell r="J333">
            <v>0</v>
          </cell>
          <cell r="K333">
            <v>806610.72</v>
          </cell>
          <cell r="L333">
            <v>0</v>
          </cell>
          <cell r="M333">
            <v>1107425.73</v>
          </cell>
          <cell r="N333">
            <v>0</v>
          </cell>
          <cell r="O333">
            <v>8861372.4199999999</v>
          </cell>
          <cell r="P333">
            <v>241799.61</v>
          </cell>
          <cell r="Q333">
            <v>0</v>
          </cell>
          <cell r="R333">
            <v>0</v>
          </cell>
          <cell r="S333">
            <v>114644.21</v>
          </cell>
          <cell r="T333">
            <v>0</v>
          </cell>
          <cell r="U333">
            <v>42224.1</v>
          </cell>
          <cell r="V333">
            <v>245000.04</v>
          </cell>
          <cell r="W333">
            <v>275927.78999999998</v>
          </cell>
          <cell r="X333">
            <v>1043534.63</v>
          </cell>
          <cell r="Y333">
            <v>89418.31</v>
          </cell>
          <cell r="Z333">
            <v>687279.96</v>
          </cell>
          <cell r="AA333">
            <v>685124.04</v>
          </cell>
          <cell r="AB333">
            <v>423565.36</v>
          </cell>
          <cell r="AC333">
            <v>0</v>
          </cell>
          <cell r="AD333">
            <v>1113653.67</v>
          </cell>
          <cell r="AE333">
            <v>0</v>
          </cell>
          <cell r="AF333">
            <v>203406.64</v>
          </cell>
          <cell r="AG333">
            <v>810462.22</v>
          </cell>
          <cell r="AH333">
            <v>1013615.16</v>
          </cell>
          <cell r="AI333">
            <v>562071.64</v>
          </cell>
          <cell r="AJ333">
            <v>861586.01</v>
          </cell>
          <cell r="AK333">
            <v>15494996.279999999</v>
          </cell>
          <cell r="AL333">
            <v>0</v>
          </cell>
          <cell r="AM333">
            <v>68952.38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88000.04</v>
          </cell>
          <cell r="AT333">
            <v>0</v>
          </cell>
          <cell r="AU333">
            <v>0</v>
          </cell>
          <cell r="AV333">
            <v>0</v>
          </cell>
          <cell r="AW333">
            <v>179032.08</v>
          </cell>
          <cell r="AX333">
            <v>138449.04</v>
          </cell>
          <cell r="AY333">
            <v>0</v>
          </cell>
          <cell r="AZ333">
            <v>0</v>
          </cell>
          <cell r="BA333">
            <v>5460786.5999999996</v>
          </cell>
          <cell r="BB333">
            <v>0</v>
          </cell>
          <cell r="BC333">
            <v>16529976.029999999</v>
          </cell>
          <cell r="BD333">
            <v>259125</v>
          </cell>
          <cell r="BE333">
            <v>1126334.53</v>
          </cell>
          <cell r="BF333">
            <v>0</v>
          </cell>
          <cell r="BG333">
            <v>1449109.08</v>
          </cell>
          <cell r="BH333">
            <v>0</v>
          </cell>
          <cell r="BI333">
            <v>181124.72</v>
          </cell>
          <cell r="BJ333">
            <v>654605.02</v>
          </cell>
          <cell r="BK333">
            <v>0</v>
          </cell>
          <cell r="BL333">
            <v>5305617.34</v>
          </cell>
          <cell r="BM333">
            <v>1289215</v>
          </cell>
          <cell r="BN333">
            <v>1104898.33</v>
          </cell>
          <cell r="BO333">
            <v>575438.79</v>
          </cell>
          <cell r="BP333">
            <v>112660.62</v>
          </cell>
          <cell r="BQ333">
            <v>2607095.8199999998</v>
          </cell>
          <cell r="BR333">
            <v>15972338.51</v>
          </cell>
          <cell r="BS333">
            <v>0</v>
          </cell>
          <cell r="BT333">
            <v>0</v>
          </cell>
          <cell r="BU333">
            <v>3839919.96</v>
          </cell>
          <cell r="BV333">
            <v>0</v>
          </cell>
          <cell r="BW333">
            <v>51699.96</v>
          </cell>
          <cell r="BX333">
            <v>824340</v>
          </cell>
          <cell r="BY333">
            <v>747466.67</v>
          </cell>
          <cell r="BZ333">
            <v>705258.31</v>
          </cell>
          <cell r="CA333">
            <v>210805.1</v>
          </cell>
          <cell r="CB333">
            <v>158084.56</v>
          </cell>
          <cell r="CC333">
            <v>2262321.9</v>
          </cell>
          <cell r="CD333">
            <v>105658.35</v>
          </cell>
          <cell r="CE333">
            <v>2062656.96</v>
          </cell>
          <cell r="CF333">
            <v>0</v>
          </cell>
          <cell r="CG333">
            <v>0</v>
          </cell>
          <cell r="CH333">
            <v>164047.60999999999</v>
          </cell>
          <cell r="CI333">
            <v>1205379.8999999999</v>
          </cell>
          <cell r="CJ333">
            <v>678616.7</v>
          </cell>
          <cell r="CK333">
            <v>0</v>
          </cell>
          <cell r="CL333">
            <v>1383893.16</v>
          </cell>
        </row>
        <row r="334">
          <cell r="A334" t="str">
            <v>5105010127.101</v>
          </cell>
          <cell r="B334" t="str">
            <v>ค่าเสื่อมราคา-อุปกรณ์คอมพิวเตอร์</v>
          </cell>
          <cell r="C334">
            <v>10931.87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100581.64</v>
          </cell>
          <cell r="L334">
            <v>0</v>
          </cell>
          <cell r="M334">
            <v>0</v>
          </cell>
          <cell r="N334">
            <v>0</v>
          </cell>
          <cell r="O334">
            <v>0.02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54813.88</v>
          </cell>
          <cell r="AJ334">
            <v>9930.2800000000007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39448.68</v>
          </cell>
          <cell r="BB334">
            <v>0</v>
          </cell>
          <cell r="BC334">
            <v>206392.7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H334">
            <v>0</v>
          </cell>
          <cell r="BI334">
            <v>0</v>
          </cell>
          <cell r="BJ334">
            <v>4901.93</v>
          </cell>
          <cell r="BK334">
            <v>0</v>
          </cell>
          <cell r="BL334">
            <v>0</v>
          </cell>
          <cell r="BM334">
            <v>0</v>
          </cell>
          <cell r="BN334">
            <v>0</v>
          </cell>
          <cell r="BO334">
            <v>0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  <cell r="BT334">
            <v>0</v>
          </cell>
          <cell r="BU334">
            <v>0</v>
          </cell>
          <cell r="BV334">
            <v>0</v>
          </cell>
          <cell r="BW334">
            <v>0</v>
          </cell>
          <cell r="BX334">
            <v>0</v>
          </cell>
          <cell r="BY334">
            <v>0</v>
          </cell>
          <cell r="BZ334">
            <v>0</v>
          </cell>
          <cell r="CA334">
            <v>0</v>
          </cell>
          <cell r="CB334">
            <v>0</v>
          </cell>
          <cell r="CC334">
            <v>0</v>
          </cell>
          <cell r="CD334">
            <v>0</v>
          </cell>
          <cell r="CE334">
            <v>0</v>
          </cell>
          <cell r="CF334">
            <v>0</v>
          </cell>
          <cell r="CG334">
            <v>0</v>
          </cell>
          <cell r="CH334">
            <v>0</v>
          </cell>
          <cell r="CI334">
            <v>0</v>
          </cell>
          <cell r="CJ334">
            <v>0</v>
          </cell>
          <cell r="CK334">
            <v>0</v>
          </cell>
          <cell r="CL334">
            <v>67010.77</v>
          </cell>
        </row>
        <row r="335">
          <cell r="A335" t="str">
            <v>5105010129.101</v>
          </cell>
          <cell r="B335" t="str">
            <v>ค่าเสื่อมราคา - ครุภัณฑ์การศึกษา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H335">
            <v>1624.89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O335">
            <v>0</v>
          </cell>
          <cell r="BP335">
            <v>0</v>
          </cell>
          <cell r="BQ335">
            <v>0</v>
          </cell>
          <cell r="BR335">
            <v>83298.600000000006</v>
          </cell>
          <cell r="BS335">
            <v>0</v>
          </cell>
          <cell r="BT335">
            <v>0</v>
          </cell>
          <cell r="BU335">
            <v>0</v>
          </cell>
          <cell r="BV335">
            <v>0</v>
          </cell>
          <cell r="BW335">
            <v>0</v>
          </cell>
          <cell r="BX335">
            <v>0</v>
          </cell>
          <cell r="BY335">
            <v>0</v>
          </cell>
          <cell r="BZ335">
            <v>0</v>
          </cell>
          <cell r="CA335">
            <v>0</v>
          </cell>
          <cell r="CB335">
            <v>0</v>
          </cell>
          <cell r="CC335">
            <v>0</v>
          </cell>
          <cell r="CD335">
            <v>0</v>
          </cell>
          <cell r="CE335">
            <v>0</v>
          </cell>
          <cell r="CF335">
            <v>0</v>
          </cell>
          <cell r="CG335">
            <v>0</v>
          </cell>
          <cell r="CH335">
            <v>0</v>
          </cell>
          <cell r="CI335">
            <v>0</v>
          </cell>
          <cell r="CJ335">
            <v>0</v>
          </cell>
          <cell r="CK335">
            <v>0</v>
          </cell>
          <cell r="CL335">
            <v>0</v>
          </cell>
        </row>
        <row r="336">
          <cell r="A336" t="str">
            <v>5105010131.101</v>
          </cell>
          <cell r="B336" t="str">
            <v>ค่าเสื่อมราคา-ครุภัณฑ์งานบ้านงานครัว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69579.960000000006</v>
          </cell>
          <cell r="L336">
            <v>0</v>
          </cell>
          <cell r="M336">
            <v>0</v>
          </cell>
          <cell r="N336">
            <v>0</v>
          </cell>
          <cell r="O336">
            <v>533333.29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964866.4</v>
          </cell>
          <cell r="X336">
            <v>0</v>
          </cell>
          <cell r="Y336">
            <v>32413.25</v>
          </cell>
          <cell r="Z336">
            <v>263886.88</v>
          </cell>
          <cell r="AA336">
            <v>0</v>
          </cell>
          <cell r="AB336">
            <v>0</v>
          </cell>
          <cell r="AC336">
            <v>0</v>
          </cell>
          <cell r="AD336">
            <v>250000</v>
          </cell>
          <cell r="AE336">
            <v>0</v>
          </cell>
          <cell r="AF336">
            <v>132191.01</v>
          </cell>
          <cell r="AG336">
            <v>0</v>
          </cell>
          <cell r="AH336">
            <v>0</v>
          </cell>
          <cell r="AI336">
            <v>2390.73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94451.04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H336">
            <v>0</v>
          </cell>
          <cell r="BI336">
            <v>0</v>
          </cell>
          <cell r="BJ336">
            <v>0.12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O336">
            <v>0</v>
          </cell>
          <cell r="BP336">
            <v>108333.32</v>
          </cell>
          <cell r="BQ336">
            <v>0</v>
          </cell>
          <cell r="BR336">
            <v>83333.279999999999</v>
          </cell>
          <cell r="BS336">
            <v>0</v>
          </cell>
          <cell r="BT336">
            <v>0</v>
          </cell>
          <cell r="BU336">
            <v>0</v>
          </cell>
          <cell r="BV336">
            <v>0</v>
          </cell>
          <cell r="BW336">
            <v>0</v>
          </cell>
          <cell r="BX336">
            <v>0</v>
          </cell>
          <cell r="BY336">
            <v>0</v>
          </cell>
          <cell r="BZ336">
            <v>0</v>
          </cell>
          <cell r="CA336">
            <v>229166.63</v>
          </cell>
          <cell r="CB336">
            <v>0</v>
          </cell>
          <cell r="CC336">
            <v>0</v>
          </cell>
          <cell r="CD336">
            <v>0</v>
          </cell>
          <cell r="CE336">
            <v>0</v>
          </cell>
          <cell r="CF336">
            <v>0</v>
          </cell>
          <cell r="CG336">
            <v>0</v>
          </cell>
          <cell r="CH336">
            <v>0</v>
          </cell>
          <cell r="CI336">
            <v>0</v>
          </cell>
          <cell r="CJ336">
            <v>0</v>
          </cell>
          <cell r="CK336">
            <v>69000</v>
          </cell>
          <cell r="CL336">
            <v>162622.69</v>
          </cell>
        </row>
        <row r="337">
          <cell r="A337" t="str">
            <v>5105010133.101</v>
          </cell>
          <cell r="B337" t="str">
            <v>บัญชีค่าเสื่อมราคา - ครุภัณฑ์กีฬา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H337">
            <v>0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0</v>
          </cell>
          <cell r="BN337">
            <v>0</v>
          </cell>
          <cell r="BO337">
            <v>0</v>
          </cell>
          <cell r="BP337">
            <v>0</v>
          </cell>
          <cell r="BQ337">
            <v>0</v>
          </cell>
          <cell r="BR337">
            <v>0</v>
          </cell>
          <cell r="BS337">
            <v>0</v>
          </cell>
          <cell r="BT337">
            <v>0</v>
          </cell>
          <cell r="BU337">
            <v>0</v>
          </cell>
          <cell r="BV337">
            <v>0</v>
          </cell>
          <cell r="BW337">
            <v>0</v>
          </cell>
          <cell r="BX337">
            <v>0</v>
          </cell>
          <cell r="BY337">
            <v>0</v>
          </cell>
          <cell r="BZ337">
            <v>0</v>
          </cell>
          <cell r="CA337">
            <v>0</v>
          </cell>
          <cell r="CB337">
            <v>0</v>
          </cell>
          <cell r="CC337">
            <v>0</v>
          </cell>
          <cell r="CD337">
            <v>0</v>
          </cell>
          <cell r="CE337">
            <v>0</v>
          </cell>
          <cell r="CF337">
            <v>0</v>
          </cell>
          <cell r="CG337">
            <v>0</v>
          </cell>
          <cell r="CH337">
            <v>0</v>
          </cell>
          <cell r="CI337">
            <v>0</v>
          </cell>
          <cell r="CJ337">
            <v>0</v>
          </cell>
          <cell r="CK337">
            <v>0</v>
          </cell>
          <cell r="CL337">
            <v>0</v>
          </cell>
        </row>
        <row r="338">
          <cell r="A338" t="str">
            <v>5105010135.101</v>
          </cell>
          <cell r="B338" t="str">
            <v>บัญชีค่าเสื่อมราคา - ครุภัณฑ์ดนตรี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  <cell r="BD338">
            <v>0</v>
          </cell>
          <cell r="BE338">
            <v>0</v>
          </cell>
          <cell r="BF338">
            <v>0</v>
          </cell>
          <cell r="BG338">
            <v>0</v>
          </cell>
          <cell r="BH338">
            <v>0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  <cell r="BM338">
            <v>0</v>
          </cell>
          <cell r="BN338">
            <v>0</v>
          </cell>
          <cell r="BO338">
            <v>0</v>
          </cell>
          <cell r="BP338">
            <v>0</v>
          </cell>
          <cell r="BQ338">
            <v>0</v>
          </cell>
          <cell r="BR338">
            <v>0</v>
          </cell>
          <cell r="BS338">
            <v>0</v>
          </cell>
          <cell r="BT338">
            <v>0</v>
          </cell>
          <cell r="BU338">
            <v>0</v>
          </cell>
          <cell r="BV338">
            <v>0</v>
          </cell>
          <cell r="BW338">
            <v>0</v>
          </cell>
          <cell r="BX338">
            <v>0</v>
          </cell>
          <cell r="BY338">
            <v>0</v>
          </cell>
          <cell r="BZ338">
            <v>0</v>
          </cell>
          <cell r="CA338">
            <v>0</v>
          </cell>
          <cell r="CB338">
            <v>0</v>
          </cell>
          <cell r="CC338">
            <v>0</v>
          </cell>
          <cell r="CD338">
            <v>0</v>
          </cell>
          <cell r="CE338">
            <v>0</v>
          </cell>
          <cell r="CF338">
            <v>0</v>
          </cell>
          <cell r="CG338">
            <v>0</v>
          </cell>
          <cell r="CH338">
            <v>0</v>
          </cell>
          <cell r="CI338">
            <v>0</v>
          </cell>
          <cell r="CJ338">
            <v>0</v>
          </cell>
          <cell r="CK338">
            <v>0</v>
          </cell>
          <cell r="CL338">
            <v>0</v>
          </cell>
        </row>
        <row r="339">
          <cell r="A339" t="str">
            <v>5105010137.101</v>
          </cell>
          <cell r="B339" t="str">
            <v>บัญชีค่าเสื่อมราคา - ครุภัณฑ์สนาม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  <cell r="BD339">
            <v>0</v>
          </cell>
          <cell r="BE339">
            <v>0</v>
          </cell>
          <cell r="BF339">
            <v>0</v>
          </cell>
          <cell r="BG339">
            <v>0</v>
          </cell>
          <cell r="BH339">
            <v>0</v>
          </cell>
          <cell r="BI339">
            <v>0</v>
          </cell>
          <cell r="BJ339">
            <v>0</v>
          </cell>
          <cell r="BK339">
            <v>0</v>
          </cell>
          <cell r="BL339">
            <v>0</v>
          </cell>
          <cell r="BM339">
            <v>0</v>
          </cell>
          <cell r="BN339">
            <v>0</v>
          </cell>
          <cell r="BO339">
            <v>0</v>
          </cell>
          <cell r="BP339">
            <v>0</v>
          </cell>
          <cell r="BQ339">
            <v>0</v>
          </cell>
          <cell r="BR339">
            <v>0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0</v>
          </cell>
          <cell r="CB339">
            <v>0</v>
          </cell>
          <cell r="CC339">
            <v>0</v>
          </cell>
          <cell r="CD339">
            <v>0</v>
          </cell>
          <cell r="CE339">
            <v>0</v>
          </cell>
          <cell r="CF339">
            <v>0</v>
          </cell>
          <cell r="CG339">
            <v>0</v>
          </cell>
          <cell r="CH339">
            <v>0</v>
          </cell>
          <cell r="CI339">
            <v>0</v>
          </cell>
          <cell r="CJ339">
            <v>0</v>
          </cell>
          <cell r="CK339">
            <v>0</v>
          </cell>
          <cell r="CL339">
            <v>0</v>
          </cell>
        </row>
        <row r="340">
          <cell r="A340" t="str">
            <v>5105010139.101</v>
          </cell>
          <cell r="B340" t="str">
            <v>ค่าเสื่อมราคา-ครุภัณฑ์อื่น</v>
          </cell>
          <cell r="C340">
            <v>141722.35999999999</v>
          </cell>
          <cell r="D340">
            <v>0</v>
          </cell>
          <cell r="E340">
            <v>0</v>
          </cell>
          <cell r="F340">
            <v>1072.08</v>
          </cell>
          <cell r="G340">
            <v>0</v>
          </cell>
          <cell r="H340">
            <v>0</v>
          </cell>
          <cell r="I340">
            <v>0</v>
          </cell>
          <cell r="J340">
            <v>12810.5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24015.84</v>
          </cell>
          <cell r="BD340">
            <v>0</v>
          </cell>
          <cell r="BE340">
            <v>0</v>
          </cell>
          <cell r="BF340">
            <v>0</v>
          </cell>
          <cell r="BG340">
            <v>2299.92</v>
          </cell>
          <cell r="BH340">
            <v>0</v>
          </cell>
          <cell r="BI340">
            <v>0</v>
          </cell>
          <cell r="BJ340">
            <v>0</v>
          </cell>
          <cell r="BK340">
            <v>0</v>
          </cell>
          <cell r="BL340">
            <v>0</v>
          </cell>
          <cell r="BM340">
            <v>0</v>
          </cell>
          <cell r="BN340">
            <v>0</v>
          </cell>
          <cell r="BO340">
            <v>0</v>
          </cell>
          <cell r="BP340">
            <v>0</v>
          </cell>
          <cell r="BQ340">
            <v>0</v>
          </cell>
          <cell r="BR340">
            <v>0</v>
          </cell>
          <cell r="BS340">
            <v>0</v>
          </cell>
          <cell r="BT340">
            <v>0</v>
          </cell>
          <cell r="BU340">
            <v>0</v>
          </cell>
          <cell r="BV340">
            <v>0</v>
          </cell>
          <cell r="BW340">
            <v>0</v>
          </cell>
          <cell r="BX340">
            <v>0</v>
          </cell>
          <cell r="BY340">
            <v>0</v>
          </cell>
          <cell r="BZ340">
            <v>0</v>
          </cell>
          <cell r="CA340">
            <v>0</v>
          </cell>
          <cell r="CB340">
            <v>0</v>
          </cell>
          <cell r="CC340">
            <v>0</v>
          </cell>
          <cell r="CD340">
            <v>0</v>
          </cell>
          <cell r="CE340">
            <v>0</v>
          </cell>
          <cell r="CF340">
            <v>18000</v>
          </cell>
          <cell r="CG340">
            <v>0</v>
          </cell>
          <cell r="CH340">
            <v>0</v>
          </cell>
          <cell r="CI340">
            <v>0</v>
          </cell>
          <cell r="CJ340">
            <v>0</v>
          </cell>
          <cell r="CK340">
            <v>0</v>
          </cell>
          <cell r="CL340">
            <v>0</v>
          </cell>
        </row>
        <row r="341">
          <cell r="A341" t="str">
            <v>5105010148.101</v>
          </cell>
          <cell r="B341" t="str">
            <v>ค่าตัดจำหน่าย-โปรแกรมคอมพิวเตอร์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6338.9</v>
          </cell>
          <cell r="I341">
            <v>0</v>
          </cell>
          <cell r="J341">
            <v>0</v>
          </cell>
          <cell r="K341">
            <v>6333.36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41936.379999999997</v>
          </cell>
          <cell r="AH341">
            <v>0</v>
          </cell>
          <cell r="AI341">
            <v>0</v>
          </cell>
          <cell r="AJ341">
            <v>0</v>
          </cell>
          <cell r="AK341">
            <v>16107.3</v>
          </cell>
          <cell r="AL341">
            <v>0</v>
          </cell>
          <cell r="AM341">
            <v>0</v>
          </cell>
          <cell r="AN341">
            <v>0</v>
          </cell>
          <cell r="AO341">
            <v>0</v>
          </cell>
          <cell r="AP341">
            <v>5480.69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0</v>
          </cell>
          <cell r="BD341">
            <v>4</v>
          </cell>
          <cell r="BE341">
            <v>1</v>
          </cell>
          <cell r="BF341">
            <v>0</v>
          </cell>
          <cell r="BG341">
            <v>0</v>
          </cell>
          <cell r="BH341">
            <v>0</v>
          </cell>
          <cell r="BI341">
            <v>0</v>
          </cell>
          <cell r="BJ341">
            <v>0</v>
          </cell>
          <cell r="BK341">
            <v>0</v>
          </cell>
          <cell r="BL341">
            <v>0</v>
          </cell>
          <cell r="BM341">
            <v>0</v>
          </cell>
          <cell r="BN341">
            <v>0</v>
          </cell>
          <cell r="BO341">
            <v>0</v>
          </cell>
          <cell r="BP341">
            <v>0</v>
          </cell>
          <cell r="BQ341">
            <v>0</v>
          </cell>
          <cell r="BR341">
            <v>0</v>
          </cell>
          <cell r="BS341">
            <v>0</v>
          </cell>
          <cell r="BT341">
            <v>0</v>
          </cell>
          <cell r="BU341">
            <v>0</v>
          </cell>
          <cell r="BV341">
            <v>0</v>
          </cell>
          <cell r="BW341">
            <v>0</v>
          </cell>
          <cell r="BX341">
            <v>0</v>
          </cell>
          <cell r="BY341">
            <v>1583.33</v>
          </cell>
          <cell r="BZ341">
            <v>0</v>
          </cell>
          <cell r="CA341">
            <v>0</v>
          </cell>
          <cell r="CB341">
            <v>0</v>
          </cell>
          <cell r="CC341">
            <v>0</v>
          </cell>
          <cell r="CD341">
            <v>0</v>
          </cell>
          <cell r="CE341">
            <v>0</v>
          </cell>
          <cell r="CF341">
            <v>0</v>
          </cell>
          <cell r="CG341">
            <v>0</v>
          </cell>
          <cell r="CH341">
            <v>0</v>
          </cell>
          <cell r="CI341">
            <v>0</v>
          </cell>
          <cell r="CJ341">
            <v>0</v>
          </cell>
          <cell r="CK341">
            <v>0</v>
          </cell>
          <cell r="CL341">
            <v>999.96</v>
          </cell>
        </row>
        <row r="342">
          <cell r="A342" t="str">
            <v>5105010149.102</v>
          </cell>
          <cell r="B342" t="str">
            <v>ค่าตัดจำหน่าย-สินทรัพย์ที่ไม่มีตัวตนอื่น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0</v>
          </cell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0</v>
          </cell>
          <cell r="BD342">
            <v>0</v>
          </cell>
          <cell r="BE342">
            <v>0</v>
          </cell>
          <cell r="BF342">
            <v>0</v>
          </cell>
          <cell r="BG342">
            <v>0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  <cell r="BM342">
            <v>0</v>
          </cell>
          <cell r="BN342">
            <v>0</v>
          </cell>
          <cell r="BO342">
            <v>0</v>
          </cell>
          <cell r="BP342">
            <v>0</v>
          </cell>
          <cell r="BQ342">
            <v>0</v>
          </cell>
          <cell r="BR342">
            <v>0</v>
          </cell>
          <cell r="BS342">
            <v>0</v>
          </cell>
          <cell r="BT342">
            <v>0</v>
          </cell>
          <cell r="BU342">
            <v>0</v>
          </cell>
          <cell r="BV342">
            <v>0</v>
          </cell>
          <cell r="BW342">
            <v>0</v>
          </cell>
          <cell r="BX342">
            <v>0</v>
          </cell>
          <cell r="BY342">
            <v>0</v>
          </cell>
          <cell r="BZ342">
            <v>0</v>
          </cell>
          <cell r="CA342">
            <v>0</v>
          </cell>
          <cell r="CB342">
            <v>0</v>
          </cell>
          <cell r="CC342">
            <v>0</v>
          </cell>
          <cell r="CD342">
            <v>0</v>
          </cell>
          <cell r="CE342">
            <v>0</v>
          </cell>
          <cell r="CF342">
            <v>0</v>
          </cell>
          <cell r="CG342">
            <v>0</v>
          </cell>
          <cell r="CH342">
            <v>0</v>
          </cell>
          <cell r="CI342">
            <v>0</v>
          </cell>
          <cell r="CJ342">
            <v>0</v>
          </cell>
          <cell r="CK342">
            <v>0</v>
          </cell>
          <cell r="CL342">
            <v>0</v>
          </cell>
        </row>
        <row r="343">
          <cell r="A343" t="str">
            <v>5105010158.101</v>
          </cell>
          <cell r="B343" t="str">
            <v>ค่าเสื่อมราคาส่วนปรับปรุงอาคาร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0</v>
          </cell>
          <cell r="BD343">
            <v>0</v>
          </cell>
          <cell r="BE343">
            <v>0</v>
          </cell>
          <cell r="BF343">
            <v>0</v>
          </cell>
          <cell r="BG343">
            <v>0</v>
          </cell>
          <cell r="BH343">
            <v>0</v>
          </cell>
          <cell r="BI343">
            <v>0</v>
          </cell>
          <cell r="BJ343">
            <v>0</v>
          </cell>
          <cell r="BK343">
            <v>0</v>
          </cell>
          <cell r="BL343">
            <v>0</v>
          </cell>
          <cell r="BM343">
            <v>0</v>
          </cell>
          <cell r="BN343">
            <v>0</v>
          </cell>
          <cell r="BO343">
            <v>0</v>
          </cell>
          <cell r="BP343">
            <v>0</v>
          </cell>
          <cell r="BQ343">
            <v>0</v>
          </cell>
          <cell r="BR343">
            <v>0</v>
          </cell>
          <cell r="BS343">
            <v>0</v>
          </cell>
          <cell r="BT343">
            <v>0</v>
          </cell>
          <cell r="BU343">
            <v>0</v>
          </cell>
          <cell r="BV343">
            <v>0</v>
          </cell>
          <cell r="BW343">
            <v>1603</v>
          </cell>
          <cell r="BX343">
            <v>0</v>
          </cell>
          <cell r="BY343">
            <v>103935.03</v>
          </cell>
          <cell r="BZ343">
            <v>0</v>
          </cell>
          <cell r="CA343">
            <v>0</v>
          </cell>
          <cell r="CB343">
            <v>16800</v>
          </cell>
          <cell r="CC343">
            <v>0</v>
          </cell>
          <cell r="CD343">
            <v>0</v>
          </cell>
          <cell r="CE343">
            <v>0</v>
          </cell>
          <cell r="CF343">
            <v>0</v>
          </cell>
          <cell r="CG343">
            <v>0</v>
          </cell>
          <cell r="CH343">
            <v>0</v>
          </cell>
          <cell r="CI343">
            <v>0</v>
          </cell>
          <cell r="CJ343">
            <v>0</v>
          </cell>
          <cell r="CK343">
            <v>0</v>
          </cell>
          <cell r="CL343">
            <v>0</v>
          </cell>
        </row>
        <row r="344">
          <cell r="A344" t="str">
            <v>5105010160.101</v>
          </cell>
          <cell r="B344" t="str">
            <v>ค่าเสื่อมราคาอาคารเพื่อพักอาศัย -  Interface</v>
          </cell>
          <cell r="C344">
            <v>1099242.47</v>
          </cell>
          <cell r="D344">
            <v>154412.34</v>
          </cell>
          <cell r="E344">
            <v>302720.8</v>
          </cell>
          <cell r="F344">
            <v>0</v>
          </cell>
          <cell r="G344">
            <v>325403.96000000002</v>
          </cell>
          <cell r="H344">
            <v>205041.8</v>
          </cell>
          <cell r="I344">
            <v>0</v>
          </cell>
          <cell r="J344">
            <v>0</v>
          </cell>
          <cell r="K344">
            <v>0</v>
          </cell>
          <cell r="L344">
            <v>291124.45</v>
          </cell>
          <cell r="M344">
            <v>0</v>
          </cell>
          <cell r="N344">
            <v>677599.26</v>
          </cell>
          <cell r="O344">
            <v>1163687.3400000001</v>
          </cell>
          <cell r="P344">
            <v>46182.27</v>
          </cell>
          <cell r="Q344">
            <v>125903.16</v>
          </cell>
          <cell r="R344">
            <v>125143.99</v>
          </cell>
          <cell r="S344">
            <v>16386.12</v>
          </cell>
          <cell r="T344">
            <v>181447.59</v>
          </cell>
          <cell r="U344">
            <v>15351.6</v>
          </cell>
          <cell r="V344">
            <v>0</v>
          </cell>
          <cell r="W344">
            <v>0</v>
          </cell>
          <cell r="X344">
            <v>0</v>
          </cell>
          <cell r="Y344">
            <v>86636.72</v>
          </cell>
          <cell r="Z344">
            <v>920.01</v>
          </cell>
          <cell r="AA344">
            <v>0</v>
          </cell>
          <cell r="AB344">
            <v>73326.36</v>
          </cell>
          <cell r="AC344">
            <v>329004</v>
          </cell>
          <cell r="AD344">
            <v>275208</v>
          </cell>
          <cell r="AE344">
            <v>236832.16</v>
          </cell>
          <cell r="AF344">
            <v>20043.990000000002</v>
          </cell>
          <cell r="AG344">
            <v>2383.3200000000002</v>
          </cell>
          <cell r="AH344">
            <v>0</v>
          </cell>
          <cell r="AI344">
            <v>0</v>
          </cell>
          <cell r="AJ344">
            <v>0</v>
          </cell>
          <cell r="AK344">
            <v>2221411.9</v>
          </cell>
          <cell r="AL344">
            <v>0</v>
          </cell>
          <cell r="AM344">
            <v>239828</v>
          </cell>
          <cell r="AN344">
            <v>12632.49</v>
          </cell>
          <cell r="AO344">
            <v>345668</v>
          </cell>
          <cell r="AP344">
            <v>555245.04</v>
          </cell>
          <cell r="AQ344">
            <v>0</v>
          </cell>
          <cell r="AR344">
            <v>1327546.8</v>
          </cell>
          <cell r="AS344">
            <v>239828.04</v>
          </cell>
          <cell r="AT344">
            <v>300647.88</v>
          </cell>
          <cell r="AU344">
            <v>1739160.6</v>
          </cell>
          <cell r="AV344">
            <v>0</v>
          </cell>
          <cell r="AW344">
            <v>0</v>
          </cell>
          <cell r="AX344">
            <v>324293.40000000002</v>
          </cell>
          <cell r="AY344">
            <v>32379.96</v>
          </cell>
          <cell r="AZ344">
            <v>0</v>
          </cell>
          <cell r="BA344">
            <v>616599.71</v>
          </cell>
          <cell r="BB344">
            <v>990265.08</v>
          </cell>
          <cell r="BC344">
            <v>0</v>
          </cell>
          <cell r="BD344">
            <v>544084.73</v>
          </cell>
          <cell r="BE344">
            <v>0</v>
          </cell>
          <cell r="BF344">
            <v>51008.04</v>
          </cell>
          <cell r="BG344">
            <v>912953.52</v>
          </cell>
          <cell r="BH344">
            <v>557155.80000000005</v>
          </cell>
          <cell r="BI344">
            <v>377705.86</v>
          </cell>
          <cell r="BJ344">
            <v>310995.96000000002</v>
          </cell>
          <cell r="BK344">
            <v>0</v>
          </cell>
          <cell r="BL344">
            <v>0</v>
          </cell>
          <cell r="BM344">
            <v>60288</v>
          </cell>
          <cell r="BN344">
            <v>74824</v>
          </cell>
          <cell r="BO344">
            <v>303113.28000000003</v>
          </cell>
          <cell r="BP344">
            <v>0</v>
          </cell>
          <cell r="BQ344">
            <v>20628</v>
          </cell>
          <cell r="BR344">
            <v>2100800.04</v>
          </cell>
          <cell r="BS344">
            <v>269000.03000000003</v>
          </cell>
          <cell r="BT344">
            <v>199940.04</v>
          </cell>
          <cell r="BU344">
            <v>0</v>
          </cell>
          <cell r="BV344">
            <v>0</v>
          </cell>
          <cell r="BW344">
            <v>30400.04</v>
          </cell>
          <cell r="BX344">
            <v>474871.55</v>
          </cell>
          <cell r="BY344">
            <v>0</v>
          </cell>
          <cell r="BZ344">
            <v>69082.320000000007</v>
          </cell>
          <cell r="CA344">
            <v>199839.96</v>
          </cell>
          <cell r="CB344">
            <v>117299.88</v>
          </cell>
          <cell r="CC344">
            <v>489212.56</v>
          </cell>
          <cell r="CD344">
            <v>426680.04</v>
          </cell>
          <cell r="CE344">
            <v>179600.04</v>
          </cell>
          <cell r="CF344">
            <v>52000.05</v>
          </cell>
          <cell r="CG344">
            <v>70979.759999999995</v>
          </cell>
          <cell r="CH344">
            <v>323555.15999999997</v>
          </cell>
          <cell r="CI344">
            <v>0</v>
          </cell>
          <cell r="CJ344">
            <v>439644</v>
          </cell>
          <cell r="CK344">
            <v>0</v>
          </cell>
          <cell r="CL344">
            <v>3056.38</v>
          </cell>
        </row>
        <row r="345">
          <cell r="A345" t="str">
            <v>5105010160.102</v>
          </cell>
          <cell r="B345" t="str">
            <v>ค่าเสื่อมราคาอาคารสำนักงาน-  Interface</v>
          </cell>
          <cell r="C345">
            <v>31138.57</v>
          </cell>
          <cell r="D345">
            <v>400976.27</v>
          </cell>
          <cell r="E345">
            <v>49882.02</v>
          </cell>
          <cell r="F345">
            <v>0</v>
          </cell>
          <cell r="G345">
            <v>87399.97</v>
          </cell>
          <cell r="H345">
            <v>658998.67000000004</v>
          </cell>
          <cell r="I345">
            <v>0</v>
          </cell>
          <cell r="J345">
            <v>856262.86</v>
          </cell>
          <cell r="K345">
            <v>0</v>
          </cell>
          <cell r="L345">
            <v>130141.73</v>
          </cell>
          <cell r="M345">
            <v>1658743.67</v>
          </cell>
          <cell r="N345">
            <v>465608</v>
          </cell>
          <cell r="O345">
            <v>2866973.22</v>
          </cell>
          <cell r="P345">
            <v>498298.69</v>
          </cell>
          <cell r="Q345">
            <v>656625.32999999996</v>
          </cell>
          <cell r="R345">
            <v>3202110.29</v>
          </cell>
          <cell r="S345">
            <v>71059.89</v>
          </cell>
          <cell r="T345">
            <v>97849.82</v>
          </cell>
          <cell r="U345">
            <v>143795.29999999999</v>
          </cell>
          <cell r="V345">
            <v>98864.59</v>
          </cell>
          <cell r="W345">
            <v>2674655.7200000002</v>
          </cell>
          <cell r="X345">
            <v>120227.01</v>
          </cell>
          <cell r="Y345">
            <v>340752.06</v>
          </cell>
          <cell r="Z345">
            <v>86079.96</v>
          </cell>
          <cell r="AA345">
            <v>3570.96</v>
          </cell>
          <cell r="AB345">
            <v>18842.52</v>
          </cell>
          <cell r="AC345">
            <v>225002.64</v>
          </cell>
          <cell r="AD345">
            <v>80777.279999999999</v>
          </cell>
          <cell r="AE345">
            <v>89443.33</v>
          </cell>
          <cell r="AF345">
            <v>66975.39</v>
          </cell>
          <cell r="AG345">
            <v>205402.2</v>
          </cell>
          <cell r="AH345">
            <v>778559.6</v>
          </cell>
          <cell r="AI345">
            <v>38369.440000000002</v>
          </cell>
          <cell r="AJ345">
            <v>68150.02</v>
          </cell>
          <cell r="AK345">
            <v>4128431.83</v>
          </cell>
          <cell r="AL345">
            <v>197003.88</v>
          </cell>
          <cell r="AM345">
            <v>127120</v>
          </cell>
          <cell r="AN345">
            <v>1515748.05</v>
          </cell>
          <cell r="AO345">
            <v>580160.81000000006</v>
          </cell>
          <cell r="AP345">
            <v>108761.76</v>
          </cell>
          <cell r="AQ345">
            <v>5693.31</v>
          </cell>
          <cell r="AR345">
            <v>4023905.88</v>
          </cell>
          <cell r="AS345">
            <v>45920.04</v>
          </cell>
          <cell r="AT345">
            <v>1001126.76</v>
          </cell>
          <cell r="AU345">
            <v>833685.71</v>
          </cell>
          <cell r="AV345">
            <v>32811</v>
          </cell>
          <cell r="AW345">
            <v>26312</v>
          </cell>
          <cell r="AX345">
            <v>1000819.92</v>
          </cell>
          <cell r="AY345">
            <v>45026.64</v>
          </cell>
          <cell r="AZ345">
            <v>130003.5</v>
          </cell>
          <cell r="BA345">
            <v>2090598</v>
          </cell>
          <cell r="BB345">
            <v>3341891.88</v>
          </cell>
          <cell r="BC345">
            <v>5957572.2000000002</v>
          </cell>
          <cell r="BD345">
            <v>1225759.99</v>
          </cell>
          <cell r="BE345">
            <v>61967.96</v>
          </cell>
          <cell r="BF345">
            <v>126988.2</v>
          </cell>
          <cell r="BG345">
            <v>3689966.67</v>
          </cell>
          <cell r="BH345">
            <v>24183.96</v>
          </cell>
          <cell r="BI345">
            <v>266942.14</v>
          </cell>
          <cell r="BJ345">
            <v>123450.86</v>
          </cell>
          <cell r="BK345">
            <v>0</v>
          </cell>
          <cell r="BL345">
            <v>501364.17</v>
          </cell>
          <cell r="BM345">
            <v>574270</v>
          </cell>
          <cell r="BN345">
            <v>267876.65000000002</v>
          </cell>
          <cell r="BO345">
            <v>413453.28</v>
          </cell>
          <cell r="BP345">
            <v>68573.25</v>
          </cell>
          <cell r="BQ345">
            <v>59433</v>
          </cell>
          <cell r="BR345">
            <v>23494728.59</v>
          </cell>
          <cell r="BS345">
            <v>58003.92</v>
          </cell>
          <cell r="BT345">
            <v>309120</v>
          </cell>
          <cell r="BU345">
            <v>0</v>
          </cell>
          <cell r="BV345">
            <v>0</v>
          </cell>
          <cell r="BW345">
            <v>0</v>
          </cell>
          <cell r="BX345">
            <v>1498486.76</v>
          </cell>
          <cell r="BY345">
            <v>0</v>
          </cell>
          <cell r="BZ345">
            <v>384864.36</v>
          </cell>
          <cell r="CA345">
            <v>59199.96</v>
          </cell>
          <cell r="CB345">
            <v>0</v>
          </cell>
          <cell r="CC345">
            <v>0</v>
          </cell>
          <cell r="CD345">
            <v>0</v>
          </cell>
          <cell r="CE345">
            <v>163669.79999999999</v>
          </cell>
          <cell r="CF345">
            <v>440636.77</v>
          </cell>
          <cell r="CG345">
            <v>81359.929999999993</v>
          </cell>
          <cell r="CH345">
            <v>57579.96</v>
          </cell>
          <cell r="CI345">
            <v>0</v>
          </cell>
          <cell r="CJ345">
            <v>2210090.16</v>
          </cell>
          <cell r="CK345">
            <v>0</v>
          </cell>
          <cell r="CL345">
            <v>6435.36</v>
          </cell>
        </row>
        <row r="346">
          <cell r="A346" t="str">
            <v>5105010160.103</v>
          </cell>
          <cell r="B346" t="str">
            <v>ค่าเสื่อมราคาอาคารเพื่อประโยชน์อื่น- Interface</v>
          </cell>
          <cell r="C346">
            <v>57520.37</v>
          </cell>
          <cell r="D346">
            <v>97429.26</v>
          </cell>
          <cell r="E346">
            <v>43681.16</v>
          </cell>
          <cell r="F346">
            <v>140900</v>
          </cell>
          <cell r="G346">
            <v>9500</v>
          </cell>
          <cell r="H346">
            <v>9691.93</v>
          </cell>
          <cell r="I346">
            <v>0</v>
          </cell>
          <cell r="J346">
            <v>0</v>
          </cell>
          <cell r="K346">
            <v>0</v>
          </cell>
          <cell r="L346">
            <v>79747.53</v>
          </cell>
          <cell r="M346">
            <v>19584.93</v>
          </cell>
          <cell r="N346">
            <v>0</v>
          </cell>
          <cell r="O346">
            <v>46142.81</v>
          </cell>
          <cell r="P346">
            <v>10466.66</v>
          </cell>
          <cell r="Q346">
            <v>155884.4</v>
          </cell>
          <cell r="R346">
            <v>92846.65</v>
          </cell>
          <cell r="S346">
            <v>162921.60000000001</v>
          </cell>
          <cell r="T346">
            <v>67317.56</v>
          </cell>
          <cell r="U346">
            <v>0</v>
          </cell>
          <cell r="V346">
            <v>5333.28</v>
          </cell>
          <cell r="W346">
            <v>139145.39000000001</v>
          </cell>
          <cell r="X346">
            <v>28351.759999999998</v>
          </cell>
          <cell r="Y346">
            <v>124311.01</v>
          </cell>
          <cell r="Z346">
            <v>2360.04</v>
          </cell>
          <cell r="AA346">
            <v>18197.52</v>
          </cell>
          <cell r="AB346">
            <v>0</v>
          </cell>
          <cell r="AC346">
            <v>0</v>
          </cell>
          <cell r="AD346">
            <v>0</v>
          </cell>
          <cell r="AE346">
            <v>18247.900000000001</v>
          </cell>
          <cell r="AF346">
            <v>28512</v>
          </cell>
          <cell r="AG346">
            <v>105936</v>
          </cell>
          <cell r="AH346">
            <v>67010.350000000006</v>
          </cell>
          <cell r="AI346">
            <v>14999.12</v>
          </cell>
          <cell r="AJ346">
            <v>71666.679999999993</v>
          </cell>
          <cell r="AK346">
            <v>127107.6</v>
          </cell>
          <cell r="AL346">
            <v>0</v>
          </cell>
          <cell r="AM346">
            <v>18000</v>
          </cell>
          <cell r="AN346">
            <v>102334.33</v>
          </cell>
          <cell r="AO346">
            <v>23333.34</v>
          </cell>
          <cell r="AP346">
            <v>108444.16</v>
          </cell>
          <cell r="AQ346">
            <v>218390.04</v>
          </cell>
          <cell r="AR346">
            <v>0</v>
          </cell>
          <cell r="AS346">
            <v>73262.28</v>
          </cell>
          <cell r="AT346">
            <v>68767.56</v>
          </cell>
          <cell r="AU346">
            <v>414955.41</v>
          </cell>
          <cell r="AV346">
            <v>88940.64</v>
          </cell>
          <cell r="AW346">
            <v>6200</v>
          </cell>
          <cell r="AX346">
            <v>0</v>
          </cell>
          <cell r="AY346">
            <v>351200.04</v>
          </cell>
          <cell r="AZ346">
            <v>308639.52</v>
          </cell>
          <cell r="BA346">
            <v>137109.96</v>
          </cell>
          <cell r="BB346">
            <v>149485.68</v>
          </cell>
          <cell r="BC346">
            <v>0</v>
          </cell>
          <cell r="BD346">
            <v>358659.78</v>
          </cell>
          <cell r="BE346">
            <v>0</v>
          </cell>
          <cell r="BF346">
            <v>27066.720000000001</v>
          </cell>
          <cell r="BG346">
            <v>0</v>
          </cell>
          <cell r="BH346">
            <v>0</v>
          </cell>
          <cell r="BI346">
            <v>0</v>
          </cell>
          <cell r="BJ346">
            <v>45111.199999999997</v>
          </cell>
          <cell r="BK346">
            <v>0</v>
          </cell>
          <cell r="BL346">
            <v>0</v>
          </cell>
          <cell r="BM346">
            <v>19403.59</v>
          </cell>
          <cell r="BN346">
            <v>69385.16</v>
          </cell>
          <cell r="BO346">
            <v>46959.3</v>
          </cell>
          <cell r="BP346">
            <v>19096.8</v>
          </cell>
          <cell r="BQ346">
            <v>73499.09</v>
          </cell>
          <cell r="BR346">
            <v>3119876.64</v>
          </cell>
          <cell r="BS346">
            <v>54876</v>
          </cell>
          <cell r="BT346">
            <v>43160.04</v>
          </cell>
          <cell r="BU346">
            <v>0</v>
          </cell>
          <cell r="BV346">
            <v>58990.96</v>
          </cell>
          <cell r="BW346">
            <v>140344.01999999999</v>
          </cell>
          <cell r="BX346">
            <v>53444.04</v>
          </cell>
          <cell r="BY346">
            <v>18084.25</v>
          </cell>
          <cell r="BZ346">
            <v>71918.64</v>
          </cell>
          <cell r="CA346">
            <v>6653.28</v>
          </cell>
          <cell r="CB346">
            <v>126607.49</v>
          </cell>
          <cell r="CC346">
            <v>123560</v>
          </cell>
          <cell r="CD346">
            <v>444528</v>
          </cell>
          <cell r="CE346">
            <v>15317.04</v>
          </cell>
          <cell r="CF346">
            <v>16480.060000000001</v>
          </cell>
          <cell r="CG346">
            <v>24399.96</v>
          </cell>
          <cell r="CH346">
            <v>221775.72</v>
          </cell>
          <cell r="CI346">
            <v>0</v>
          </cell>
          <cell r="CJ346">
            <v>0</v>
          </cell>
          <cell r="CK346">
            <v>24780</v>
          </cell>
          <cell r="CL346">
            <v>25790</v>
          </cell>
        </row>
        <row r="347">
          <cell r="A347" t="str">
            <v>5105010160.104</v>
          </cell>
          <cell r="B347" t="str">
            <v>ค่าเสื่อมราคาสิ่งปลูกสร้าง -Interface</v>
          </cell>
          <cell r="C347">
            <v>135478</v>
          </cell>
          <cell r="D347">
            <v>95898.07</v>
          </cell>
          <cell r="E347">
            <v>214198.98</v>
          </cell>
          <cell r="F347">
            <v>247541.98</v>
          </cell>
          <cell r="G347">
            <v>57107.18</v>
          </cell>
          <cell r="H347">
            <v>119300.58</v>
          </cell>
          <cell r="I347">
            <v>0</v>
          </cell>
          <cell r="J347">
            <v>33248.379999999997</v>
          </cell>
          <cell r="K347">
            <v>0</v>
          </cell>
          <cell r="L347">
            <v>0</v>
          </cell>
          <cell r="M347">
            <v>301491.32</v>
          </cell>
          <cell r="N347">
            <v>0</v>
          </cell>
          <cell r="O347">
            <v>548020.96</v>
          </cell>
          <cell r="P347">
            <v>42999.98</v>
          </cell>
          <cell r="Q347">
            <v>47516.67</v>
          </cell>
          <cell r="R347">
            <v>75753.990000000005</v>
          </cell>
          <cell r="S347">
            <v>19166.66</v>
          </cell>
          <cell r="T347">
            <v>33360</v>
          </cell>
          <cell r="U347">
            <v>54586.67</v>
          </cell>
          <cell r="V347">
            <v>39966.97</v>
          </cell>
          <cell r="W347">
            <v>269336.71000000002</v>
          </cell>
          <cell r="X347">
            <v>90508.67</v>
          </cell>
          <cell r="Y347">
            <v>511911.87</v>
          </cell>
          <cell r="Z347">
            <v>232384.74</v>
          </cell>
          <cell r="AA347">
            <v>66587.88</v>
          </cell>
          <cell r="AB347">
            <v>13845.36</v>
          </cell>
          <cell r="AC347">
            <v>179386.65</v>
          </cell>
          <cell r="AD347">
            <v>231567.07</v>
          </cell>
          <cell r="AE347">
            <v>0</v>
          </cell>
          <cell r="AF347">
            <v>38233.33</v>
          </cell>
          <cell r="AG347">
            <v>26946.48</v>
          </cell>
          <cell r="AH347">
            <v>84504.8</v>
          </cell>
          <cell r="AI347">
            <v>0</v>
          </cell>
          <cell r="AJ347">
            <v>0</v>
          </cell>
          <cell r="AK347">
            <v>248920.84</v>
          </cell>
          <cell r="AL347">
            <v>58266.720000000001</v>
          </cell>
          <cell r="AM347">
            <v>35900</v>
          </cell>
          <cell r="AN347">
            <v>257777.05</v>
          </cell>
          <cell r="AO347">
            <v>98516</v>
          </cell>
          <cell r="AP347">
            <v>210268.63</v>
          </cell>
          <cell r="AQ347">
            <v>0</v>
          </cell>
          <cell r="AR347">
            <v>93960</v>
          </cell>
          <cell r="AS347">
            <v>159983.54</v>
          </cell>
          <cell r="AT347">
            <v>320838.07</v>
          </cell>
          <cell r="AU347">
            <v>23060</v>
          </cell>
          <cell r="AV347">
            <v>268428.36</v>
          </cell>
          <cell r="AW347">
            <v>0</v>
          </cell>
          <cell r="AX347">
            <v>33333.360000000001</v>
          </cell>
          <cell r="AY347">
            <v>0</v>
          </cell>
          <cell r="AZ347">
            <v>37740.839999999997</v>
          </cell>
          <cell r="BA347">
            <v>129111.12</v>
          </cell>
          <cell r="BB347">
            <v>49468.800000000003</v>
          </cell>
          <cell r="BC347">
            <v>0</v>
          </cell>
          <cell r="BD347">
            <v>313406.65000000002</v>
          </cell>
          <cell r="BE347">
            <v>100528.53</v>
          </cell>
          <cell r="BF347">
            <v>33990</v>
          </cell>
          <cell r="BG347">
            <v>566573.87</v>
          </cell>
          <cell r="BH347">
            <v>77190.36</v>
          </cell>
          <cell r="BI347">
            <v>200174.55</v>
          </cell>
          <cell r="BJ347">
            <v>86162.84</v>
          </cell>
          <cell r="BK347">
            <v>1826.64</v>
          </cell>
          <cell r="BL347">
            <v>0</v>
          </cell>
          <cell r="BM347">
            <v>249487.06</v>
          </cell>
          <cell r="BN347">
            <v>52291.47</v>
          </cell>
          <cell r="BO347">
            <v>30333.34</v>
          </cell>
          <cell r="BP347">
            <v>150975.57999999999</v>
          </cell>
          <cell r="BQ347">
            <v>5220</v>
          </cell>
          <cell r="BR347">
            <v>312064.23</v>
          </cell>
          <cell r="BS347">
            <v>96587.68</v>
          </cell>
          <cell r="BT347">
            <v>0</v>
          </cell>
          <cell r="BU347">
            <v>0</v>
          </cell>
          <cell r="BV347">
            <v>0</v>
          </cell>
          <cell r="BW347">
            <v>0</v>
          </cell>
          <cell r="BX347">
            <v>46293.32</v>
          </cell>
          <cell r="BY347">
            <v>0</v>
          </cell>
          <cell r="BZ347">
            <v>203545.32</v>
          </cell>
          <cell r="CA347">
            <v>0</v>
          </cell>
          <cell r="CB347">
            <v>0</v>
          </cell>
          <cell r="CC347">
            <v>9620.26</v>
          </cell>
          <cell r="CD347">
            <v>0</v>
          </cell>
          <cell r="CE347">
            <v>0</v>
          </cell>
          <cell r="CF347">
            <v>54219.58</v>
          </cell>
          <cell r="CG347">
            <v>0</v>
          </cell>
          <cell r="CH347">
            <v>0</v>
          </cell>
          <cell r="CI347">
            <v>0</v>
          </cell>
          <cell r="CJ347">
            <v>0</v>
          </cell>
          <cell r="CK347">
            <v>260614.3</v>
          </cell>
          <cell r="CL347">
            <v>135300</v>
          </cell>
        </row>
        <row r="348">
          <cell r="A348" t="str">
            <v>5105010160.105</v>
          </cell>
          <cell r="B348" t="str">
            <v>ค่าเสื่อมราคาระบบประปา  -Interface</v>
          </cell>
          <cell r="C348">
            <v>0</v>
          </cell>
          <cell r="D348">
            <v>30372.51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10893.36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5306.67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  <cell r="AP348">
            <v>6078.92</v>
          </cell>
          <cell r="AQ348">
            <v>0</v>
          </cell>
          <cell r="AR348">
            <v>0</v>
          </cell>
          <cell r="AS348">
            <v>0</v>
          </cell>
          <cell r="AT348">
            <v>0</v>
          </cell>
          <cell r="AU348">
            <v>127768</v>
          </cell>
          <cell r="AV348">
            <v>0</v>
          </cell>
          <cell r="AW348">
            <v>0</v>
          </cell>
          <cell r="AX348">
            <v>0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9657.1200000000008</v>
          </cell>
          <cell r="BD348">
            <v>0</v>
          </cell>
          <cell r="BE348">
            <v>5063.83</v>
          </cell>
          <cell r="BF348">
            <v>9053.2800000000007</v>
          </cell>
          <cell r="BG348">
            <v>565976.07999999996</v>
          </cell>
          <cell r="BH348">
            <v>11666.64</v>
          </cell>
          <cell r="BI348">
            <v>49605.39</v>
          </cell>
          <cell r="BJ348">
            <v>59808.66</v>
          </cell>
          <cell r="BK348">
            <v>0</v>
          </cell>
          <cell r="BL348">
            <v>0</v>
          </cell>
          <cell r="BM348">
            <v>72781.929999999993</v>
          </cell>
          <cell r="BN348">
            <v>0</v>
          </cell>
          <cell r="BO348">
            <v>187977.56</v>
          </cell>
          <cell r="BP348">
            <v>26792.98</v>
          </cell>
          <cell r="BQ348">
            <v>6533.28</v>
          </cell>
          <cell r="BR348">
            <v>132118.20000000001</v>
          </cell>
          <cell r="BS348">
            <v>0</v>
          </cell>
          <cell r="BT348">
            <v>7169</v>
          </cell>
          <cell r="BU348">
            <v>0</v>
          </cell>
          <cell r="BV348">
            <v>0</v>
          </cell>
          <cell r="BW348">
            <v>0</v>
          </cell>
          <cell r="BX348">
            <v>174569.52</v>
          </cell>
          <cell r="BY348">
            <v>39473.96</v>
          </cell>
          <cell r="BZ348">
            <v>0</v>
          </cell>
          <cell r="CA348">
            <v>0</v>
          </cell>
          <cell r="CB348">
            <v>0</v>
          </cell>
          <cell r="CC348">
            <v>0</v>
          </cell>
          <cell r="CD348">
            <v>0</v>
          </cell>
          <cell r="CE348">
            <v>0</v>
          </cell>
          <cell r="CF348">
            <v>5353.3</v>
          </cell>
          <cell r="CG348">
            <v>0</v>
          </cell>
          <cell r="CH348">
            <v>0</v>
          </cell>
          <cell r="CI348">
            <v>0</v>
          </cell>
          <cell r="CJ348">
            <v>0</v>
          </cell>
          <cell r="CK348">
            <v>0</v>
          </cell>
          <cell r="CL348">
            <v>4700.04</v>
          </cell>
        </row>
        <row r="349">
          <cell r="A349" t="str">
            <v>5105010160.106</v>
          </cell>
          <cell r="B349" t="str">
            <v>ค่าเสื่อมราคาระบบบำบัดน้ำเสีย - Interface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61000.04</v>
          </cell>
          <cell r="AK349">
            <v>5296.15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5126.67</v>
          </cell>
          <cell r="AX349">
            <v>0</v>
          </cell>
          <cell r="AY349">
            <v>0</v>
          </cell>
          <cell r="AZ349">
            <v>7000</v>
          </cell>
          <cell r="BA349">
            <v>0</v>
          </cell>
          <cell r="BB349">
            <v>0</v>
          </cell>
          <cell r="BC349">
            <v>0</v>
          </cell>
          <cell r="BD349">
            <v>0</v>
          </cell>
          <cell r="BE349">
            <v>0</v>
          </cell>
          <cell r="BF349">
            <v>0</v>
          </cell>
          <cell r="BG349">
            <v>54859.68</v>
          </cell>
          <cell r="BH349">
            <v>31496.639999999999</v>
          </cell>
          <cell r="BI349">
            <v>55999.92</v>
          </cell>
          <cell r="BJ349">
            <v>0</v>
          </cell>
          <cell r="BK349">
            <v>0</v>
          </cell>
          <cell r="BL349">
            <v>0</v>
          </cell>
          <cell r="BM349">
            <v>0</v>
          </cell>
          <cell r="BN349">
            <v>0</v>
          </cell>
          <cell r="BO349">
            <v>16698.18</v>
          </cell>
          <cell r="BP349">
            <v>0</v>
          </cell>
          <cell r="BQ349">
            <v>246000</v>
          </cell>
          <cell r="BR349">
            <v>104166.6</v>
          </cell>
          <cell r="BS349">
            <v>0</v>
          </cell>
          <cell r="BT349">
            <v>0</v>
          </cell>
          <cell r="BU349">
            <v>0</v>
          </cell>
          <cell r="BV349">
            <v>0</v>
          </cell>
          <cell r="BW349">
            <v>1883.16</v>
          </cell>
          <cell r="BX349">
            <v>0</v>
          </cell>
          <cell r="BY349">
            <v>0</v>
          </cell>
          <cell r="BZ349">
            <v>158696.4</v>
          </cell>
          <cell r="CA349">
            <v>0</v>
          </cell>
          <cell r="CB349">
            <v>0</v>
          </cell>
          <cell r="CC349">
            <v>0</v>
          </cell>
          <cell r="CD349">
            <v>0</v>
          </cell>
          <cell r="CE349">
            <v>8482.44</v>
          </cell>
          <cell r="CF349">
            <v>0</v>
          </cell>
          <cell r="CG349">
            <v>0</v>
          </cell>
          <cell r="CH349">
            <v>0</v>
          </cell>
          <cell r="CI349">
            <v>0</v>
          </cell>
          <cell r="CJ349">
            <v>14000.04</v>
          </cell>
          <cell r="CK349">
            <v>0</v>
          </cell>
          <cell r="CL349">
            <v>0</v>
          </cell>
        </row>
        <row r="350">
          <cell r="A350" t="str">
            <v>5105010160.107</v>
          </cell>
          <cell r="B350" t="str">
            <v>ค่าเสื่อมราคาระบบไฟฟ้า  -Interface</v>
          </cell>
          <cell r="C350">
            <v>0</v>
          </cell>
          <cell r="D350">
            <v>264853.45</v>
          </cell>
          <cell r="E350">
            <v>23113.05</v>
          </cell>
          <cell r="F350">
            <v>0</v>
          </cell>
          <cell r="G350">
            <v>0</v>
          </cell>
          <cell r="H350">
            <v>85819.77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85209.48</v>
          </cell>
          <cell r="P350">
            <v>49666.67</v>
          </cell>
          <cell r="Q350">
            <v>239903.56</v>
          </cell>
          <cell r="R350">
            <v>5947.6</v>
          </cell>
          <cell r="S350">
            <v>83399.850000000006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41192.870000000003</v>
          </cell>
          <cell r="Y350">
            <v>19527.349999999999</v>
          </cell>
          <cell r="Z350">
            <v>0</v>
          </cell>
          <cell r="AA350">
            <v>0</v>
          </cell>
          <cell r="AB350">
            <v>26331.96</v>
          </cell>
          <cell r="AC350">
            <v>0</v>
          </cell>
          <cell r="AD350">
            <v>99733.33</v>
          </cell>
          <cell r="AE350">
            <v>0</v>
          </cell>
          <cell r="AF350">
            <v>8026.67</v>
          </cell>
          <cell r="AG350">
            <v>0</v>
          </cell>
          <cell r="AH350">
            <v>135309.15</v>
          </cell>
          <cell r="AI350">
            <v>51941.9</v>
          </cell>
          <cell r="AJ350">
            <v>3638.03</v>
          </cell>
          <cell r="AK350">
            <v>0</v>
          </cell>
          <cell r="AL350">
            <v>0</v>
          </cell>
          <cell r="AM350">
            <v>0</v>
          </cell>
          <cell r="AN350">
            <v>99966.65</v>
          </cell>
          <cell r="AO350">
            <v>0</v>
          </cell>
          <cell r="AP350">
            <v>114312.33</v>
          </cell>
          <cell r="AQ350">
            <v>0</v>
          </cell>
          <cell r="AR350">
            <v>0</v>
          </cell>
          <cell r="AS350">
            <v>68237.88</v>
          </cell>
          <cell r="AT350">
            <v>80058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44062.16</v>
          </cell>
          <cell r="BA350">
            <v>0</v>
          </cell>
          <cell r="BB350">
            <v>0</v>
          </cell>
          <cell r="BC350">
            <v>73535.039999999994</v>
          </cell>
          <cell r="BD350">
            <v>334999</v>
          </cell>
          <cell r="BE350">
            <v>46666.6</v>
          </cell>
          <cell r="BF350">
            <v>0</v>
          </cell>
          <cell r="BG350">
            <v>874343.66</v>
          </cell>
          <cell r="BH350">
            <v>99999.96</v>
          </cell>
          <cell r="BI350">
            <v>105528.9</v>
          </cell>
          <cell r="BJ350">
            <v>6892.2</v>
          </cell>
          <cell r="BK350">
            <v>0</v>
          </cell>
          <cell r="BL350">
            <v>0</v>
          </cell>
          <cell r="BM350">
            <v>0</v>
          </cell>
          <cell r="BN350">
            <v>50666.67</v>
          </cell>
          <cell r="BO350">
            <v>0</v>
          </cell>
          <cell r="BP350">
            <v>0</v>
          </cell>
          <cell r="BQ350">
            <v>0</v>
          </cell>
          <cell r="BR350">
            <v>902071.04</v>
          </cell>
          <cell r="BS350">
            <v>0</v>
          </cell>
          <cell r="BT350">
            <v>0</v>
          </cell>
          <cell r="BU350">
            <v>0</v>
          </cell>
          <cell r="BV350">
            <v>0</v>
          </cell>
          <cell r="BW350">
            <v>0</v>
          </cell>
          <cell r="BX350">
            <v>124129.65</v>
          </cell>
          <cell r="BY350">
            <v>9800.0400000000009</v>
          </cell>
          <cell r="BZ350">
            <v>41333.35</v>
          </cell>
          <cell r="CA350">
            <v>0</v>
          </cell>
          <cell r="CB350">
            <v>0</v>
          </cell>
          <cell r="CC350">
            <v>0</v>
          </cell>
          <cell r="CD350">
            <v>0</v>
          </cell>
          <cell r="CE350">
            <v>0</v>
          </cell>
          <cell r="CF350">
            <v>0</v>
          </cell>
          <cell r="CG350">
            <v>0</v>
          </cell>
          <cell r="CH350">
            <v>33333.360000000001</v>
          </cell>
          <cell r="CI350">
            <v>0</v>
          </cell>
          <cell r="CJ350">
            <v>83065.320000000007</v>
          </cell>
          <cell r="CK350">
            <v>0</v>
          </cell>
          <cell r="CL350">
            <v>17199.96</v>
          </cell>
        </row>
        <row r="351">
          <cell r="A351" t="str">
            <v>5105010160.108</v>
          </cell>
          <cell r="B351" t="str">
            <v>ค่าเสื่อมราคาระบบโทรศัพท์ - Interface</v>
          </cell>
          <cell r="C351">
            <v>0</v>
          </cell>
          <cell r="D351">
            <v>0</v>
          </cell>
          <cell r="E351">
            <v>33269.29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6598.26</v>
          </cell>
          <cell r="R351">
            <v>46366.7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0</v>
          </cell>
          <cell r="AJ351">
            <v>0</v>
          </cell>
          <cell r="AK351">
            <v>199388.55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263898.12</v>
          </cell>
          <cell r="BD351">
            <v>0</v>
          </cell>
          <cell r="BE351">
            <v>23933.26</v>
          </cell>
          <cell r="BF351">
            <v>0</v>
          </cell>
          <cell r="BG351">
            <v>11403.48</v>
          </cell>
          <cell r="BH351">
            <v>0</v>
          </cell>
          <cell r="BI351">
            <v>0</v>
          </cell>
          <cell r="BJ351">
            <v>15983.4</v>
          </cell>
          <cell r="BK351">
            <v>0</v>
          </cell>
          <cell r="BL351">
            <v>0</v>
          </cell>
          <cell r="BM351">
            <v>0</v>
          </cell>
          <cell r="BN351">
            <v>0</v>
          </cell>
          <cell r="BO351">
            <v>0</v>
          </cell>
          <cell r="BP351">
            <v>0</v>
          </cell>
          <cell r="BQ351">
            <v>0</v>
          </cell>
          <cell r="BR351">
            <v>32000.04</v>
          </cell>
          <cell r="BS351">
            <v>0</v>
          </cell>
          <cell r="BT351">
            <v>14380.8</v>
          </cell>
          <cell r="BU351">
            <v>0</v>
          </cell>
          <cell r="BV351">
            <v>7824.36</v>
          </cell>
          <cell r="BW351">
            <v>0</v>
          </cell>
          <cell r="BX351">
            <v>0</v>
          </cell>
          <cell r="BY351">
            <v>0</v>
          </cell>
          <cell r="BZ351">
            <v>19337.5</v>
          </cell>
          <cell r="CA351">
            <v>0</v>
          </cell>
          <cell r="CB351">
            <v>0</v>
          </cell>
          <cell r="CC351">
            <v>0</v>
          </cell>
          <cell r="CD351">
            <v>0</v>
          </cell>
          <cell r="CE351">
            <v>0</v>
          </cell>
          <cell r="CF351">
            <v>0</v>
          </cell>
          <cell r="CG351">
            <v>0</v>
          </cell>
          <cell r="CH351">
            <v>0</v>
          </cell>
          <cell r="CI351">
            <v>0</v>
          </cell>
          <cell r="CJ351">
            <v>511348.46</v>
          </cell>
          <cell r="CK351">
            <v>0</v>
          </cell>
          <cell r="CL351">
            <v>0</v>
          </cell>
        </row>
        <row r="352">
          <cell r="A352" t="str">
            <v>5105010160.109</v>
          </cell>
          <cell r="B352" t="str">
            <v>ค่าเสื่อมราคาระบบถนนภายใน - Interface</v>
          </cell>
          <cell r="C352">
            <v>0</v>
          </cell>
          <cell r="D352">
            <v>0</v>
          </cell>
          <cell r="E352">
            <v>29875.35</v>
          </cell>
          <cell r="F352">
            <v>0</v>
          </cell>
          <cell r="G352">
            <v>16668.28</v>
          </cell>
          <cell r="H352">
            <v>8492.92</v>
          </cell>
          <cell r="I352">
            <v>0</v>
          </cell>
          <cell r="J352">
            <v>22015.27</v>
          </cell>
          <cell r="K352">
            <v>0</v>
          </cell>
          <cell r="L352">
            <v>0</v>
          </cell>
          <cell r="M352">
            <v>225215.32</v>
          </cell>
          <cell r="N352">
            <v>45000</v>
          </cell>
          <cell r="O352">
            <v>0</v>
          </cell>
          <cell r="P352">
            <v>0</v>
          </cell>
          <cell r="Q352">
            <v>78536.070000000007</v>
          </cell>
          <cell r="R352">
            <v>61646.66</v>
          </cell>
          <cell r="S352">
            <v>32083.32</v>
          </cell>
          <cell r="T352">
            <v>103299.96</v>
          </cell>
          <cell r="U352">
            <v>35305.32</v>
          </cell>
          <cell r="V352">
            <v>4433.38</v>
          </cell>
          <cell r="W352">
            <v>0</v>
          </cell>
          <cell r="X352">
            <v>20756.11</v>
          </cell>
          <cell r="Y352">
            <v>225037.52</v>
          </cell>
          <cell r="Z352">
            <v>0</v>
          </cell>
          <cell r="AA352">
            <v>0</v>
          </cell>
          <cell r="AB352">
            <v>27701.279999999999</v>
          </cell>
          <cell r="AC352">
            <v>0</v>
          </cell>
          <cell r="AD352">
            <v>103410</v>
          </cell>
          <cell r="AE352">
            <v>36564.160000000003</v>
          </cell>
          <cell r="AF352">
            <v>0</v>
          </cell>
          <cell r="AG352">
            <v>28946.9</v>
          </cell>
          <cell r="AH352">
            <v>50222.18</v>
          </cell>
          <cell r="AI352">
            <v>0</v>
          </cell>
          <cell r="AJ352">
            <v>0</v>
          </cell>
          <cell r="AK352">
            <v>6278.15</v>
          </cell>
          <cell r="AL352">
            <v>0</v>
          </cell>
          <cell r="AM352">
            <v>0</v>
          </cell>
          <cell r="AN352">
            <v>38748.980000000003</v>
          </cell>
          <cell r="AO352">
            <v>0</v>
          </cell>
          <cell r="AP352">
            <v>14920.76</v>
          </cell>
          <cell r="AQ352">
            <v>0</v>
          </cell>
          <cell r="AR352">
            <v>0</v>
          </cell>
          <cell r="AS352">
            <v>0</v>
          </cell>
          <cell r="AT352">
            <v>68704.44</v>
          </cell>
          <cell r="AU352">
            <v>0</v>
          </cell>
          <cell r="AV352">
            <v>0</v>
          </cell>
          <cell r="AW352">
            <v>0</v>
          </cell>
          <cell r="AX352">
            <v>0</v>
          </cell>
          <cell r="AY352">
            <v>0</v>
          </cell>
          <cell r="AZ352">
            <v>13611.06</v>
          </cell>
          <cell r="BA352">
            <v>133066.68</v>
          </cell>
          <cell r="BB352">
            <v>0</v>
          </cell>
          <cell r="BC352">
            <v>2923.92</v>
          </cell>
          <cell r="BD352">
            <v>216953.33</v>
          </cell>
          <cell r="BE352">
            <v>0</v>
          </cell>
          <cell r="BF352">
            <v>17670</v>
          </cell>
          <cell r="BG352">
            <v>215771.83</v>
          </cell>
          <cell r="BH352">
            <v>56209.68</v>
          </cell>
          <cell r="BI352">
            <v>139999.82999999999</v>
          </cell>
          <cell r="BJ352">
            <v>19800</v>
          </cell>
          <cell r="BK352">
            <v>0</v>
          </cell>
          <cell r="BL352">
            <v>0</v>
          </cell>
          <cell r="BM352">
            <v>7333.33</v>
          </cell>
          <cell r="BN352">
            <v>35498.33</v>
          </cell>
          <cell r="BO352">
            <v>341320.06</v>
          </cell>
          <cell r="BP352">
            <v>13333.2</v>
          </cell>
          <cell r="BQ352">
            <v>0</v>
          </cell>
          <cell r="BR352">
            <v>14666.64</v>
          </cell>
          <cell r="BS352">
            <v>29900.04</v>
          </cell>
          <cell r="BT352">
            <v>0</v>
          </cell>
          <cell r="BU352">
            <v>270000</v>
          </cell>
          <cell r="BV352">
            <v>2723.76</v>
          </cell>
          <cell r="BW352">
            <v>34956.18</v>
          </cell>
          <cell r="BX352">
            <v>0</v>
          </cell>
          <cell r="BY352">
            <v>14799.96</v>
          </cell>
          <cell r="BZ352">
            <v>14464</v>
          </cell>
          <cell r="CA352">
            <v>0</v>
          </cell>
          <cell r="CB352">
            <v>99697.56</v>
          </cell>
          <cell r="CC352">
            <v>0</v>
          </cell>
          <cell r="CD352">
            <v>0</v>
          </cell>
          <cell r="CE352">
            <v>6333.36</v>
          </cell>
          <cell r="CF352">
            <v>13532.74</v>
          </cell>
          <cell r="CG352">
            <v>0</v>
          </cell>
          <cell r="CH352">
            <v>96300</v>
          </cell>
          <cell r="CI352">
            <v>0</v>
          </cell>
          <cell r="CJ352">
            <v>155640.1</v>
          </cell>
          <cell r="CK352">
            <v>0</v>
          </cell>
          <cell r="CL352">
            <v>2420.04</v>
          </cell>
        </row>
        <row r="353">
          <cell r="A353" t="str">
            <v>5105010161.101</v>
          </cell>
          <cell r="B353" t="str">
            <v>ค่าเสื่อมราคาครุภัณฑ์สำนักงาน- Interface</v>
          </cell>
          <cell r="C353">
            <v>1795452.4</v>
          </cell>
          <cell r="D353">
            <v>360540.11</v>
          </cell>
          <cell r="E353">
            <v>166030.1</v>
          </cell>
          <cell r="F353">
            <v>111110.26</v>
          </cell>
          <cell r="G353">
            <v>244170.63</v>
          </cell>
          <cell r="H353">
            <v>183049.12</v>
          </cell>
          <cell r="I353">
            <v>28630.75</v>
          </cell>
          <cell r="J353">
            <v>1554460.85</v>
          </cell>
          <cell r="K353">
            <v>25166.5</v>
          </cell>
          <cell r="L353">
            <v>368208.26</v>
          </cell>
          <cell r="M353">
            <v>487983.35999999999</v>
          </cell>
          <cell r="N353">
            <v>94434.28</v>
          </cell>
          <cell r="O353">
            <v>1144990.3700000001</v>
          </cell>
          <cell r="P353">
            <v>578091.25</v>
          </cell>
          <cell r="Q353">
            <v>379394.16</v>
          </cell>
          <cell r="R353">
            <v>581531.5</v>
          </cell>
          <cell r="S353">
            <v>529432.29</v>
          </cell>
          <cell r="T353">
            <v>608928.92000000004</v>
          </cell>
          <cell r="U353">
            <v>143243.91</v>
          </cell>
          <cell r="V353">
            <v>129237.05</v>
          </cell>
          <cell r="W353">
            <v>2153885.83</v>
          </cell>
          <cell r="X353">
            <v>380395.65</v>
          </cell>
          <cell r="Y353">
            <v>938807.25</v>
          </cell>
          <cell r="Z353">
            <v>431439.43</v>
          </cell>
          <cell r="AA353">
            <v>119440.97</v>
          </cell>
          <cell r="AB353">
            <v>112841.31</v>
          </cell>
          <cell r="AC353">
            <v>694394.18</v>
          </cell>
          <cell r="AD353">
            <v>875088.52</v>
          </cell>
          <cell r="AE353">
            <v>726767.24</v>
          </cell>
          <cell r="AF353">
            <v>197403.43</v>
          </cell>
          <cell r="AG353">
            <v>346333.21</v>
          </cell>
          <cell r="AH353">
            <v>675040.04</v>
          </cell>
          <cell r="AI353">
            <v>381382.26</v>
          </cell>
          <cell r="AJ353">
            <v>364288.22</v>
          </cell>
          <cell r="AK353">
            <v>3380824.1</v>
          </cell>
          <cell r="AL353">
            <v>293965.96999999997</v>
          </cell>
          <cell r="AM353">
            <v>357742.41</v>
          </cell>
          <cell r="AN353">
            <v>1763538.36</v>
          </cell>
          <cell r="AO353">
            <v>369011.93</v>
          </cell>
          <cell r="AP353">
            <v>801839.5</v>
          </cell>
          <cell r="AQ353">
            <v>70704.320000000007</v>
          </cell>
          <cell r="AR353">
            <v>3054387.42</v>
          </cell>
          <cell r="AS353">
            <v>338966.95</v>
          </cell>
          <cell r="AT353">
            <v>1107564.1100000001</v>
          </cell>
          <cell r="AU353">
            <v>1152901.74</v>
          </cell>
          <cell r="AV353">
            <v>351584.07</v>
          </cell>
          <cell r="AW353">
            <v>122004.68</v>
          </cell>
          <cell r="AX353">
            <v>187755.06</v>
          </cell>
          <cell r="AY353">
            <v>406839.34</v>
          </cell>
          <cell r="AZ353">
            <v>324667.27</v>
          </cell>
          <cell r="BA353">
            <v>1422999.3</v>
          </cell>
          <cell r="BB353">
            <v>1619937.37</v>
          </cell>
          <cell r="BC353">
            <v>779298.61</v>
          </cell>
          <cell r="BD353">
            <v>1074995.33</v>
          </cell>
          <cell r="BE353">
            <v>151437.91</v>
          </cell>
          <cell r="BF353">
            <v>303722.28000000003</v>
          </cell>
          <cell r="BG353">
            <v>3516558.61</v>
          </cell>
          <cell r="BH353">
            <v>387681.43</v>
          </cell>
          <cell r="BI353">
            <v>340015.26</v>
          </cell>
          <cell r="BJ353">
            <v>259430.76</v>
          </cell>
          <cell r="BK353">
            <v>118666.28</v>
          </cell>
          <cell r="BL353">
            <v>1964708.72</v>
          </cell>
          <cell r="BM353">
            <v>971458.39</v>
          </cell>
          <cell r="BN353">
            <v>861303.31</v>
          </cell>
          <cell r="BO353">
            <v>2359650.39</v>
          </cell>
          <cell r="BP353">
            <v>890279.86</v>
          </cell>
          <cell r="BQ353">
            <v>881484.11</v>
          </cell>
          <cell r="BR353">
            <v>7427486.4000000004</v>
          </cell>
          <cell r="BS353">
            <v>567777.29</v>
          </cell>
          <cell r="BT353">
            <v>290022.15000000002</v>
          </cell>
          <cell r="BU353">
            <v>965124.23</v>
          </cell>
          <cell r="BV353">
            <v>351626.23</v>
          </cell>
          <cell r="BW353">
            <v>344972.11</v>
          </cell>
          <cell r="BX353">
            <v>1509006.45</v>
          </cell>
          <cell r="BY353">
            <v>190964.19</v>
          </cell>
          <cell r="BZ353">
            <v>277704</v>
          </cell>
          <cell r="CA353">
            <v>356912.15</v>
          </cell>
          <cell r="CB353">
            <v>248351.06</v>
          </cell>
          <cell r="CC353">
            <v>1309221.99</v>
          </cell>
          <cell r="CD353">
            <v>632134.6</v>
          </cell>
          <cell r="CE353">
            <v>1013418.65</v>
          </cell>
          <cell r="CF353">
            <v>203499.79</v>
          </cell>
          <cell r="CG353">
            <v>376022.09</v>
          </cell>
          <cell r="CH353">
            <v>313221.19</v>
          </cell>
          <cell r="CI353">
            <v>177008.08</v>
          </cell>
          <cell r="CJ353">
            <v>1257187.96</v>
          </cell>
          <cell r="CK353">
            <v>140843.29</v>
          </cell>
          <cell r="CL353">
            <v>110583.14</v>
          </cell>
        </row>
        <row r="354">
          <cell r="A354" t="str">
            <v>5105010161.102</v>
          </cell>
          <cell r="B354" t="str">
            <v>ค่าเสื่อมราคาครุภัณฑ์ยานพาหนะและขนส่ง -Interface</v>
          </cell>
          <cell r="C354">
            <v>1018194.12</v>
          </cell>
          <cell r="D354">
            <v>240834.42</v>
          </cell>
          <cell r="E354">
            <v>0</v>
          </cell>
          <cell r="F354">
            <v>27638.11</v>
          </cell>
          <cell r="G354">
            <v>7337.49</v>
          </cell>
          <cell r="H354">
            <v>239268.77</v>
          </cell>
          <cell r="I354">
            <v>1093552.97</v>
          </cell>
          <cell r="J354">
            <v>275499</v>
          </cell>
          <cell r="K354">
            <v>0</v>
          </cell>
          <cell r="L354">
            <v>359402.86</v>
          </cell>
          <cell r="M354">
            <v>154519.14000000001</v>
          </cell>
          <cell r="N354">
            <v>513600.11</v>
          </cell>
          <cell r="O354">
            <v>883048.84</v>
          </cell>
          <cell r="P354">
            <v>367800</v>
          </cell>
          <cell r="Q354">
            <v>930566.67</v>
          </cell>
          <cell r="R354">
            <v>136305.32999999999</v>
          </cell>
          <cell r="S354">
            <v>215711.05</v>
          </cell>
          <cell r="T354">
            <v>562000.98</v>
          </cell>
          <cell r="U354">
            <v>5171.6499999999996</v>
          </cell>
          <cell r="V354">
            <v>0</v>
          </cell>
          <cell r="W354">
            <v>1346403.66</v>
          </cell>
          <cell r="X354">
            <v>3722</v>
          </cell>
          <cell r="Y354">
            <v>1570085.67</v>
          </cell>
          <cell r="Z354">
            <v>831250</v>
          </cell>
          <cell r="AA354">
            <v>341898.72</v>
          </cell>
          <cell r="AB354">
            <v>156399.96</v>
          </cell>
          <cell r="AC354">
            <v>879064.67</v>
          </cell>
          <cell r="AD354">
            <v>655873</v>
          </cell>
          <cell r="AE354">
            <v>341613.35</v>
          </cell>
          <cell r="AF354">
            <v>174200.03</v>
          </cell>
          <cell r="AG354">
            <v>555249</v>
          </cell>
          <cell r="AH354">
            <v>345428.7</v>
          </cell>
          <cell r="AI354">
            <v>0</v>
          </cell>
          <cell r="AJ354">
            <v>0</v>
          </cell>
          <cell r="AK354">
            <v>1262858.78</v>
          </cell>
          <cell r="AL354">
            <v>918898.8</v>
          </cell>
          <cell r="AM354">
            <v>355636.17</v>
          </cell>
          <cell r="AN354">
            <v>795745.29</v>
          </cell>
          <cell r="AO354">
            <v>155000.04</v>
          </cell>
          <cell r="AP354">
            <v>705650.58</v>
          </cell>
          <cell r="AQ354">
            <v>246000</v>
          </cell>
          <cell r="AR354">
            <v>1121000.04</v>
          </cell>
          <cell r="AS354">
            <v>612112.64000000001</v>
          </cell>
          <cell r="AT354">
            <v>697715.51</v>
          </cell>
          <cell r="AU354">
            <v>1255190.3500000001</v>
          </cell>
          <cell r="AV354">
            <v>155199.96</v>
          </cell>
          <cell r="AW354">
            <v>0</v>
          </cell>
          <cell r="AX354">
            <v>40547.9</v>
          </cell>
          <cell r="AY354">
            <v>99649.98</v>
          </cell>
          <cell r="AZ354">
            <v>359608.04</v>
          </cell>
          <cell r="BA354">
            <v>3979340.03</v>
          </cell>
          <cell r="BB354">
            <v>1323733.17</v>
          </cell>
          <cell r="BC354">
            <v>520363.53</v>
          </cell>
          <cell r="BD354">
            <v>634856.32999999996</v>
          </cell>
          <cell r="BE354">
            <v>0</v>
          </cell>
          <cell r="BF354">
            <v>234369.96</v>
          </cell>
          <cell r="BG354">
            <v>975290.16</v>
          </cell>
          <cell r="BH354">
            <v>359049.69</v>
          </cell>
          <cell r="BI354">
            <v>881399.15</v>
          </cell>
          <cell r="BJ354">
            <v>65966.66</v>
          </cell>
          <cell r="BK354">
            <v>827296</v>
          </cell>
          <cell r="BL354">
            <v>1077098</v>
          </cell>
          <cell r="BM354">
            <v>510400</v>
          </cell>
          <cell r="BN354">
            <v>398400</v>
          </cell>
          <cell r="BO354">
            <v>875181.32</v>
          </cell>
          <cell r="BP354">
            <v>675682.33</v>
          </cell>
          <cell r="BQ354">
            <v>283650</v>
          </cell>
          <cell r="BR354">
            <v>1413235.12</v>
          </cell>
          <cell r="BS354">
            <v>258934</v>
          </cell>
          <cell r="BT354">
            <v>361999.93</v>
          </cell>
          <cell r="BU354">
            <v>1385619.33</v>
          </cell>
          <cell r="BV354">
            <v>109343.76</v>
          </cell>
          <cell r="BW354">
            <v>1008499.01</v>
          </cell>
          <cell r="BX354">
            <v>870000</v>
          </cell>
          <cell r="BY354">
            <v>113733.32</v>
          </cell>
          <cell r="BZ354">
            <v>498452.62</v>
          </cell>
          <cell r="CA354">
            <v>0</v>
          </cell>
          <cell r="CB354">
            <v>405248.04</v>
          </cell>
          <cell r="CC354">
            <v>1523400</v>
          </cell>
          <cell r="CD354">
            <v>1116000</v>
          </cell>
          <cell r="CE354">
            <v>219502.02</v>
          </cell>
          <cell r="CF354">
            <v>116023.92</v>
          </cell>
          <cell r="CG354">
            <v>0</v>
          </cell>
          <cell r="CH354">
            <v>403800</v>
          </cell>
          <cell r="CI354">
            <v>1239.96</v>
          </cell>
          <cell r="CJ354">
            <v>1909501.01</v>
          </cell>
          <cell r="CK354">
            <v>544560</v>
          </cell>
          <cell r="CL354">
            <v>10500</v>
          </cell>
        </row>
        <row r="355">
          <cell r="A355" t="str">
            <v>5105010161.103</v>
          </cell>
          <cell r="B355" t="str">
            <v>ค่าเสื่อมราคาครุภัณฑ์ไฟฟ้าและวิทยุ - Interface</v>
          </cell>
          <cell r="C355">
            <v>968179.18</v>
          </cell>
          <cell r="D355">
            <v>59712.26</v>
          </cell>
          <cell r="E355">
            <v>7580.66</v>
          </cell>
          <cell r="F355">
            <v>276510</v>
          </cell>
          <cell r="G355">
            <v>308452.74</v>
          </cell>
          <cell r="H355">
            <v>147247.19</v>
          </cell>
          <cell r="I355">
            <v>0</v>
          </cell>
          <cell r="J355">
            <v>149154.26</v>
          </cell>
          <cell r="K355">
            <v>0</v>
          </cell>
          <cell r="L355">
            <v>16739.669999999998</v>
          </cell>
          <cell r="M355">
            <v>426960.3</v>
          </cell>
          <cell r="N355">
            <v>0</v>
          </cell>
          <cell r="O355">
            <v>185054.99</v>
          </cell>
          <cell r="P355">
            <v>32642.09</v>
          </cell>
          <cell r="Q355">
            <v>36436.67</v>
          </cell>
          <cell r="R355">
            <v>829497.57</v>
          </cell>
          <cell r="S355">
            <v>155432.63</v>
          </cell>
          <cell r="T355">
            <v>222859.04</v>
          </cell>
          <cell r="U355">
            <v>96388.44</v>
          </cell>
          <cell r="V355">
            <v>0</v>
          </cell>
          <cell r="W355">
            <v>657833.59</v>
          </cell>
          <cell r="X355">
            <v>113585.67</v>
          </cell>
          <cell r="Y355">
            <v>218541.64</v>
          </cell>
          <cell r="Z355">
            <v>9615.09</v>
          </cell>
          <cell r="AA355">
            <v>23657.9</v>
          </cell>
          <cell r="AB355">
            <v>4733.92</v>
          </cell>
          <cell r="AC355">
            <v>834922.18</v>
          </cell>
          <cell r="AD355">
            <v>45722.33</v>
          </cell>
          <cell r="AE355">
            <v>513770.67</v>
          </cell>
          <cell r="AF355">
            <v>59912.32</v>
          </cell>
          <cell r="AG355">
            <v>21319.01</v>
          </cell>
          <cell r="AH355">
            <v>41909.06</v>
          </cell>
          <cell r="AI355">
            <v>21845.24</v>
          </cell>
          <cell r="AJ355">
            <v>33690.53</v>
          </cell>
          <cell r="AK355">
            <v>670597.47</v>
          </cell>
          <cell r="AL355">
            <v>382463.67</v>
          </cell>
          <cell r="AM355">
            <v>39163</v>
          </cell>
          <cell r="AN355">
            <v>52732.33</v>
          </cell>
          <cell r="AO355">
            <v>169133.34</v>
          </cell>
          <cell r="AP355">
            <v>80555.570000000007</v>
          </cell>
          <cell r="AQ355">
            <v>12355.81</v>
          </cell>
          <cell r="AR355">
            <v>305664.77</v>
          </cell>
          <cell r="AS355">
            <v>49325</v>
          </cell>
          <cell r="AT355">
            <v>127602.58</v>
          </cell>
          <cell r="AU355">
            <v>483953.79</v>
          </cell>
          <cell r="AV355">
            <v>227955</v>
          </cell>
          <cell r="AW355">
            <v>88652.93</v>
          </cell>
          <cell r="AX355">
            <v>60277.34</v>
          </cell>
          <cell r="AY355">
            <v>449052.23</v>
          </cell>
          <cell r="AZ355">
            <v>263094.03000000003</v>
          </cell>
          <cell r="BA355">
            <v>314418.15000000002</v>
          </cell>
          <cell r="BB355">
            <v>527833.98</v>
          </cell>
          <cell r="BC355">
            <v>4043.82</v>
          </cell>
          <cell r="BD355">
            <v>65989.009999999995</v>
          </cell>
          <cell r="BE355">
            <v>60179.43</v>
          </cell>
          <cell r="BF355">
            <v>44738.720000000001</v>
          </cell>
          <cell r="BG355">
            <v>429879.29</v>
          </cell>
          <cell r="BH355">
            <v>27843.91</v>
          </cell>
          <cell r="BI355">
            <v>64740.32</v>
          </cell>
          <cell r="BJ355">
            <v>52517.98</v>
          </cell>
          <cell r="BK355">
            <v>5000.04</v>
          </cell>
          <cell r="BL355">
            <v>151237.73000000001</v>
          </cell>
          <cell r="BM355">
            <v>130867.45</v>
          </cell>
          <cell r="BN355">
            <v>239927.16</v>
          </cell>
          <cell r="BO355">
            <v>120269</v>
          </cell>
          <cell r="BP355">
            <v>268688.86</v>
          </cell>
          <cell r="BQ355">
            <v>39376.17</v>
          </cell>
          <cell r="BR355">
            <v>841719.9</v>
          </cell>
          <cell r="BS355">
            <v>306414.01</v>
          </cell>
          <cell r="BT355">
            <v>50400.67</v>
          </cell>
          <cell r="BU355">
            <v>154942.04</v>
          </cell>
          <cell r="BV355">
            <v>40774.28</v>
          </cell>
          <cell r="BW355">
            <v>18603.060000000001</v>
          </cell>
          <cell r="BX355">
            <v>148931.76999999999</v>
          </cell>
          <cell r="BY355">
            <v>62828.4</v>
          </cell>
          <cell r="BZ355">
            <v>80058.960000000006</v>
          </cell>
          <cell r="CA355">
            <v>276649.37</v>
          </cell>
          <cell r="CB355">
            <v>112459.93</v>
          </cell>
          <cell r="CC355">
            <v>57566.94</v>
          </cell>
          <cell r="CD355">
            <v>37418.199999999997</v>
          </cell>
          <cell r="CE355">
            <v>71984.759999999995</v>
          </cell>
          <cell r="CF355">
            <v>295600</v>
          </cell>
          <cell r="CG355">
            <v>34545.120000000003</v>
          </cell>
          <cell r="CH355">
            <v>111528.89</v>
          </cell>
          <cell r="CI355">
            <v>3186.7</v>
          </cell>
          <cell r="CJ355">
            <v>180619.93</v>
          </cell>
          <cell r="CK355">
            <v>24117.599999999999</v>
          </cell>
          <cell r="CL355">
            <v>20653.310000000001</v>
          </cell>
        </row>
        <row r="356">
          <cell r="A356" t="str">
            <v>5105010161.104</v>
          </cell>
          <cell r="B356" t="str">
            <v>ค่าเสื่อมราคาครุภัณฑ์โฆษณาและเผยแพร่ -  Interface</v>
          </cell>
          <cell r="C356">
            <v>439030.81</v>
          </cell>
          <cell r="D356">
            <v>58318.67</v>
          </cell>
          <cell r="E356">
            <v>79689.539999999994</v>
          </cell>
          <cell r="F356">
            <v>25791.24</v>
          </cell>
          <cell r="G356">
            <v>0</v>
          </cell>
          <cell r="H356">
            <v>26321.79</v>
          </cell>
          <cell r="I356">
            <v>4288.5600000000004</v>
          </cell>
          <cell r="J356">
            <v>28860.18</v>
          </cell>
          <cell r="K356">
            <v>2995.47</v>
          </cell>
          <cell r="L356">
            <v>58476.46</v>
          </cell>
          <cell r="M356">
            <v>118587.38</v>
          </cell>
          <cell r="N356">
            <v>0</v>
          </cell>
          <cell r="O356">
            <v>106386.65</v>
          </cell>
          <cell r="P356">
            <v>54475.87</v>
          </cell>
          <cell r="Q356">
            <v>97123.38</v>
          </cell>
          <cell r="R356">
            <v>93111.26</v>
          </cell>
          <cell r="S356">
            <v>67415.360000000001</v>
          </cell>
          <cell r="T356">
            <v>21158.16</v>
          </cell>
          <cell r="U356">
            <v>28687.37</v>
          </cell>
          <cell r="V356">
            <v>14398.68</v>
          </cell>
          <cell r="W356">
            <v>208418.61</v>
          </cell>
          <cell r="X356">
            <v>37433.339999999997</v>
          </cell>
          <cell r="Y356">
            <v>106952.83</v>
          </cell>
          <cell r="Z356">
            <v>65855.58</v>
          </cell>
          <cell r="AA356">
            <v>6999.92</v>
          </cell>
          <cell r="AB356">
            <v>27984.2</v>
          </cell>
          <cell r="AC356">
            <v>55951.519999999997</v>
          </cell>
          <cell r="AD356">
            <v>98353.32</v>
          </cell>
          <cell r="AE356">
            <v>8796.68</v>
          </cell>
          <cell r="AF356">
            <v>60100.25</v>
          </cell>
          <cell r="AG356">
            <v>21660.66</v>
          </cell>
          <cell r="AH356">
            <v>40452.76</v>
          </cell>
          <cell r="AI356">
            <v>4937.33</v>
          </cell>
          <cell r="AJ356">
            <v>11110</v>
          </cell>
          <cell r="AK356">
            <v>552717.24</v>
          </cell>
          <cell r="AL356">
            <v>59663.94</v>
          </cell>
          <cell r="AM356">
            <v>45903</v>
          </cell>
          <cell r="AN356">
            <v>73227</v>
          </cell>
          <cell r="AO356">
            <v>55850.94</v>
          </cell>
          <cell r="AP356">
            <v>54712.39</v>
          </cell>
          <cell r="AQ356">
            <v>13473.54</v>
          </cell>
          <cell r="AR356">
            <v>85712.37</v>
          </cell>
          <cell r="AS356">
            <v>36935.57</v>
          </cell>
          <cell r="AT356">
            <v>266062.51</v>
          </cell>
          <cell r="AU356">
            <v>74512.62</v>
          </cell>
          <cell r="AV356">
            <v>34612.199999999997</v>
          </cell>
          <cell r="AW356">
            <v>29296.83</v>
          </cell>
          <cell r="AX356">
            <v>83002.850000000006</v>
          </cell>
          <cell r="AY356">
            <v>11060.04</v>
          </cell>
          <cell r="AZ356">
            <v>56106.080000000002</v>
          </cell>
          <cell r="BA356">
            <v>73614.210000000006</v>
          </cell>
          <cell r="BB356">
            <v>60487.65</v>
          </cell>
          <cell r="BC356">
            <v>219866.71</v>
          </cell>
          <cell r="BD356">
            <v>160624.88</v>
          </cell>
          <cell r="BE356">
            <v>93859.54</v>
          </cell>
          <cell r="BF356">
            <v>92708.6</v>
          </cell>
          <cell r="BG356">
            <v>88082.75</v>
          </cell>
          <cell r="BH356">
            <v>11042</v>
          </cell>
          <cell r="BI356">
            <v>25527.200000000001</v>
          </cell>
          <cell r="BJ356">
            <v>178567.32</v>
          </cell>
          <cell r="BK356">
            <v>131166.35999999999</v>
          </cell>
          <cell r="BL356">
            <v>347743.14</v>
          </cell>
          <cell r="BM356">
            <v>21723</v>
          </cell>
          <cell r="BN356">
            <v>64856.6</v>
          </cell>
          <cell r="BO356">
            <v>127917.63</v>
          </cell>
          <cell r="BP356">
            <v>49175.15</v>
          </cell>
          <cell r="BQ356">
            <v>48088.58</v>
          </cell>
          <cell r="BR356">
            <v>559993.12</v>
          </cell>
          <cell r="BS356">
            <v>73593.31</v>
          </cell>
          <cell r="BT356">
            <v>182699.03</v>
          </cell>
          <cell r="BU356">
            <v>52014.69</v>
          </cell>
          <cell r="BV356">
            <v>54859.46</v>
          </cell>
          <cell r="BW356">
            <v>32337.52</v>
          </cell>
          <cell r="BX356">
            <v>295125.71999999997</v>
          </cell>
          <cell r="BY356">
            <v>12333.03</v>
          </cell>
          <cell r="BZ356">
            <v>37734.480000000003</v>
          </cell>
          <cell r="CA356">
            <v>173423.02</v>
          </cell>
          <cell r="CB356">
            <v>5999</v>
          </cell>
          <cell r="CC356">
            <v>99886.01</v>
          </cell>
          <cell r="CD356">
            <v>42753.66</v>
          </cell>
          <cell r="CE356">
            <v>325437.15000000002</v>
          </cell>
          <cell r="CF356">
            <v>81015.83</v>
          </cell>
          <cell r="CG356">
            <v>22999.439999999999</v>
          </cell>
          <cell r="CH356">
            <v>0</v>
          </cell>
          <cell r="CI356">
            <v>24478.9</v>
          </cell>
          <cell r="CJ356">
            <v>351087.3</v>
          </cell>
          <cell r="CK356">
            <v>116603.04</v>
          </cell>
          <cell r="CL356">
            <v>5178</v>
          </cell>
        </row>
        <row r="357">
          <cell r="A357" t="str">
            <v>5105010161.105</v>
          </cell>
          <cell r="B357" t="str">
            <v>ค่าเสื่อมราคาครุภัณฑ์การเกษตร- Interface</v>
          </cell>
          <cell r="C357">
            <v>195528.11</v>
          </cell>
          <cell r="D357">
            <v>106484.55</v>
          </cell>
          <cell r="E357">
            <v>9693.42</v>
          </cell>
          <cell r="F357">
            <v>3223.98</v>
          </cell>
          <cell r="G357">
            <v>4301.97</v>
          </cell>
          <cell r="H357">
            <v>0</v>
          </cell>
          <cell r="I357">
            <v>6142.06</v>
          </cell>
          <cell r="J357">
            <v>7260.14</v>
          </cell>
          <cell r="K357">
            <v>6146.64</v>
          </cell>
          <cell r="L357">
            <v>0</v>
          </cell>
          <cell r="M357">
            <v>31989.16</v>
          </cell>
          <cell r="N357">
            <v>0</v>
          </cell>
          <cell r="O357">
            <v>68439.960000000006</v>
          </cell>
          <cell r="P357">
            <v>48248.98</v>
          </cell>
          <cell r="Q357">
            <v>2123.61</v>
          </cell>
          <cell r="R357">
            <v>99.42</v>
          </cell>
          <cell r="S357">
            <v>14939.81</v>
          </cell>
          <cell r="T357">
            <v>27365.64</v>
          </cell>
          <cell r="U357">
            <v>42840.02</v>
          </cell>
          <cell r="V357">
            <v>0</v>
          </cell>
          <cell r="W357">
            <v>8640.56</v>
          </cell>
          <cell r="X357">
            <v>63144.33</v>
          </cell>
          <cell r="Y357">
            <v>0</v>
          </cell>
          <cell r="Z357">
            <v>20000.04</v>
          </cell>
          <cell r="AA357">
            <v>15928.67</v>
          </cell>
          <cell r="AB357">
            <v>14582.38</v>
          </cell>
          <cell r="AC357">
            <v>108526.16</v>
          </cell>
          <cell r="AD357">
            <v>17043.62</v>
          </cell>
          <cell r="AE357">
            <v>22250.01</v>
          </cell>
          <cell r="AF357">
            <v>35375.42</v>
          </cell>
          <cell r="AG357">
            <v>29707.279999999999</v>
          </cell>
          <cell r="AH357">
            <v>31254.83</v>
          </cell>
          <cell r="AI357">
            <v>91736.17</v>
          </cell>
          <cell r="AJ357">
            <v>7800</v>
          </cell>
          <cell r="AK357">
            <v>73921.460000000006</v>
          </cell>
          <cell r="AL357">
            <v>0</v>
          </cell>
          <cell r="AM357">
            <v>7500</v>
          </cell>
          <cell r="AN357">
            <v>7499.99</v>
          </cell>
          <cell r="AO357">
            <v>14691.66</v>
          </cell>
          <cell r="AP357">
            <v>46281.760000000002</v>
          </cell>
          <cell r="AQ357">
            <v>0</v>
          </cell>
          <cell r="AR357">
            <v>65841.69</v>
          </cell>
          <cell r="AS357">
            <v>3000</v>
          </cell>
          <cell r="AT357">
            <v>4933.32</v>
          </cell>
          <cell r="AU357">
            <v>18906.34</v>
          </cell>
          <cell r="AV357">
            <v>20167.34</v>
          </cell>
          <cell r="AW357">
            <v>2050.83</v>
          </cell>
          <cell r="AX357">
            <v>0</v>
          </cell>
          <cell r="AY357">
            <v>46229.85</v>
          </cell>
          <cell r="AZ357">
            <v>30616.92</v>
          </cell>
          <cell r="BA357">
            <v>0</v>
          </cell>
          <cell r="BB357">
            <v>35276.68</v>
          </cell>
          <cell r="BC357">
            <v>14970.86</v>
          </cell>
          <cell r="BD357">
            <v>46000.21</v>
          </cell>
          <cell r="BE357">
            <v>0</v>
          </cell>
          <cell r="BF357">
            <v>32571.599999999999</v>
          </cell>
          <cell r="BG357">
            <v>48447</v>
          </cell>
          <cell r="BH357">
            <v>3049.7</v>
          </cell>
          <cell r="BI357">
            <v>1874.8</v>
          </cell>
          <cell r="BJ357">
            <v>2199.9</v>
          </cell>
          <cell r="BK357">
            <v>7458.42</v>
          </cell>
          <cell r="BL357">
            <v>122467.47</v>
          </cell>
          <cell r="BM357">
            <v>0</v>
          </cell>
          <cell r="BN357">
            <v>99969.25</v>
          </cell>
          <cell r="BO357">
            <v>19282.29</v>
          </cell>
          <cell r="BP357">
            <v>161729.78</v>
          </cell>
          <cell r="BQ357">
            <v>7606.28</v>
          </cell>
          <cell r="BR357">
            <v>506249.56</v>
          </cell>
          <cell r="BS357">
            <v>0</v>
          </cell>
          <cell r="BT357">
            <v>20326.509999999998</v>
          </cell>
          <cell r="BU357">
            <v>16339.2</v>
          </cell>
          <cell r="BV357">
            <v>0</v>
          </cell>
          <cell r="BW357">
            <v>13411.68</v>
          </cell>
          <cell r="BX357">
            <v>0</v>
          </cell>
          <cell r="BY357">
            <v>22916.7</v>
          </cell>
          <cell r="BZ357">
            <v>3637.53</v>
          </cell>
          <cell r="CA357">
            <v>0</v>
          </cell>
          <cell r="CB357">
            <v>1860</v>
          </cell>
          <cell r="CC357">
            <v>0</v>
          </cell>
          <cell r="CD357">
            <v>0</v>
          </cell>
          <cell r="CE357">
            <v>2476.4299999999998</v>
          </cell>
          <cell r="CF357">
            <v>0</v>
          </cell>
          <cell r="CG357">
            <v>4749.4799999999996</v>
          </cell>
          <cell r="CH357">
            <v>3520.79</v>
          </cell>
          <cell r="CI357">
            <v>7555.32</v>
          </cell>
          <cell r="CJ357">
            <v>0</v>
          </cell>
          <cell r="CK357">
            <v>1700.04</v>
          </cell>
          <cell r="CL357">
            <v>0</v>
          </cell>
        </row>
        <row r="358">
          <cell r="A358" t="str">
            <v>5105010161.106</v>
          </cell>
          <cell r="B358" t="str">
            <v>ค่าเสื่อมราคาครุภัณฑ์ก่อสร้าง -Interface</v>
          </cell>
          <cell r="C358">
            <v>10224.64</v>
          </cell>
          <cell r="D358">
            <v>2133.46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12938.79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6299.82</v>
          </cell>
          <cell r="T358">
            <v>1120.02</v>
          </cell>
          <cell r="U358">
            <v>0</v>
          </cell>
          <cell r="V358">
            <v>0</v>
          </cell>
          <cell r="W358">
            <v>0</v>
          </cell>
          <cell r="X358">
            <v>13029.17</v>
          </cell>
          <cell r="Y358">
            <v>0</v>
          </cell>
          <cell r="Z358">
            <v>4666.68</v>
          </cell>
          <cell r="AA358">
            <v>0</v>
          </cell>
          <cell r="AB358">
            <v>0</v>
          </cell>
          <cell r="AC358">
            <v>72505.66</v>
          </cell>
          <cell r="AD358">
            <v>39457.33</v>
          </cell>
          <cell r="AE358">
            <v>1202.75</v>
          </cell>
          <cell r="AF358">
            <v>160696.68</v>
          </cell>
          <cell r="AG358">
            <v>0</v>
          </cell>
          <cell r="AH358">
            <v>9344</v>
          </cell>
          <cell r="AI358">
            <v>15214.77</v>
          </cell>
          <cell r="AJ358">
            <v>16099.84</v>
          </cell>
          <cell r="AK358">
            <v>20633.45</v>
          </cell>
          <cell r="AL358">
            <v>0</v>
          </cell>
          <cell r="AM358">
            <v>6707.33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53949.72</v>
          </cell>
          <cell r="AS358">
            <v>0</v>
          </cell>
          <cell r="AT358">
            <v>5454.72</v>
          </cell>
          <cell r="AU358">
            <v>2892.34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10808.75</v>
          </cell>
          <cell r="BB358">
            <v>53456.37</v>
          </cell>
          <cell r="BC358">
            <v>0</v>
          </cell>
          <cell r="BD358">
            <v>0</v>
          </cell>
          <cell r="BE358">
            <v>0</v>
          </cell>
          <cell r="BF358">
            <v>0</v>
          </cell>
          <cell r="BG358">
            <v>41493.61</v>
          </cell>
          <cell r="BH358">
            <v>9414.6</v>
          </cell>
          <cell r="BI358">
            <v>0</v>
          </cell>
          <cell r="BJ358">
            <v>39660</v>
          </cell>
          <cell r="BK358">
            <v>0</v>
          </cell>
          <cell r="BL358">
            <v>0</v>
          </cell>
          <cell r="BM358">
            <v>19000</v>
          </cell>
          <cell r="BN358">
            <v>0</v>
          </cell>
          <cell r="BO358">
            <v>0</v>
          </cell>
          <cell r="BP358">
            <v>0</v>
          </cell>
          <cell r="BQ358">
            <v>30240.85</v>
          </cell>
          <cell r="BR358">
            <v>0</v>
          </cell>
          <cell r="BS358">
            <v>0</v>
          </cell>
          <cell r="BT358">
            <v>0</v>
          </cell>
          <cell r="BU358">
            <v>1149.96</v>
          </cell>
          <cell r="BV358">
            <v>0</v>
          </cell>
          <cell r="BW358">
            <v>9332.43</v>
          </cell>
          <cell r="BX358">
            <v>0</v>
          </cell>
          <cell r="BY358">
            <v>0</v>
          </cell>
          <cell r="BZ358">
            <v>4304.05</v>
          </cell>
          <cell r="CA358">
            <v>0</v>
          </cell>
          <cell r="CB358">
            <v>0</v>
          </cell>
          <cell r="CC358">
            <v>0</v>
          </cell>
          <cell r="CD358">
            <v>0</v>
          </cell>
          <cell r="CE358">
            <v>10833.75</v>
          </cell>
          <cell r="CF358">
            <v>11578</v>
          </cell>
          <cell r="CG358">
            <v>0</v>
          </cell>
          <cell r="CH358">
            <v>0</v>
          </cell>
          <cell r="CI358">
            <v>0</v>
          </cell>
          <cell r="CJ358">
            <v>0</v>
          </cell>
          <cell r="CK358">
            <v>0</v>
          </cell>
          <cell r="CL358">
            <v>47989.56</v>
          </cell>
        </row>
        <row r="359">
          <cell r="A359" t="str">
            <v>5105010161.107</v>
          </cell>
          <cell r="B359" t="str">
            <v>ค่าเสื่อมราคาครุภัณฑ์วิทยาศาสตร์และการแพทย์ -Interface</v>
          </cell>
          <cell r="C359">
            <v>30682820.809999999</v>
          </cell>
          <cell r="D359">
            <v>1513128.98</v>
          </cell>
          <cell r="E359">
            <v>2156282.77</v>
          </cell>
          <cell r="F359">
            <v>2017080.31</v>
          </cell>
          <cell r="G359">
            <v>700929.99</v>
          </cell>
          <cell r="H359">
            <v>2214507.9</v>
          </cell>
          <cell r="I359">
            <v>3475767.92</v>
          </cell>
          <cell r="J359">
            <v>7002410.3300000001</v>
          </cell>
          <cell r="K359">
            <v>13504.38</v>
          </cell>
          <cell r="L359">
            <v>1417346.22</v>
          </cell>
          <cell r="M359">
            <v>4386382.0199999996</v>
          </cell>
          <cell r="N359">
            <v>1106638.2</v>
          </cell>
          <cell r="O359">
            <v>25792766.52</v>
          </cell>
          <cell r="P359">
            <v>2622231.2799999998</v>
          </cell>
          <cell r="Q359">
            <v>2176804.77</v>
          </cell>
          <cell r="R359">
            <v>8913545.3100000005</v>
          </cell>
          <cell r="S359">
            <v>2468251.34</v>
          </cell>
          <cell r="T359">
            <v>2616978.23</v>
          </cell>
          <cell r="U359">
            <v>1491806.93</v>
          </cell>
          <cell r="V359">
            <v>997206.57</v>
          </cell>
          <cell r="W359">
            <v>37606615.07</v>
          </cell>
          <cell r="X359">
            <v>923793</v>
          </cell>
          <cell r="Y359">
            <v>3406406.72</v>
          </cell>
          <cell r="Z359">
            <v>1632653.07</v>
          </cell>
          <cell r="AA359">
            <v>1058461.24</v>
          </cell>
          <cell r="AB359">
            <v>982396.19</v>
          </cell>
          <cell r="AC359">
            <v>2629179.5499999998</v>
          </cell>
          <cell r="AD359">
            <v>9599192.8699999992</v>
          </cell>
          <cell r="AE359">
            <v>2335703.9500000002</v>
          </cell>
          <cell r="AF359">
            <v>1608301.95</v>
          </cell>
          <cell r="AG359">
            <v>2263861.9300000002</v>
          </cell>
          <cell r="AH359">
            <v>5764983.9000000004</v>
          </cell>
          <cell r="AI359">
            <v>2110596.4700000002</v>
          </cell>
          <cell r="AJ359">
            <v>1570900.42</v>
          </cell>
          <cell r="AK359">
            <v>60719577.280000001</v>
          </cell>
          <cell r="AL359">
            <v>1935831.52</v>
          </cell>
          <cell r="AM359">
            <v>2207343.06</v>
          </cell>
          <cell r="AN359">
            <v>7391593.2000000002</v>
          </cell>
          <cell r="AO359">
            <v>7117160.3600000003</v>
          </cell>
          <cell r="AP359">
            <v>3056312.64</v>
          </cell>
          <cell r="AQ359">
            <v>888311.71</v>
          </cell>
          <cell r="AR359">
            <v>16277508.42</v>
          </cell>
          <cell r="AS359">
            <v>2046927.29</v>
          </cell>
          <cell r="AT359">
            <v>5344988.1100000003</v>
          </cell>
          <cell r="AU359">
            <v>5178952.6500000004</v>
          </cell>
          <cell r="AV359">
            <v>1741232.35</v>
          </cell>
          <cell r="AW359">
            <v>1747232.72</v>
          </cell>
          <cell r="AX359">
            <v>4391917.84</v>
          </cell>
          <cell r="AY359">
            <v>3023666.85</v>
          </cell>
          <cell r="AZ359">
            <v>1386783.13</v>
          </cell>
          <cell r="BA359">
            <v>26828799.859999999</v>
          </cell>
          <cell r="BB359">
            <v>3713677.09</v>
          </cell>
          <cell r="BC359">
            <v>22682777.309999999</v>
          </cell>
          <cell r="BD359">
            <v>6942013.2300000004</v>
          </cell>
          <cell r="BE359">
            <v>643185.5</v>
          </cell>
          <cell r="BF359">
            <v>741091.64</v>
          </cell>
          <cell r="BG359">
            <v>27769165.859999999</v>
          </cell>
          <cell r="BH359">
            <v>1458193.36</v>
          </cell>
          <cell r="BI359">
            <v>1062387.6100000001</v>
          </cell>
          <cell r="BJ359">
            <v>1165811.68</v>
          </cell>
          <cell r="BK359">
            <v>1249437.6599999999</v>
          </cell>
          <cell r="BL359">
            <v>27874140.359999999</v>
          </cell>
          <cell r="BM359">
            <v>5892771.75</v>
          </cell>
          <cell r="BN359">
            <v>3691256.62</v>
          </cell>
          <cell r="BO359">
            <v>8103653.3099999996</v>
          </cell>
          <cell r="BP359">
            <v>2694227.06</v>
          </cell>
          <cell r="BQ359">
            <v>3236480.28</v>
          </cell>
          <cell r="BR359">
            <v>93643808.049999997</v>
          </cell>
          <cell r="BS359">
            <v>3217799.89</v>
          </cell>
          <cell r="BT359">
            <v>3827922.51</v>
          </cell>
          <cell r="BU359">
            <v>19230403.359999999</v>
          </cell>
          <cell r="BV359">
            <v>822426.28</v>
          </cell>
          <cell r="BW359">
            <v>1905793.6</v>
          </cell>
          <cell r="BX359">
            <v>7389370.5300000003</v>
          </cell>
          <cell r="BY359">
            <v>1270114</v>
          </cell>
          <cell r="BZ359">
            <v>1055969.21</v>
          </cell>
          <cell r="CA359">
            <v>2554527.8199999998</v>
          </cell>
          <cell r="CB359">
            <v>2665946.56</v>
          </cell>
          <cell r="CC359">
            <v>9998014.2699999996</v>
          </cell>
          <cell r="CD359">
            <v>4261216.41</v>
          </cell>
          <cell r="CE359">
            <v>4250158.9400000004</v>
          </cell>
          <cell r="CF359">
            <v>1947518.37</v>
          </cell>
          <cell r="CG359">
            <v>1276143.24</v>
          </cell>
          <cell r="CH359">
            <v>1975362.23</v>
          </cell>
          <cell r="CI359">
            <v>803829.98</v>
          </cell>
          <cell r="CJ359">
            <v>9713723.25</v>
          </cell>
          <cell r="CK359">
            <v>1834224.62</v>
          </cell>
          <cell r="CL359">
            <v>587007.74</v>
          </cell>
        </row>
        <row r="360">
          <cell r="A360" t="str">
            <v>5105010161.108</v>
          </cell>
          <cell r="B360" t="str">
            <v>ค่าเสื่อมราคาอุปกรณ์คอมพิวเตอร์ -  Interface</v>
          </cell>
          <cell r="C360">
            <v>1407458.3</v>
          </cell>
          <cell r="D360">
            <v>127750.71</v>
          </cell>
          <cell r="E360">
            <v>109751.71</v>
          </cell>
          <cell r="F360">
            <v>158330.91</v>
          </cell>
          <cell r="G360">
            <v>138822.22</v>
          </cell>
          <cell r="H360">
            <v>73523.929999999993</v>
          </cell>
          <cell r="I360">
            <v>77836.94</v>
          </cell>
          <cell r="J360">
            <v>202872.6</v>
          </cell>
          <cell r="K360">
            <v>41030.79</v>
          </cell>
          <cell r="L360">
            <v>107742.3</v>
          </cell>
          <cell r="M360">
            <v>328131.28999999998</v>
          </cell>
          <cell r="N360">
            <v>73729.2</v>
          </cell>
          <cell r="O360">
            <v>844486.65</v>
          </cell>
          <cell r="P360">
            <v>601337.31999999995</v>
          </cell>
          <cell r="Q360">
            <v>299174.99</v>
          </cell>
          <cell r="R360">
            <v>245644.62</v>
          </cell>
          <cell r="S360">
            <v>223587.23</v>
          </cell>
          <cell r="T360">
            <v>288695.36</v>
          </cell>
          <cell r="U360">
            <v>110108.24</v>
          </cell>
          <cell r="V360">
            <v>58175.17</v>
          </cell>
          <cell r="W360">
            <v>3097527.4</v>
          </cell>
          <cell r="X360">
            <v>159359.96</v>
          </cell>
          <cell r="Y360">
            <v>471116.19</v>
          </cell>
          <cell r="Z360">
            <v>233242.21</v>
          </cell>
          <cell r="AA360">
            <v>146775.94</v>
          </cell>
          <cell r="AB360">
            <v>119119.48</v>
          </cell>
          <cell r="AC360">
            <v>265930.56</v>
          </cell>
          <cell r="AD360">
            <v>975433.3</v>
          </cell>
          <cell r="AE360">
            <v>226272.13</v>
          </cell>
          <cell r="AF360">
            <v>144443.35</v>
          </cell>
          <cell r="AG360">
            <v>125931.02</v>
          </cell>
          <cell r="AH360">
            <v>461377.52</v>
          </cell>
          <cell r="AI360">
            <v>273140.86</v>
          </cell>
          <cell r="AJ360">
            <v>325400.01</v>
          </cell>
          <cell r="AK360">
            <v>2194961.61</v>
          </cell>
          <cell r="AL360">
            <v>208615.48</v>
          </cell>
          <cell r="AM360">
            <v>368776.81</v>
          </cell>
          <cell r="AN360">
            <v>363454.87</v>
          </cell>
          <cell r="AO360">
            <v>450365.71</v>
          </cell>
          <cell r="AP360">
            <v>421696.7</v>
          </cell>
          <cell r="AQ360">
            <v>108921.42</v>
          </cell>
          <cell r="AR360">
            <v>639945.11</v>
          </cell>
          <cell r="AS360">
            <v>127847.35</v>
          </cell>
          <cell r="AT360">
            <v>938111.6</v>
          </cell>
          <cell r="AU360">
            <v>260191.6</v>
          </cell>
          <cell r="AV360">
            <v>222141.79</v>
          </cell>
          <cell r="AW360">
            <v>109183.9</v>
          </cell>
          <cell r="AX360">
            <v>333291.03000000003</v>
          </cell>
          <cell r="AY360">
            <v>135252.68</v>
          </cell>
          <cell r="AZ360">
            <v>79683.179999999993</v>
          </cell>
          <cell r="BA360">
            <v>2035638.1</v>
          </cell>
          <cell r="BB360">
            <v>384851.78</v>
          </cell>
          <cell r="BC360">
            <v>499062.33</v>
          </cell>
          <cell r="BD360">
            <v>207185.44</v>
          </cell>
          <cell r="BE360">
            <v>187002.57</v>
          </cell>
          <cell r="BF360">
            <v>200124.44</v>
          </cell>
          <cell r="BG360">
            <v>1713534.02</v>
          </cell>
          <cell r="BH360">
            <v>247285.1</v>
          </cell>
          <cell r="BI360">
            <v>175928.13</v>
          </cell>
          <cell r="BJ360">
            <v>219570.16</v>
          </cell>
          <cell r="BK360">
            <v>74765.5</v>
          </cell>
          <cell r="BL360">
            <v>1728497.81</v>
          </cell>
          <cell r="BM360">
            <v>328332.5</v>
          </cell>
          <cell r="BN360">
            <v>544841.56999999995</v>
          </cell>
          <cell r="BO360">
            <v>652612.73</v>
          </cell>
          <cell r="BP360">
            <v>352236.88</v>
          </cell>
          <cell r="BQ360">
            <v>546023.84</v>
          </cell>
          <cell r="BR360">
            <v>6502092.3499999996</v>
          </cell>
          <cell r="BS360">
            <v>294535</v>
          </cell>
          <cell r="BT360">
            <v>128998.02</v>
          </cell>
          <cell r="BU360">
            <v>557741.48</v>
          </cell>
          <cell r="BV360">
            <v>225143.65</v>
          </cell>
          <cell r="BW360">
            <v>173472.84</v>
          </cell>
          <cell r="BX360">
            <v>402039.15</v>
          </cell>
          <cell r="BY360">
            <v>287993.40000000002</v>
          </cell>
          <cell r="BZ360">
            <v>569464.93999999994</v>
          </cell>
          <cell r="CA360">
            <v>260665.12</v>
          </cell>
          <cell r="CB360">
            <v>181207.46</v>
          </cell>
          <cell r="CC360">
            <v>454407.83</v>
          </cell>
          <cell r="CD360">
            <v>375802.11</v>
          </cell>
          <cell r="CE360">
            <v>632460.21</v>
          </cell>
          <cell r="CF360">
            <v>233821.11</v>
          </cell>
          <cell r="CG360">
            <v>176987.83</v>
          </cell>
          <cell r="CH360">
            <v>278574.87</v>
          </cell>
          <cell r="CI360">
            <v>209785.12</v>
          </cell>
          <cell r="CJ360">
            <v>1130616.76</v>
          </cell>
          <cell r="CK360">
            <v>244874.16</v>
          </cell>
          <cell r="CL360">
            <v>209493.53</v>
          </cell>
        </row>
        <row r="361">
          <cell r="A361" t="str">
            <v>5105010161.109</v>
          </cell>
          <cell r="B361" t="str">
            <v>ค่าเสื่อมราคาครุภัณฑ์งานบ้านงานครัว -Interface</v>
          </cell>
          <cell r="C361">
            <v>1684597.78</v>
          </cell>
          <cell r="D361">
            <v>90635.32</v>
          </cell>
          <cell r="E361">
            <v>26595.85</v>
          </cell>
          <cell r="F361">
            <v>75636.77</v>
          </cell>
          <cell r="G361">
            <v>161495.75</v>
          </cell>
          <cell r="H361">
            <v>144925.34</v>
          </cell>
          <cell r="I361">
            <v>173073.89</v>
          </cell>
          <cell r="J361">
            <v>112998.17</v>
          </cell>
          <cell r="K361">
            <v>28885</v>
          </cell>
          <cell r="L361">
            <v>57408.21</v>
          </cell>
          <cell r="M361">
            <v>224987.93</v>
          </cell>
          <cell r="N361">
            <v>63219.72</v>
          </cell>
          <cell r="O361">
            <v>377006.79</v>
          </cell>
          <cell r="P361">
            <v>147735.41</v>
          </cell>
          <cell r="Q361">
            <v>335437.73</v>
          </cell>
          <cell r="R361">
            <v>149086.69</v>
          </cell>
          <cell r="S361">
            <v>317969.78000000003</v>
          </cell>
          <cell r="T361">
            <v>190860.33</v>
          </cell>
          <cell r="U361">
            <v>279708.34000000003</v>
          </cell>
          <cell r="V361">
            <v>148833.34</v>
          </cell>
          <cell r="W361">
            <v>901495.18</v>
          </cell>
          <cell r="X361">
            <v>57637.66</v>
          </cell>
          <cell r="Y361">
            <v>170030.61</v>
          </cell>
          <cell r="Z361">
            <v>94283.93</v>
          </cell>
          <cell r="AA361">
            <v>16866.66</v>
          </cell>
          <cell r="AB361">
            <v>238631.25</v>
          </cell>
          <cell r="AC361">
            <v>138225.16</v>
          </cell>
          <cell r="AD361">
            <v>585109.66</v>
          </cell>
          <cell r="AE361">
            <v>25538.5</v>
          </cell>
          <cell r="AF361">
            <v>63650.3</v>
          </cell>
          <cell r="AG361">
            <v>20915.759999999998</v>
          </cell>
          <cell r="AH361">
            <v>190409.81</v>
          </cell>
          <cell r="AI361">
            <v>20030.5</v>
          </cell>
          <cell r="AJ361">
            <v>167457.51</v>
          </cell>
          <cell r="AK361">
            <v>1151330.17</v>
          </cell>
          <cell r="AL361">
            <v>28701.77</v>
          </cell>
          <cell r="AM361">
            <v>47477.11</v>
          </cell>
          <cell r="AN361">
            <v>427044.72</v>
          </cell>
          <cell r="AO361">
            <v>391400.28</v>
          </cell>
          <cell r="AP361">
            <v>53365.33</v>
          </cell>
          <cell r="AQ361">
            <v>103768.47</v>
          </cell>
          <cell r="AR361">
            <v>361612.16</v>
          </cell>
          <cell r="AS361">
            <v>124996.22</v>
          </cell>
          <cell r="AT361">
            <v>724101.95</v>
          </cell>
          <cell r="AU361">
            <v>292413.14</v>
          </cell>
          <cell r="AV361">
            <v>246751.96</v>
          </cell>
          <cell r="AW361">
            <v>33140.85</v>
          </cell>
          <cell r="AX361">
            <v>335172.18</v>
          </cell>
          <cell r="AY361">
            <v>35385.93</v>
          </cell>
          <cell r="AZ361">
            <v>199391.67</v>
          </cell>
          <cell r="BA361">
            <v>354416.38</v>
          </cell>
          <cell r="BB361">
            <v>544592.74</v>
          </cell>
          <cell r="BC361">
            <v>161582.93</v>
          </cell>
          <cell r="BD361">
            <v>102613.23</v>
          </cell>
          <cell r="BE361">
            <v>23868.51</v>
          </cell>
          <cell r="BF361">
            <v>292915.28000000003</v>
          </cell>
          <cell r="BG361">
            <v>527406.65</v>
          </cell>
          <cell r="BH361">
            <v>10396.06</v>
          </cell>
          <cell r="BI361">
            <v>35765.449999999997</v>
          </cell>
          <cell r="BJ361">
            <v>384431.85</v>
          </cell>
          <cell r="BK361">
            <v>80143.100000000006</v>
          </cell>
          <cell r="BL361">
            <v>932247.28</v>
          </cell>
          <cell r="BM361">
            <v>418737.5</v>
          </cell>
          <cell r="BN361">
            <v>106946.25</v>
          </cell>
          <cell r="BO361">
            <v>558445.43000000005</v>
          </cell>
          <cell r="BP361">
            <v>284080.39</v>
          </cell>
          <cell r="BQ361">
            <v>66447.31</v>
          </cell>
          <cell r="BR361">
            <v>1423356.73</v>
          </cell>
          <cell r="BS361">
            <v>69716.320000000007</v>
          </cell>
          <cell r="BT361">
            <v>132070.48000000001</v>
          </cell>
          <cell r="BU361">
            <v>145759.32</v>
          </cell>
          <cell r="BV361">
            <v>63405.39</v>
          </cell>
          <cell r="BW361">
            <v>16023.82</v>
          </cell>
          <cell r="BX361">
            <v>174576.18</v>
          </cell>
          <cell r="BY361">
            <v>93699.19</v>
          </cell>
          <cell r="BZ361">
            <v>6513.32</v>
          </cell>
          <cell r="CA361">
            <v>189783.3</v>
          </cell>
          <cell r="CB361">
            <v>75285.83</v>
          </cell>
          <cell r="CC361">
            <v>179475</v>
          </cell>
          <cell r="CD361">
            <v>341411.55</v>
          </cell>
          <cell r="CE361">
            <v>199218.59</v>
          </cell>
          <cell r="CF361">
            <v>172042.67</v>
          </cell>
          <cell r="CG361">
            <v>105027.05</v>
          </cell>
          <cell r="CH361">
            <v>240842.86</v>
          </cell>
          <cell r="CI361">
            <v>20353.68</v>
          </cell>
          <cell r="CJ361">
            <v>178426.58</v>
          </cell>
          <cell r="CK361">
            <v>130567.97</v>
          </cell>
          <cell r="CL361">
            <v>197550.81</v>
          </cell>
        </row>
        <row r="362">
          <cell r="A362" t="str">
            <v>5105010161.110</v>
          </cell>
          <cell r="B362" t="str">
            <v>ค่าเสื่อมราคาครุภัณฑ์อื่น -  Interface</v>
          </cell>
          <cell r="C362">
            <v>72472.12</v>
          </cell>
          <cell r="D362">
            <v>17212.28</v>
          </cell>
          <cell r="E362">
            <v>47738.92</v>
          </cell>
          <cell r="F362">
            <v>29827.97</v>
          </cell>
          <cell r="G362">
            <v>0</v>
          </cell>
          <cell r="H362">
            <v>0</v>
          </cell>
          <cell r="I362">
            <v>0</v>
          </cell>
          <cell r="J362">
            <v>1189</v>
          </cell>
          <cell r="K362">
            <v>0</v>
          </cell>
          <cell r="L362">
            <v>12060.51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3477.48</v>
          </cell>
          <cell r="T362">
            <v>231323.98</v>
          </cell>
          <cell r="U362">
            <v>10286.450000000001</v>
          </cell>
          <cell r="V362">
            <v>0</v>
          </cell>
          <cell r="W362">
            <v>303300.07</v>
          </cell>
          <cell r="X362">
            <v>2700</v>
          </cell>
          <cell r="Y362">
            <v>46233.46</v>
          </cell>
          <cell r="Z362">
            <v>999.96</v>
          </cell>
          <cell r="AA362">
            <v>0</v>
          </cell>
          <cell r="AB362">
            <v>11744.36</v>
          </cell>
          <cell r="AC362">
            <v>1660</v>
          </cell>
          <cell r="AD362">
            <v>5782.67</v>
          </cell>
          <cell r="AE362">
            <v>0</v>
          </cell>
          <cell r="AF362">
            <v>0</v>
          </cell>
          <cell r="AG362">
            <v>22931.24</v>
          </cell>
          <cell r="AH362">
            <v>0</v>
          </cell>
          <cell r="AI362">
            <v>0</v>
          </cell>
          <cell r="AJ362">
            <v>0</v>
          </cell>
          <cell r="AK362">
            <v>18388.7</v>
          </cell>
          <cell r="AL362">
            <v>11248</v>
          </cell>
          <cell r="AM362">
            <v>0</v>
          </cell>
          <cell r="AN362">
            <v>4164.7299999999996</v>
          </cell>
          <cell r="AO362">
            <v>32648.52</v>
          </cell>
          <cell r="AP362">
            <v>62959.22</v>
          </cell>
          <cell r="AQ362">
            <v>2966.64</v>
          </cell>
          <cell r="AR362">
            <v>0</v>
          </cell>
          <cell r="AS362">
            <v>0</v>
          </cell>
          <cell r="AT362">
            <v>262872.71999999997</v>
          </cell>
          <cell r="AU362">
            <v>460</v>
          </cell>
          <cell r="AV362">
            <v>20831.3</v>
          </cell>
          <cell r="AW362">
            <v>0</v>
          </cell>
          <cell r="AX362">
            <v>0</v>
          </cell>
          <cell r="AY362">
            <v>0</v>
          </cell>
          <cell r="AZ362">
            <v>21228</v>
          </cell>
          <cell r="BA362">
            <v>64559.32</v>
          </cell>
          <cell r="BB362">
            <v>18771.48</v>
          </cell>
          <cell r="BC362">
            <v>93545.4</v>
          </cell>
          <cell r="BD362">
            <v>6875.83</v>
          </cell>
          <cell r="BE362">
            <v>0</v>
          </cell>
          <cell r="BF362">
            <v>56315.76</v>
          </cell>
          <cell r="BG362">
            <v>35879.160000000003</v>
          </cell>
          <cell r="BH362">
            <v>0</v>
          </cell>
          <cell r="BI362">
            <v>0</v>
          </cell>
          <cell r="BJ362">
            <v>0</v>
          </cell>
          <cell r="BK362">
            <v>4346.28</v>
          </cell>
          <cell r="BL362">
            <v>85601.74</v>
          </cell>
          <cell r="BM362">
            <v>0</v>
          </cell>
          <cell r="BN362">
            <v>0</v>
          </cell>
          <cell r="BO362">
            <v>52968.06</v>
          </cell>
          <cell r="BP362">
            <v>11019.99</v>
          </cell>
          <cell r="BQ362">
            <v>34075.050000000003</v>
          </cell>
          <cell r="BR362">
            <v>362979.83</v>
          </cell>
          <cell r="BS362">
            <v>0</v>
          </cell>
          <cell r="BT362">
            <v>0</v>
          </cell>
          <cell r="BU362">
            <v>8462.84</v>
          </cell>
          <cell r="BV362">
            <v>75116.52</v>
          </cell>
          <cell r="BW362">
            <v>0</v>
          </cell>
          <cell r="BX362">
            <v>9418.66</v>
          </cell>
          <cell r="BY362">
            <v>46989.45</v>
          </cell>
          <cell r="BZ362">
            <v>9550</v>
          </cell>
          <cell r="CA362">
            <v>37929.910000000003</v>
          </cell>
          <cell r="CB362">
            <v>173849.8</v>
          </cell>
          <cell r="CC362">
            <v>60400</v>
          </cell>
          <cell r="CD362">
            <v>72777.5</v>
          </cell>
          <cell r="CE362">
            <v>51784.2</v>
          </cell>
          <cell r="CF362">
            <v>126951.34</v>
          </cell>
          <cell r="CG362">
            <v>10574.56</v>
          </cell>
          <cell r="CH362">
            <v>0</v>
          </cell>
          <cell r="CI362">
            <v>0</v>
          </cell>
          <cell r="CJ362">
            <v>461256.42</v>
          </cell>
          <cell r="CK362">
            <v>583.30999999999995</v>
          </cell>
          <cell r="CL362">
            <v>0</v>
          </cell>
        </row>
        <row r="363">
          <cell r="A363" t="str">
            <v>5105010164.101</v>
          </cell>
          <cell r="B363" t="str">
            <v>ค่าตัดจำหน่ายโปรแกรมคอมพิวเตอร์-Interface</v>
          </cell>
          <cell r="C363">
            <v>28310.97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135524.87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6665.56</v>
          </cell>
          <cell r="P363">
            <v>0</v>
          </cell>
          <cell r="Q363">
            <v>0</v>
          </cell>
          <cell r="R363">
            <v>10770.96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43710.67</v>
          </cell>
          <cell r="X363">
            <v>21110.11</v>
          </cell>
          <cell r="Y363">
            <v>8423.66</v>
          </cell>
          <cell r="Z363">
            <v>0</v>
          </cell>
          <cell r="AA363">
            <v>13332.36</v>
          </cell>
          <cell r="AB363">
            <v>0</v>
          </cell>
          <cell r="AC363">
            <v>0</v>
          </cell>
          <cell r="AD363">
            <v>21561.5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25676.79</v>
          </cell>
          <cell r="AJ363">
            <v>6665.68</v>
          </cell>
          <cell r="AK363">
            <v>49132</v>
          </cell>
          <cell r="AL363">
            <v>0</v>
          </cell>
          <cell r="AM363">
            <v>0</v>
          </cell>
          <cell r="AN363">
            <v>3166.46</v>
          </cell>
          <cell r="AO363">
            <v>0</v>
          </cell>
          <cell r="AP363">
            <v>2586.73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33332.31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91512.48</v>
          </cell>
          <cell r="BD363">
            <v>8333.33</v>
          </cell>
          <cell r="BE363">
            <v>10938.67</v>
          </cell>
          <cell r="BF363">
            <v>0</v>
          </cell>
          <cell r="BG363">
            <v>23943.46</v>
          </cell>
          <cell r="BH363">
            <v>0</v>
          </cell>
          <cell r="BI363">
            <v>0</v>
          </cell>
          <cell r="BJ363">
            <v>41281.199999999997</v>
          </cell>
          <cell r="BK363">
            <v>2127.16</v>
          </cell>
          <cell r="BL363">
            <v>0</v>
          </cell>
          <cell r="BM363">
            <v>0</v>
          </cell>
          <cell r="BN363">
            <v>21666.66</v>
          </cell>
          <cell r="BO363">
            <v>0</v>
          </cell>
          <cell r="BP363">
            <v>0</v>
          </cell>
          <cell r="BQ363">
            <v>0</v>
          </cell>
          <cell r="BR363">
            <v>8059999.3200000003</v>
          </cell>
          <cell r="BS363">
            <v>0</v>
          </cell>
          <cell r="BT363">
            <v>42500.04</v>
          </cell>
          <cell r="BU363">
            <v>0</v>
          </cell>
          <cell r="BV363">
            <v>0</v>
          </cell>
          <cell r="BW363">
            <v>0</v>
          </cell>
          <cell r="BX363">
            <v>0</v>
          </cell>
          <cell r="BY363">
            <v>21445.39</v>
          </cell>
          <cell r="BZ363">
            <v>0</v>
          </cell>
          <cell r="CA363">
            <v>24731.66</v>
          </cell>
          <cell r="CB363">
            <v>28333.32</v>
          </cell>
          <cell r="CC363">
            <v>28333.33</v>
          </cell>
          <cell r="CD363">
            <v>0</v>
          </cell>
          <cell r="CE363">
            <v>23333.279999999999</v>
          </cell>
          <cell r="CF363">
            <v>0</v>
          </cell>
          <cell r="CG363">
            <v>28332.959999999999</v>
          </cell>
          <cell r="CH363">
            <v>0</v>
          </cell>
          <cell r="CI363">
            <v>0</v>
          </cell>
          <cell r="CJ363">
            <v>534443.49</v>
          </cell>
          <cell r="CK363">
            <v>14861.1</v>
          </cell>
          <cell r="CL363">
            <v>0</v>
          </cell>
        </row>
        <row r="364">
          <cell r="A364" t="str">
            <v>5105010164.103</v>
          </cell>
          <cell r="B364" t="str">
            <v>ค่าตัดจำหน่ายสินทรัพย์ไม่มีตัวตนอื่น- Interface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256875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0</v>
          </cell>
          <cell r="BF364">
            <v>0</v>
          </cell>
          <cell r="BG364">
            <v>0</v>
          </cell>
          <cell r="BH364">
            <v>0</v>
          </cell>
          <cell r="BI364">
            <v>0</v>
          </cell>
          <cell r="BJ364">
            <v>0</v>
          </cell>
          <cell r="BK364">
            <v>0</v>
          </cell>
          <cell r="BL364">
            <v>0</v>
          </cell>
          <cell r="BM364">
            <v>0</v>
          </cell>
          <cell r="BN364">
            <v>0</v>
          </cell>
          <cell r="BO364">
            <v>0</v>
          </cell>
          <cell r="BP364">
            <v>0</v>
          </cell>
          <cell r="BQ364">
            <v>0</v>
          </cell>
          <cell r="BR364">
            <v>0</v>
          </cell>
          <cell r="BS364">
            <v>0</v>
          </cell>
          <cell r="BT364">
            <v>0</v>
          </cell>
          <cell r="BU364">
            <v>0</v>
          </cell>
          <cell r="BV364">
            <v>0</v>
          </cell>
          <cell r="BW364">
            <v>0</v>
          </cell>
          <cell r="BX364">
            <v>0</v>
          </cell>
          <cell r="BY364">
            <v>0</v>
          </cell>
          <cell r="BZ364">
            <v>0</v>
          </cell>
          <cell r="CA364">
            <v>0</v>
          </cell>
          <cell r="CB364">
            <v>0</v>
          </cell>
          <cell r="CC364">
            <v>0</v>
          </cell>
          <cell r="CD364">
            <v>0</v>
          </cell>
          <cell r="CE364">
            <v>0</v>
          </cell>
          <cell r="CF364">
            <v>0</v>
          </cell>
          <cell r="CG364">
            <v>0</v>
          </cell>
          <cell r="CH364">
            <v>0</v>
          </cell>
          <cell r="CI364">
            <v>0</v>
          </cell>
          <cell r="CJ364">
            <v>0</v>
          </cell>
          <cell r="CK364">
            <v>0</v>
          </cell>
          <cell r="CL364">
            <v>0</v>
          </cell>
        </row>
        <row r="365">
          <cell r="A365" t="str">
            <v>5105010194.101</v>
          </cell>
          <cell r="B365" t="str">
            <v>ค่าเสื่อมราคา-อาคารและสิ่งปลูกสร้างไม่ระบุรายละเอียด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  <cell r="BD365">
            <v>0</v>
          </cell>
          <cell r="BE365">
            <v>0</v>
          </cell>
          <cell r="BF365">
            <v>0</v>
          </cell>
          <cell r="BG365">
            <v>0</v>
          </cell>
          <cell r="BH365">
            <v>0</v>
          </cell>
          <cell r="BI365">
            <v>0</v>
          </cell>
          <cell r="BJ365">
            <v>0</v>
          </cell>
          <cell r="BK365">
            <v>0</v>
          </cell>
          <cell r="BL365">
            <v>0</v>
          </cell>
          <cell r="BM365">
            <v>0</v>
          </cell>
          <cell r="BN365">
            <v>0</v>
          </cell>
          <cell r="BO365">
            <v>0</v>
          </cell>
          <cell r="BP365">
            <v>0</v>
          </cell>
          <cell r="BQ365">
            <v>0</v>
          </cell>
          <cell r="BR365">
            <v>0</v>
          </cell>
          <cell r="BS365">
            <v>0</v>
          </cell>
          <cell r="BT365">
            <v>0</v>
          </cell>
          <cell r="BU365">
            <v>0</v>
          </cell>
          <cell r="BV365">
            <v>0</v>
          </cell>
          <cell r="BW365">
            <v>0</v>
          </cell>
          <cell r="BX365">
            <v>0</v>
          </cell>
          <cell r="BY365">
            <v>0</v>
          </cell>
          <cell r="BZ365">
            <v>0</v>
          </cell>
          <cell r="CA365">
            <v>0</v>
          </cell>
          <cell r="CB365">
            <v>0</v>
          </cell>
          <cell r="CC365">
            <v>0</v>
          </cell>
          <cell r="CD365">
            <v>0</v>
          </cell>
          <cell r="CE365">
            <v>0</v>
          </cell>
          <cell r="CF365">
            <v>0</v>
          </cell>
          <cell r="CG365">
            <v>0</v>
          </cell>
          <cell r="CH365">
            <v>0</v>
          </cell>
          <cell r="CI365">
            <v>0</v>
          </cell>
          <cell r="CJ365">
            <v>0</v>
          </cell>
          <cell r="CK365">
            <v>0</v>
          </cell>
          <cell r="CL365">
            <v>0</v>
          </cell>
        </row>
        <row r="366">
          <cell r="A366" t="str">
            <v>5105010195.101</v>
          </cell>
          <cell r="B366" t="str">
            <v>ค่าเสื่อมราคา-ครุภัณฑ์ไม่ระบุรายละเอียด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  <cell r="BD366">
            <v>0</v>
          </cell>
          <cell r="BE366">
            <v>0</v>
          </cell>
          <cell r="BF366">
            <v>0</v>
          </cell>
          <cell r="BG366">
            <v>0</v>
          </cell>
          <cell r="BH366">
            <v>0</v>
          </cell>
          <cell r="BI366">
            <v>0</v>
          </cell>
          <cell r="BJ366">
            <v>0</v>
          </cell>
          <cell r="BK366">
            <v>0</v>
          </cell>
          <cell r="BL366">
            <v>0</v>
          </cell>
          <cell r="BM366">
            <v>0</v>
          </cell>
          <cell r="BN366">
            <v>0</v>
          </cell>
          <cell r="BO366">
            <v>0</v>
          </cell>
          <cell r="BP366">
            <v>0</v>
          </cell>
          <cell r="BQ366">
            <v>0</v>
          </cell>
          <cell r="BR366">
            <v>0</v>
          </cell>
          <cell r="BS366">
            <v>0</v>
          </cell>
          <cell r="BT366">
            <v>0</v>
          </cell>
          <cell r="BU366">
            <v>0</v>
          </cell>
          <cell r="BV366">
            <v>0</v>
          </cell>
          <cell r="BW366">
            <v>0</v>
          </cell>
          <cell r="BX366">
            <v>0</v>
          </cell>
          <cell r="BY366">
            <v>0</v>
          </cell>
          <cell r="BZ366">
            <v>0</v>
          </cell>
          <cell r="CA366">
            <v>0</v>
          </cell>
          <cell r="CB366">
            <v>0</v>
          </cell>
          <cell r="CC366">
            <v>0</v>
          </cell>
          <cell r="CD366">
            <v>0</v>
          </cell>
          <cell r="CE366">
            <v>0</v>
          </cell>
          <cell r="CF366">
            <v>0</v>
          </cell>
          <cell r="CG366">
            <v>0</v>
          </cell>
          <cell r="CH366">
            <v>0</v>
          </cell>
          <cell r="CI366">
            <v>0</v>
          </cell>
          <cell r="CJ366">
            <v>0</v>
          </cell>
          <cell r="CK366">
            <v>0</v>
          </cell>
          <cell r="CL366">
            <v>0</v>
          </cell>
        </row>
        <row r="367">
          <cell r="A367" t="str">
            <v>5107010199.101</v>
          </cell>
          <cell r="B367" t="str">
            <v>ค่าใช้จ่ายอุดหนุนเพื่อการดำเนินงานอื่น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38218.720000000001</v>
          </cell>
          <cell r="I367">
            <v>0</v>
          </cell>
          <cell r="J367">
            <v>0</v>
          </cell>
          <cell r="K367">
            <v>0</v>
          </cell>
          <cell r="L367">
            <v>458816.72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3000</v>
          </cell>
          <cell r="R367">
            <v>100000</v>
          </cell>
          <cell r="S367">
            <v>0</v>
          </cell>
          <cell r="T367">
            <v>1673300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133355.92000000001</v>
          </cell>
          <cell r="AN367">
            <v>0</v>
          </cell>
          <cell r="AO367">
            <v>0</v>
          </cell>
          <cell r="AP367">
            <v>2446447.77</v>
          </cell>
          <cell r="AQ367">
            <v>0</v>
          </cell>
          <cell r="AR367">
            <v>92419.54</v>
          </cell>
          <cell r="AS367">
            <v>1071584.96</v>
          </cell>
          <cell r="AT367">
            <v>0</v>
          </cell>
          <cell r="AU367">
            <v>0</v>
          </cell>
          <cell r="AV367">
            <v>0</v>
          </cell>
          <cell r="AW367">
            <v>15687.46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471142</v>
          </cell>
          <cell r="BC367">
            <v>0</v>
          </cell>
          <cell r="BD367">
            <v>0</v>
          </cell>
          <cell r="BE367">
            <v>59600</v>
          </cell>
          <cell r="BF367">
            <v>0</v>
          </cell>
          <cell r="BG367">
            <v>9966725</v>
          </cell>
          <cell r="BH367">
            <v>30000</v>
          </cell>
          <cell r="BI367">
            <v>473060</v>
          </cell>
          <cell r="BJ367">
            <v>0</v>
          </cell>
          <cell r="BK367">
            <v>0</v>
          </cell>
          <cell r="BL367">
            <v>0</v>
          </cell>
          <cell r="BM367">
            <v>0</v>
          </cell>
          <cell r="BN367">
            <v>0</v>
          </cell>
          <cell r="BO367">
            <v>0</v>
          </cell>
          <cell r="BP367">
            <v>0</v>
          </cell>
          <cell r="BQ367">
            <v>0</v>
          </cell>
          <cell r="BR367">
            <v>0</v>
          </cell>
          <cell r="BS367">
            <v>29900</v>
          </cell>
          <cell r="BT367">
            <v>0</v>
          </cell>
          <cell r="BU367">
            <v>0</v>
          </cell>
          <cell r="BV367">
            <v>0</v>
          </cell>
          <cell r="BW367">
            <v>0</v>
          </cell>
          <cell r="BX367">
            <v>0</v>
          </cell>
          <cell r="BY367">
            <v>50000</v>
          </cell>
          <cell r="BZ367">
            <v>0</v>
          </cell>
          <cell r="CA367">
            <v>0</v>
          </cell>
          <cell r="CB367">
            <v>0</v>
          </cell>
          <cell r="CC367">
            <v>1000000</v>
          </cell>
          <cell r="CD367">
            <v>0</v>
          </cell>
          <cell r="CE367">
            <v>0</v>
          </cell>
          <cell r="CF367">
            <v>107235.5</v>
          </cell>
          <cell r="CG367">
            <v>0</v>
          </cell>
          <cell r="CH367">
            <v>0</v>
          </cell>
          <cell r="CI367">
            <v>0</v>
          </cell>
          <cell r="CJ367">
            <v>0</v>
          </cell>
          <cell r="CK367">
            <v>0</v>
          </cell>
          <cell r="CL367">
            <v>0</v>
          </cell>
        </row>
        <row r="368">
          <cell r="A368" t="str">
            <v>5107020199.101</v>
          </cell>
          <cell r="B368" t="str">
            <v>ค่าใช้จ่ายเงินอุดหนุนเพื่อการลงทุนอื่น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187200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  <cell r="BD368">
            <v>0</v>
          </cell>
          <cell r="BE368">
            <v>0</v>
          </cell>
          <cell r="BF368">
            <v>0</v>
          </cell>
          <cell r="BG368">
            <v>0</v>
          </cell>
          <cell r="BH368">
            <v>0</v>
          </cell>
          <cell r="BI368">
            <v>0</v>
          </cell>
          <cell r="BJ368">
            <v>0</v>
          </cell>
          <cell r="BK368">
            <v>0</v>
          </cell>
          <cell r="BL368">
            <v>0</v>
          </cell>
          <cell r="BM368">
            <v>0</v>
          </cell>
          <cell r="BN368">
            <v>0</v>
          </cell>
          <cell r="BO368">
            <v>0</v>
          </cell>
          <cell r="BP368">
            <v>0</v>
          </cell>
          <cell r="BQ368">
            <v>0</v>
          </cell>
          <cell r="BR368">
            <v>0</v>
          </cell>
          <cell r="BS368">
            <v>0</v>
          </cell>
          <cell r="BT368">
            <v>0</v>
          </cell>
          <cell r="BU368">
            <v>0</v>
          </cell>
          <cell r="BV368">
            <v>0</v>
          </cell>
          <cell r="BW368">
            <v>0</v>
          </cell>
          <cell r="BX368">
            <v>0</v>
          </cell>
          <cell r="BY368">
            <v>0</v>
          </cell>
          <cell r="BZ368">
            <v>0</v>
          </cell>
          <cell r="CA368">
            <v>0</v>
          </cell>
          <cell r="CB368">
            <v>0</v>
          </cell>
          <cell r="CC368">
            <v>0</v>
          </cell>
          <cell r="CD368">
            <v>0</v>
          </cell>
          <cell r="CE368">
            <v>0</v>
          </cell>
          <cell r="CF368">
            <v>0</v>
          </cell>
          <cell r="CG368">
            <v>0</v>
          </cell>
          <cell r="CH368">
            <v>0</v>
          </cell>
          <cell r="CI368">
            <v>0</v>
          </cell>
          <cell r="CJ368">
            <v>0</v>
          </cell>
          <cell r="CK368">
            <v>0</v>
          </cell>
          <cell r="CL368">
            <v>0</v>
          </cell>
        </row>
        <row r="369">
          <cell r="A369" t="str">
            <v>5107030101.101</v>
          </cell>
          <cell r="B369" t="str">
            <v>บัญชีพักเบิกเงินอุดหนุน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  <cell r="BD369">
            <v>0</v>
          </cell>
          <cell r="BE369">
            <v>0</v>
          </cell>
          <cell r="BF369">
            <v>0</v>
          </cell>
          <cell r="BG369">
            <v>0</v>
          </cell>
          <cell r="BH369">
            <v>0</v>
          </cell>
          <cell r="BI369">
            <v>0</v>
          </cell>
          <cell r="BJ369">
            <v>0</v>
          </cell>
          <cell r="BK369">
            <v>0</v>
          </cell>
          <cell r="BL369">
            <v>0</v>
          </cell>
          <cell r="BM369">
            <v>0</v>
          </cell>
          <cell r="BN369">
            <v>0</v>
          </cell>
          <cell r="BO369">
            <v>0</v>
          </cell>
          <cell r="BP369">
            <v>0</v>
          </cell>
          <cell r="BQ369">
            <v>0</v>
          </cell>
          <cell r="BR369">
            <v>0</v>
          </cell>
          <cell r="BS369">
            <v>0</v>
          </cell>
          <cell r="BT369">
            <v>0</v>
          </cell>
          <cell r="BU369">
            <v>0</v>
          </cell>
          <cell r="BV369">
            <v>0</v>
          </cell>
          <cell r="BW369">
            <v>0</v>
          </cell>
          <cell r="BX369">
            <v>0</v>
          </cell>
          <cell r="BY369">
            <v>0</v>
          </cell>
          <cell r="BZ369">
            <v>0</v>
          </cell>
          <cell r="CA369">
            <v>0</v>
          </cell>
          <cell r="CB369">
            <v>0</v>
          </cell>
          <cell r="CC369">
            <v>0</v>
          </cell>
          <cell r="CD369">
            <v>0</v>
          </cell>
          <cell r="CE369">
            <v>0</v>
          </cell>
          <cell r="CF369">
            <v>0</v>
          </cell>
          <cell r="CG369">
            <v>0</v>
          </cell>
          <cell r="CH369">
            <v>0</v>
          </cell>
          <cell r="CI369">
            <v>0</v>
          </cell>
          <cell r="CJ369">
            <v>0</v>
          </cell>
          <cell r="CK369">
            <v>0</v>
          </cell>
          <cell r="CL369">
            <v>0</v>
          </cell>
        </row>
        <row r="370">
          <cell r="A370" t="str">
            <v>5108010101.102</v>
          </cell>
          <cell r="B370" t="str">
            <v>หนี้สูญ-ลูกหนี้ค่าสิ่งส่งตรวจ-หน่วยงานภาครัฐ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15840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</v>
          </cell>
          <cell r="BD370">
            <v>0</v>
          </cell>
          <cell r="BE370">
            <v>0</v>
          </cell>
          <cell r="BF370">
            <v>0</v>
          </cell>
          <cell r="BG370">
            <v>0</v>
          </cell>
          <cell r="BH370">
            <v>0</v>
          </cell>
          <cell r="BI370">
            <v>0</v>
          </cell>
          <cell r="BJ370">
            <v>0</v>
          </cell>
          <cell r="BK370">
            <v>0</v>
          </cell>
          <cell r="BL370">
            <v>6588236.25</v>
          </cell>
          <cell r="BM370">
            <v>0</v>
          </cell>
          <cell r="BN370">
            <v>0</v>
          </cell>
          <cell r="BO370">
            <v>0</v>
          </cell>
          <cell r="BP370">
            <v>0</v>
          </cell>
          <cell r="BQ370">
            <v>0</v>
          </cell>
          <cell r="BR370">
            <v>1620218.91</v>
          </cell>
          <cell r="BS370">
            <v>0</v>
          </cell>
          <cell r="BT370">
            <v>0</v>
          </cell>
          <cell r="BU370">
            <v>0</v>
          </cell>
          <cell r="BV370">
            <v>0</v>
          </cell>
          <cell r="BW370">
            <v>0</v>
          </cell>
          <cell r="BX370">
            <v>0</v>
          </cell>
          <cell r="BY370">
            <v>0</v>
          </cell>
          <cell r="BZ370">
            <v>0</v>
          </cell>
          <cell r="CA370">
            <v>0</v>
          </cell>
          <cell r="CB370">
            <v>0</v>
          </cell>
          <cell r="CC370">
            <v>0</v>
          </cell>
          <cell r="CD370">
            <v>0</v>
          </cell>
          <cell r="CE370">
            <v>0</v>
          </cell>
          <cell r="CF370">
            <v>0</v>
          </cell>
          <cell r="CG370">
            <v>0</v>
          </cell>
          <cell r="CH370">
            <v>0</v>
          </cell>
          <cell r="CI370">
            <v>0</v>
          </cell>
          <cell r="CJ370">
            <v>0</v>
          </cell>
          <cell r="CK370">
            <v>0</v>
          </cell>
          <cell r="CL370">
            <v>0</v>
          </cell>
        </row>
        <row r="371">
          <cell r="A371" t="str">
            <v>5108010101.104</v>
          </cell>
          <cell r="B371" t="str">
            <v>หนี้สูญ-ลูกหนี้ค่าวัสดุ/อุปกรณ์/น้ำยา-หน่วยงานภาครัฐ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  <cell r="BD371">
            <v>0</v>
          </cell>
          <cell r="BE371">
            <v>133</v>
          </cell>
          <cell r="BF371">
            <v>0</v>
          </cell>
          <cell r="BG371">
            <v>0</v>
          </cell>
          <cell r="BH371">
            <v>0</v>
          </cell>
          <cell r="BI371">
            <v>0</v>
          </cell>
          <cell r="BJ371">
            <v>0</v>
          </cell>
          <cell r="BK371">
            <v>0</v>
          </cell>
          <cell r="BL371">
            <v>326450.36</v>
          </cell>
          <cell r="BM371">
            <v>0</v>
          </cell>
          <cell r="BN371">
            <v>0</v>
          </cell>
          <cell r="BO371">
            <v>0</v>
          </cell>
          <cell r="BP371">
            <v>0</v>
          </cell>
          <cell r="BQ371">
            <v>0</v>
          </cell>
          <cell r="BR371">
            <v>1241215.6299999999</v>
          </cell>
          <cell r="BS371">
            <v>0</v>
          </cell>
          <cell r="BT371">
            <v>0</v>
          </cell>
          <cell r="BU371">
            <v>0</v>
          </cell>
          <cell r="BV371">
            <v>0</v>
          </cell>
          <cell r="BW371">
            <v>0</v>
          </cell>
          <cell r="BX371">
            <v>0</v>
          </cell>
          <cell r="BY371">
            <v>0</v>
          </cell>
          <cell r="BZ371">
            <v>0</v>
          </cell>
          <cell r="CA371">
            <v>0</v>
          </cell>
          <cell r="CB371">
            <v>0</v>
          </cell>
          <cell r="CC371">
            <v>0</v>
          </cell>
          <cell r="CD371">
            <v>0</v>
          </cell>
          <cell r="CE371">
            <v>0</v>
          </cell>
          <cell r="CF371">
            <v>0</v>
          </cell>
          <cell r="CG371">
            <v>0</v>
          </cell>
          <cell r="CH371">
            <v>0</v>
          </cell>
          <cell r="CI371">
            <v>0</v>
          </cell>
          <cell r="CJ371">
            <v>0</v>
          </cell>
          <cell r="CK371">
            <v>0</v>
          </cell>
          <cell r="CL371">
            <v>0</v>
          </cell>
        </row>
        <row r="372">
          <cell r="A372" t="str">
            <v>5108010101.105</v>
          </cell>
          <cell r="B372" t="str">
            <v>หนี้สูญ-ลูกหนี้ค่าสินค้า-หน่วยงานภาครัฐ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0</v>
          </cell>
          <cell r="BD372">
            <v>0</v>
          </cell>
          <cell r="BE372">
            <v>0</v>
          </cell>
          <cell r="BF372">
            <v>0</v>
          </cell>
          <cell r="BG372">
            <v>350649.5</v>
          </cell>
          <cell r="BH372">
            <v>0</v>
          </cell>
          <cell r="BI372">
            <v>0</v>
          </cell>
          <cell r="BJ372">
            <v>0</v>
          </cell>
          <cell r="BK372">
            <v>0</v>
          </cell>
          <cell r="BL372">
            <v>3101968</v>
          </cell>
          <cell r="BM372">
            <v>0</v>
          </cell>
          <cell r="BN372">
            <v>0</v>
          </cell>
          <cell r="BO372">
            <v>0</v>
          </cell>
          <cell r="BP372">
            <v>0</v>
          </cell>
          <cell r="BQ372">
            <v>0</v>
          </cell>
          <cell r="BR372">
            <v>1900950.22</v>
          </cell>
          <cell r="BS372">
            <v>0</v>
          </cell>
          <cell r="BT372">
            <v>0</v>
          </cell>
          <cell r="BU372">
            <v>0</v>
          </cell>
          <cell r="BV372">
            <v>0</v>
          </cell>
          <cell r="BW372">
            <v>0</v>
          </cell>
          <cell r="BX372">
            <v>0</v>
          </cell>
          <cell r="BY372">
            <v>0</v>
          </cell>
          <cell r="BZ372">
            <v>0</v>
          </cell>
          <cell r="CA372">
            <v>0</v>
          </cell>
          <cell r="CB372">
            <v>0</v>
          </cell>
          <cell r="CC372">
            <v>0</v>
          </cell>
          <cell r="CD372">
            <v>0</v>
          </cell>
          <cell r="CE372">
            <v>0</v>
          </cell>
          <cell r="CF372">
            <v>0</v>
          </cell>
          <cell r="CG372">
            <v>0</v>
          </cell>
          <cell r="CH372">
            <v>0</v>
          </cell>
          <cell r="CI372">
            <v>0</v>
          </cell>
          <cell r="CJ372">
            <v>0</v>
          </cell>
          <cell r="CK372">
            <v>0</v>
          </cell>
          <cell r="CL372">
            <v>0</v>
          </cell>
        </row>
        <row r="373">
          <cell r="A373" t="str">
            <v>5108010101.114</v>
          </cell>
          <cell r="B373" t="str">
            <v>หนี้สูญ-ลูกหนี้ค่ารักษา-ชำระเงิน OP</v>
          </cell>
          <cell r="C373">
            <v>0</v>
          </cell>
          <cell r="D373">
            <v>0</v>
          </cell>
          <cell r="E373">
            <v>331019</v>
          </cell>
          <cell r="F373">
            <v>0</v>
          </cell>
          <cell r="G373">
            <v>194383</v>
          </cell>
          <cell r="H373">
            <v>672083.3</v>
          </cell>
          <cell r="I373">
            <v>492918.83</v>
          </cell>
          <cell r="J373">
            <v>0</v>
          </cell>
          <cell r="K373">
            <v>0</v>
          </cell>
          <cell r="L373">
            <v>713651</v>
          </cell>
          <cell r="M373">
            <v>0</v>
          </cell>
          <cell r="N373">
            <v>0</v>
          </cell>
          <cell r="O373">
            <v>1281179.75</v>
          </cell>
          <cell r="P373">
            <v>0</v>
          </cell>
          <cell r="Q373">
            <v>863667</v>
          </cell>
          <cell r="R373">
            <v>57935.17</v>
          </cell>
          <cell r="S373">
            <v>0</v>
          </cell>
          <cell r="T373">
            <v>1545</v>
          </cell>
          <cell r="U373">
            <v>23822.6</v>
          </cell>
          <cell r="V373">
            <v>131</v>
          </cell>
          <cell r="W373">
            <v>191227</v>
          </cell>
          <cell r="X373">
            <v>220</v>
          </cell>
          <cell r="Y373">
            <v>106755.82</v>
          </cell>
          <cell r="Z373">
            <v>249686</v>
          </cell>
          <cell r="AA373">
            <v>0</v>
          </cell>
          <cell r="AB373">
            <v>230739</v>
          </cell>
          <cell r="AC373">
            <v>0</v>
          </cell>
          <cell r="AD373">
            <v>1435623</v>
          </cell>
          <cell r="AE373">
            <v>297338</v>
          </cell>
          <cell r="AF373">
            <v>212749</v>
          </cell>
          <cell r="AG373">
            <v>0</v>
          </cell>
          <cell r="AH373">
            <v>104320.45</v>
          </cell>
          <cell r="AI373">
            <v>429477.25</v>
          </cell>
          <cell r="AJ373">
            <v>270359</v>
          </cell>
          <cell r="AK373">
            <v>0</v>
          </cell>
          <cell r="AL373">
            <v>0</v>
          </cell>
          <cell r="AM373">
            <v>231372.5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1556548.7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187628</v>
          </cell>
          <cell r="AX373">
            <v>0</v>
          </cell>
          <cell r="AY373">
            <v>206620</v>
          </cell>
          <cell r="AZ373">
            <v>0</v>
          </cell>
          <cell r="BA373">
            <v>0</v>
          </cell>
          <cell r="BB373">
            <v>0</v>
          </cell>
          <cell r="BC373">
            <v>0</v>
          </cell>
          <cell r="BD373">
            <v>1106612</v>
          </cell>
          <cell r="BE373">
            <v>31232</v>
          </cell>
          <cell r="BF373">
            <v>0</v>
          </cell>
          <cell r="BG373">
            <v>2058760</v>
          </cell>
          <cell r="BH373">
            <v>0</v>
          </cell>
          <cell r="BI373">
            <v>10789</v>
          </cell>
          <cell r="BJ373">
            <v>386434</v>
          </cell>
          <cell r="BK373">
            <v>135294</v>
          </cell>
          <cell r="BL373">
            <v>2896988.9</v>
          </cell>
          <cell r="BM373">
            <v>0</v>
          </cell>
          <cell r="BN373">
            <v>35572</v>
          </cell>
          <cell r="BO373">
            <v>750737.6</v>
          </cell>
          <cell r="BP373">
            <v>0</v>
          </cell>
          <cell r="BQ373">
            <v>0</v>
          </cell>
          <cell r="BR373">
            <v>536301</v>
          </cell>
          <cell r="BS373">
            <v>0</v>
          </cell>
          <cell r="BT373">
            <v>0</v>
          </cell>
          <cell r="BU373">
            <v>0</v>
          </cell>
          <cell r="BV373">
            <v>68989</v>
          </cell>
          <cell r="BW373">
            <v>0</v>
          </cell>
          <cell r="BX373">
            <v>0</v>
          </cell>
          <cell r="BY373">
            <v>149592</v>
          </cell>
          <cell r="BZ373">
            <v>615508</v>
          </cell>
          <cell r="CA373">
            <v>102961</v>
          </cell>
          <cell r="CB373">
            <v>160945</v>
          </cell>
          <cell r="CC373">
            <v>0</v>
          </cell>
          <cell r="CD373">
            <v>566619</v>
          </cell>
          <cell r="CE373">
            <v>0</v>
          </cell>
          <cell r="CF373">
            <v>0</v>
          </cell>
          <cell r="CG373">
            <v>0</v>
          </cell>
          <cell r="CH373">
            <v>0</v>
          </cell>
          <cell r="CI373">
            <v>0</v>
          </cell>
          <cell r="CJ373">
            <v>0</v>
          </cell>
          <cell r="CK373">
            <v>68904</v>
          </cell>
          <cell r="CL373">
            <v>0</v>
          </cell>
        </row>
        <row r="374">
          <cell r="A374" t="str">
            <v>5108010101.115</v>
          </cell>
          <cell r="B374" t="str">
            <v>หนี้สูญ-ลูกหนี้ค่ารักษา-ชำระเงิน IP</v>
          </cell>
          <cell r="C374">
            <v>0</v>
          </cell>
          <cell r="D374">
            <v>0</v>
          </cell>
          <cell r="E374">
            <v>69330</v>
          </cell>
          <cell r="F374">
            <v>0</v>
          </cell>
          <cell r="G374">
            <v>19818</v>
          </cell>
          <cell r="H374">
            <v>8108</v>
          </cell>
          <cell r="I374">
            <v>186849.38</v>
          </cell>
          <cell r="J374">
            <v>0</v>
          </cell>
          <cell r="K374">
            <v>0</v>
          </cell>
          <cell r="L374">
            <v>272316</v>
          </cell>
          <cell r="M374">
            <v>5996.22</v>
          </cell>
          <cell r="N374">
            <v>0</v>
          </cell>
          <cell r="O374">
            <v>26204</v>
          </cell>
          <cell r="P374">
            <v>0</v>
          </cell>
          <cell r="Q374">
            <v>142980</v>
          </cell>
          <cell r="R374">
            <v>0</v>
          </cell>
          <cell r="S374">
            <v>0</v>
          </cell>
          <cell r="T374">
            <v>6434</v>
          </cell>
          <cell r="U374">
            <v>0</v>
          </cell>
          <cell r="V374">
            <v>41378.980000000003</v>
          </cell>
          <cell r="W374">
            <v>11817</v>
          </cell>
          <cell r="X374">
            <v>0</v>
          </cell>
          <cell r="Y374">
            <v>107965</v>
          </cell>
          <cell r="Z374">
            <v>184585</v>
          </cell>
          <cell r="AA374">
            <v>0</v>
          </cell>
          <cell r="AB374">
            <v>56535</v>
          </cell>
          <cell r="AC374">
            <v>0</v>
          </cell>
          <cell r="AD374">
            <v>177193</v>
          </cell>
          <cell r="AE374">
            <v>139710</v>
          </cell>
          <cell r="AF374">
            <v>132364</v>
          </cell>
          <cell r="AG374">
            <v>0</v>
          </cell>
          <cell r="AH374">
            <v>52546</v>
          </cell>
          <cell r="AI374">
            <v>162067</v>
          </cell>
          <cell r="AJ374">
            <v>21531.64</v>
          </cell>
          <cell r="AK374">
            <v>0</v>
          </cell>
          <cell r="AL374">
            <v>0</v>
          </cell>
          <cell r="AM374">
            <v>66819.5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4669314.09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62272</v>
          </cell>
          <cell r="AX374">
            <v>0</v>
          </cell>
          <cell r="AY374">
            <v>71872</v>
          </cell>
          <cell r="AZ374">
            <v>800</v>
          </cell>
          <cell r="BA374">
            <v>0</v>
          </cell>
          <cell r="BB374">
            <v>0</v>
          </cell>
          <cell r="BC374">
            <v>0</v>
          </cell>
          <cell r="BD374">
            <v>580356</v>
          </cell>
          <cell r="BE374">
            <v>8164</v>
          </cell>
          <cell r="BF374">
            <v>0</v>
          </cell>
          <cell r="BG374">
            <v>10245530</v>
          </cell>
          <cell r="BH374">
            <v>0</v>
          </cell>
          <cell r="BI374">
            <v>0</v>
          </cell>
          <cell r="BJ374">
            <v>368503</v>
          </cell>
          <cell r="BK374">
            <v>0</v>
          </cell>
          <cell r="BL374">
            <v>6098730.2000000002</v>
          </cell>
          <cell r="BM374">
            <v>0</v>
          </cell>
          <cell r="BN374">
            <v>40837</v>
          </cell>
          <cell r="BO374">
            <v>304192</v>
          </cell>
          <cell r="BP374">
            <v>0</v>
          </cell>
          <cell r="BQ374">
            <v>0</v>
          </cell>
          <cell r="BR374">
            <v>358157</v>
          </cell>
          <cell r="BS374">
            <v>0</v>
          </cell>
          <cell r="BT374">
            <v>0</v>
          </cell>
          <cell r="BU374">
            <v>0</v>
          </cell>
          <cell r="BV374">
            <v>0</v>
          </cell>
          <cell r="BW374">
            <v>0</v>
          </cell>
          <cell r="BX374">
            <v>0</v>
          </cell>
          <cell r="BY374">
            <v>32747</v>
          </cell>
          <cell r="BZ374">
            <v>148321</v>
          </cell>
          <cell r="CA374">
            <v>46672</v>
          </cell>
          <cell r="CB374">
            <v>190929</v>
          </cell>
          <cell r="CC374">
            <v>0</v>
          </cell>
          <cell r="CD374">
            <v>261183</v>
          </cell>
          <cell r="CE374">
            <v>0</v>
          </cell>
          <cell r="CF374">
            <v>0</v>
          </cell>
          <cell r="CG374">
            <v>0</v>
          </cell>
          <cell r="CH374">
            <v>0</v>
          </cell>
          <cell r="CI374">
            <v>0</v>
          </cell>
          <cell r="CJ374">
            <v>0</v>
          </cell>
          <cell r="CK374">
            <v>20262</v>
          </cell>
          <cell r="CL374">
            <v>0</v>
          </cell>
        </row>
        <row r="375">
          <cell r="A375" t="str">
            <v>5108010101.202</v>
          </cell>
          <cell r="B375" t="str">
            <v xml:space="preserve">หนี้สูญ-ลูกหนี้ค่ารักษาUC-IP 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677403.78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652493.84</v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0</v>
          </cell>
          <cell r="AF375">
            <v>0</v>
          </cell>
          <cell r="AG375">
            <v>0</v>
          </cell>
          <cell r="AH375">
            <v>0</v>
          </cell>
          <cell r="AI375">
            <v>0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O375">
            <v>517350.91</v>
          </cell>
          <cell r="AP375">
            <v>0</v>
          </cell>
          <cell r="AQ375">
            <v>0</v>
          </cell>
          <cell r="AR375">
            <v>0</v>
          </cell>
          <cell r="AS375">
            <v>0</v>
          </cell>
          <cell r="AT375">
            <v>0</v>
          </cell>
          <cell r="AU375">
            <v>0</v>
          </cell>
          <cell r="AV375">
            <v>0</v>
          </cell>
          <cell r="AW375">
            <v>0</v>
          </cell>
          <cell r="AX375">
            <v>0</v>
          </cell>
          <cell r="AY375">
            <v>636030.23</v>
          </cell>
          <cell r="AZ375">
            <v>0</v>
          </cell>
          <cell r="BA375">
            <v>0</v>
          </cell>
          <cell r="BB375">
            <v>0</v>
          </cell>
          <cell r="BC375">
            <v>0</v>
          </cell>
          <cell r="BD375">
            <v>0</v>
          </cell>
          <cell r="BE375">
            <v>16522.8</v>
          </cell>
          <cell r="BF375">
            <v>0</v>
          </cell>
          <cell r="BG375">
            <v>0</v>
          </cell>
          <cell r="BH375">
            <v>0</v>
          </cell>
          <cell r="BI375">
            <v>0</v>
          </cell>
          <cell r="BJ375">
            <v>0</v>
          </cell>
          <cell r="BK375">
            <v>0</v>
          </cell>
          <cell r="BL375">
            <v>0</v>
          </cell>
          <cell r="BM375">
            <v>0</v>
          </cell>
          <cell r="BN375">
            <v>0</v>
          </cell>
          <cell r="BO375">
            <v>0</v>
          </cell>
          <cell r="BP375">
            <v>0</v>
          </cell>
          <cell r="BQ375">
            <v>48884.26</v>
          </cell>
          <cell r="BR375">
            <v>0</v>
          </cell>
          <cell r="BS375">
            <v>0</v>
          </cell>
          <cell r="BT375">
            <v>0</v>
          </cell>
          <cell r="BU375">
            <v>0</v>
          </cell>
          <cell r="BV375">
            <v>0</v>
          </cell>
          <cell r="BW375">
            <v>160470.93</v>
          </cell>
          <cell r="BX375">
            <v>9645</v>
          </cell>
          <cell r="BY375">
            <v>0</v>
          </cell>
          <cell r="BZ375">
            <v>0</v>
          </cell>
          <cell r="CA375">
            <v>0</v>
          </cell>
          <cell r="CB375">
            <v>0</v>
          </cell>
          <cell r="CC375">
            <v>0</v>
          </cell>
          <cell r="CD375">
            <v>447047.12</v>
          </cell>
          <cell r="CE375">
            <v>0</v>
          </cell>
          <cell r="CF375">
            <v>0</v>
          </cell>
          <cell r="CG375">
            <v>0</v>
          </cell>
          <cell r="CH375">
            <v>0</v>
          </cell>
          <cell r="CI375">
            <v>0</v>
          </cell>
          <cell r="CJ375">
            <v>0</v>
          </cell>
          <cell r="CK375">
            <v>0</v>
          </cell>
          <cell r="CL375">
            <v>0</v>
          </cell>
        </row>
        <row r="376">
          <cell r="A376" t="str">
            <v>5108010101.203</v>
          </cell>
          <cell r="B376" t="str">
            <v>หนี้สูญ-ลูกหนี้ค่ารักษา UC -OP นอก CUP(ในจังหวัด)</v>
          </cell>
          <cell r="C376">
            <v>0</v>
          </cell>
          <cell r="D376">
            <v>0</v>
          </cell>
          <cell r="E376">
            <v>53033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20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105381812.5</v>
          </cell>
          <cell r="X376">
            <v>188282</v>
          </cell>
          <cell r="Y376">
            <v>467046</v>
          </cell>
          <cell r="Z376">
            <v>287619</v>
          </cell>
          <cell r="AA376">
            <v>140216</v>
          </cell>
          <cell r="AB376">
            <v>535240</v>
          </cell>
          <cell r="AC376">
            <v>207459</v>
          </cell>
          <cell r="AD376">
            <v>906486</v>
          </cell>
          <cell r="AE376">
            <v>260214</v>
          </cell>
          <cell r="AF376">
            <v>168024</v>
          </cell>
          <cell r="AG376">
            <v>198016</v>
          </cell>
          <cell r="AH376">
            <v>3013058</v>
          </cell>
          <cell r="AI376">
            <v>242872</v>
          </cell>
          <cell r="AJ376">
            <v>1185456</v>
          </cell>
          <cell r="AK376">
            <v>637949</v>
          </cell>
          <cell r="AL376">
            <v>0</v>
          </cell>
          <cell r="AM376">
            <v>0</v>
          </cell>
          <cell r="AN376">
            <v>0</v>
          </cell>
          <cell r="AO376">
            <v>0</v>
          </cell>
          <cell r="AP376">
            <v>0</v>
          </cell>
          <cell r="AQ376">
            <v>0</v>
          </cell>
          <cell r="AR376">
            <v>292737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0</v>
          </cell>
          <cell r="BD376">
            <v>377812</v>
          </cell>
          <cell r="BE376">
            <v>0</v>
          </cell>
          <cell r="BF376">
            <v>0</v>
          </cell>
          <cell r="BG376">
            <v>0</v>
          </cell>
          <cell r="BH376">
            <v>0</v>
          </cell>
          <cell r="BI376">
            <v>90591</v>
          </cell>
          <cell r="BJ376">
            <v>260735</v>
          </cell>
          <cell r="BK376">
            <v>0</v>
          </cell>
          <cell r="BL376">
            <v>10985650</v>
          </cell>
          <cell r="BM376">
            <v>0</v>
          </cell>
          <cell r="BN376">
            <v>82488</v>
          </cell>
          <cell r="BO376">
            <v>0</v>
          </cell>
          <cell r="BP376">
            <v>0</v>
          </cell>
          <cell r="BQ376">
            <v>0</v>
          </cell>
          <cell r="BR376">
            <v>5748313.7999999998</v>
          </cell>
          <cell r="BS376">
            <v>0</v>
          </cell>
          <cell r="BT376">
            <v>0</v>
          </cell>
          <cell r="BU376">
            <v>0</v>
          </cell>
          <cell r="BV376">
            <v>0</v>
          </cell>
          <cell r="BW376">
            <v>0</v>
          </cell>
          <cell r="BX376">
            <v>0</v>
          </cell>
          <cell r="BY376">
            <v>0</v>
          </cell>
          <cell r="BZ376">
            <v>0</v>
          </cell>
          <cell r="CA376">
            <v>18557</v>
          </cell>
          <cell r="CB376">
            <v>0</v>
          </cell>
          <cell r="CC376">
            <v>321</v>
          </cell>
          <cell r="CD376">
            <v>706</v>
          </cell>
          <cell r="CE376">
            <v>0</v>
          </cell>
          <cell r="CF376">
            <v>0</v>
          </cell>
          <cell r="CG376">
            <v>0</v>
          </cell>
          <cell r="CH376">
            <v>0</v>
          </cell>
          <cell r="CI376">
            <v>0</v>
          </cell>
          <cell r="CJ376">
            <v>0</v>
          </cell>
          <cell r="CK376">
            <v>0</v>
          </cell>
          <cell r="CL376">
            <v>0</v>
          </cell>
        </row>
        <row r="377">
          <cell r="A377" t="str">
            <v>5108010101.205</v>
          </cell>
          <cell r="B377" t="str">
            <v>หนี้สูญ-ลูกหนี้ค่ารักษา UC -OP นอก CUP (ต่างจังหวัด)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590431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27605</v>
          </cell>
          <cell r="Z377">
            <v>275406</v>
          </cell>
          <cell r="AA377">
            <v>0</v>
          </cell>
          <cell r="AB377">
            <v>0</v>
          </cell>
          <cell r="AC377">
            <v>0</v>
          </cell>
          <cell r="AD377">
            <v>0</v>
          </cell>
          <cell r="AE377">
            <v>0</v>
          </cell>
          <cell r="AF377">
            <v>15623</v>
          </cell>
          <cell r="AG377">
            <v>0</v>
          </cell>
          <cell r="AH377">
            <v>0</v>
          </cell>
          <cell r="AI377">
            <v>149164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O377">
            <v>0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0</v>
          </cell>
          <cell r="BD377">
            <v>0</v>
          </cell>
          <cell r="BE377">
            <v>0</v>
          </cell>
          <cell r="BF377">
            <v>0</v>
          </cell>
          <cell r="BG377">
            <v>0</v>
          </cell>
          <cell r="BH377">
            <v>0</v>
          </cell>
          <cell r="BI377">
            <v>0</v>
          </cell>
          <cell r="BJ377">
            <v>0</v>
          </cell>
          <cell r="BK377">
            <v>0</v>
          </cell>
          <cell r="BL377">
            <v>245718.79</v>
          </cell>
          <cell r="BM377">
            <v>0</v>
          </cell>
          <cell r="BN377">
            <v>65968</v>
          </cell>
          <cell r="BO377">
            <v>0</v>
          </cell>
          <cell r="BP377">
            <v>0</v>
          </cell>
          <cell r="BQ377">
            <v>0</v>
          </cell>
          <cell r="BR377">
            <v>721415.4</v>
          </cell>
          <cell r="BS377">
            <v>0</v>
          </cell>
          <cell r="BT377">
            <v>0</v>
          </cell>
          <cell r="BU377">
            <v>0</v>
          </cell>
          <cell r="BV377">
            <v>0</v>
          </cell>
          <cell r="BW377">
            <v>0</v>
          </cell>
          <cell r="BX377">
            <v>0</v>
          </cell>
          <cell r="BY377">
            <v>0</v>
          </cell>
          <cell r="BZ377">
            <v>0</v>
          </cell>
          <cell r="CA377">
            <v>0</v>
          </cell>
          <cell r="CB377">
            <v>0</v>
          </cell>
          <cell r="CC377">
            <v>0</v>
          </cell>
          <cell r="CD377">
            <v>0</v>
          </cell>
          <cell r="CE377">
            <v>0</v>
          </cell>
          <cell r="CF377">
            <v>0</v>
          </cell>
          <cell r="CG377">
            <v>0</v>
          </cell>
          <cell r="CH377">
            <v>0</v>
          </cell>
          <cell r="CI377">
            <v>0</v>
          </cell>
          <cell r="CJ377">
            <v>0</v>
          </cell>
          <cell r="CK377">
            <v>0</v>
          </cell>
          <cell r="CL377">
            <v>0</v>
          </cell>
        </row>
        <row r="378">
          <cell r="A378" t="str">
            <v>5108010101.216</v>
          </cell>
          <cell r="B378" t="str">
            <v>หนี้สูญ-ลูกหนี้ค่ารักษา UC- OP -AE</v>
          </cell>
          <cell r="C378">
            <v>0</v>
          </cell>
          <cell r="D378">
            <v>0</v>
          </cell>
          <cell r="E378">
            <v>85805.65</v>
          </cell>
          <cell r="F378">
            <v>0</v>
          </cell>
          <cell r="G378">
            <v>3979.8</v>
          </cell>
          <cell r="H378">
            <v>0</v>
          </cell>
          <cell r="I378">
            <v>275564.11</v>
          </cell>
          <cell r="J378">
            <v>14453.02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7076.84</v>
          </cell>
          <cell r="P378">
            <v>1204.8</v>
          </cell>
          <cell r="Q378">
            <v>0</v>
          </cell>
          <cell r="R378">
            <v>0</v>
          </cell>
          <cell r="S378">
            <v>96996.56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20394</v>
          </cell>
          <cell r="Y378">
            <v>5801.11</v>
          </cell>
          <cell r="Z378">
            <v>118978</v>
          </cell>
          <cell r="AA378">
            <v>0</v>
          </cell>
          <cell r="AB378">
            <v>11981.7</v>
          </cell>
          <cell r="AC378">
            <v>0</v>
          </cell>
          <cell r="AD378">
            <v>0</v>
          </cell>
          <cell r="AE378">
            <v>1955.29</v>
          </cell>
          <cell r="AF378">
            <v>228533.05</v>
          </cell>
          <cell r="AG378">
            <v>41439.5</v>
          </cell>
          <cell r="AH378">
            <v>10048</v>
          </cell>
          <cell r="AI378">
            <v>685.4</v>
          </cell>
          <cell r="AJ378">
            <v>0</v>
          </cell>
          <cell r="AK378">
            <v>847</v>
          </cell>
          <cell r="AL378">
            <v>0</v>
          </cell>
          <cell r="AM378">
            <v>13909.95</v>
          </cell>
          <cell r="AN378">
            <v>0</v>
          </cell>
          <cell r="AO378">
            <v>0</v>
          </cell>
          <cell r="AP378">
            <v>0</v>
          </cell>
          <cell r="AQ378">
            <v>0</v>
          </cell>
          <cell r="AR378">
            <v>266545.27</v>
          </cell>
          <cell r="AS378">
            <v>0</v>
          </cell>
          <cell r="AT378">
            <v>0</v>
          </cell>
          <cell r="AU378">
            <v>0</v>
          </cell>
          <cell r="AV378">
            <v>0</v>
          </cell>
          <cell r="AW378">
            <v>0</v>
          </cell>
          <cell r="AX378">
            <v>0</v>
          </cell>
          <cell r="AY378">
            <v>40989.97</v>
          </cell>
          <cell r="AZ378">
            <v>0</v>
          </cell>
          <cell r="BA378">
            <v>0</v>
          </cell>
          <cell r="BB378">
            <v>0</v>
          </cell>
          <cell r="BC378">
            <v>0</v>
          </cell>
          <cell r="BD378">
            <v>0</v>
          </cell>
          <cell r="BE378">
            <v>6802.82</v>
          </cell>
          <cell r="BF378">
            <v>0</v>
          </cell>
          <cell r="BG378">
            <v>55262.75</v>
          </cell>
          <cell r="BH378">
            <v>0</v>
          </cell>
          <cell r="BI378">
            <v>2779</v>
          </cell>
          <cell r="BJ378">
            <v>13399</v>
          </cell>
          <cell r="BK378">
            <v>0</v>
          </cell>
          <cell r="BL378">
            <v>303851.63</v>
          </cell>
          <cell r="BM378">
            <v>3496</v>
          </cell>
          <cell r="BN378">
            <v>130899</v>
          </cell>
          <cell r="BO378">
            <v>0</v>
          </cell>
          <cell r="BP378">
            <v>0</v>
          </cell>
          <cell r="BQ378">
            <v>0</v>
          </cell>
          <cell r="BR378">
            <v>0</v>
          </cell>
          <cell r="BS378">
            <v>0</v>
          </cell>
          <cell r="BT378">
            <v>0</v>
          </cell>
          <cell r="BU378">
            <v>0</v>
          </cell>
          <cell r="BV378">
            <v>11925.6</v>
          </cell>
          <cell r="BW378">
            <v>0</v>
          </cell>
          <cell r="BX378">
            <v>6670</v>
          </cell>
          <cell r="BY378">
            <v>0</v>
          </cell>
          <cell r="BZ378">
            <v>0</v>
          </cell>
          <cell r="CA378">
            <v>62214.2</v>
          </cell>
          <cell r="CB378">
            <v>0</v>
          </cell>
          <cell r="CC378">
            <v>145086</v>
          </cell>
          <cell r="CD378">
            <v>79888.06</v>
          </cell>
          <cell r="CE378">
            <v>0</v>
          </cell>
          <cell r="CF378">
            <v>0</v>
          </cell>
          <cell r="CG378">
            <v>0</v>
          </cell>
          <cell r="CH378">
            <v>0</v>
          </cell>
          <cell r="CI378">
            <v>0</v>
          </cell>
          <cell r="CJ378">
            <v>0</v>
          </cell>
          <cell r="CK378">
            <v>36204.29</v>
          </cell>
          <cell r="CL378">
            <v>0</v>
          </cell>
        </row>
        <row r="379">
          <cell r="A379" t="str">
            <v>5108010101.218</v>
          </cell>
          <cell r="B379" t="str">
            <v>หนี้สูญ-ลูกหนี้ค่ารักษา UC- OP- HC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245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40.5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38505</v>
          </cell>
          <cell r="AA379">
            <v>0</v>
          </cell>
          <cell r="AB379">
            <v>3250</v>
          </cell>
          <cell r="AC379">
            <v>0</v>
          </cell>
          <cell r="AD379">
            <v>0</v>
          </cell>
          <cell r="AE379">
            <v>0</v>
          </cell>
          <cell r="AF379">
            <v>19400</v>
          </cell>
          <cell r="AG379">
            <v>2174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3934.8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74503.600000000006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  <cell r="BD379">
            <v>252216</v>
          </cell>
          <cell r="BE379">
            <v>1505</v>
          </cell>
          <cell r="BF379">
            <v>0</v>
          </cell>
          <cell r="BG379">
            <v>84326</v>
          </cell>
          <cell r="BH379">
            <v>0</v>
          </cell>
          <cell r="BI379">
            <v>0</v>
          </cell>
          <cell r="BJ379">
            <v>43940</v>
          </cell>
          <cell r="BK379">
            <v>0</v>
          </cell>
          <cell r="BL379">
            <v>0</v>
          </cell>
          <cell r="BM379">
            <v>0</v>
          </cell>
          <cell r="BN379">
            <v>0</v>
          </cell>
          <cell r="BO379">
            <v>0</v>
          </cell>
          <cell r="BP379">
            <v>6245</v>
          </cell>
          <cell r="BQ379">
            <v>0</v>
          </cell>
          <cell r="BR379">
            <v>0</v>
          </cell>
          <cell r="BS379">
            <v>0</v>
          </cell>
          <cell r="BT379">
            <v>0</v>
          </cell>
          <cell r="BU379">
            <v>0</v>
          </cell>
          <cell r="BV379">
            <v>0</v>
          </cell>
          <cell r="BW379">
            <v>0</v>
          </cell>
          <cell r="BX379">
            <v>0</v>
          </cell>
          <cell r="BY379">
            <v>0</v>
          </cell>
          <cell r="BZ379">
            <v>0</v>
          </cell>
          <cell r="CA379">
            <v>6500</v>
          </cell>
          <cell r="CB379">
            <v>0</v>
          </cell>
          <cell r="CC379">
            <v>21546</v>
          </cell>
          <cell r="CD379">
            <v>0</v>
          </cell>
          <cell r="CE379">
            <v>0</v>
          </cell>
          <cell r="CF379">
            <v>0</v>
          </cell>
          <cell r="CG379">
            <v>0</v>
          </cell>
          <cell r="CH379">
            <v>0</v>
          </cell>
          <cell r="CI379">
            <v>0</v>
          </cell>
          <cell r="CJ379">
            <v>0</v>
          </cell>
          <cell r="CK379">
            <v>0</v>
          </cell>
          <cell r="CL379">
            <v>0</v>
          </cell>
        </row>
        <row r="380">
          <cell r="A380" t="str">
            <v>5108010101.219</v>
          </cell>
          <cell r="B380" t="str">
            <v>หนี้สูญ-ลูกหนี้ค่ารักษา UC - IP -HC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24732.400000000001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14470.9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0</v>
          </cell>
          <cell r="BD380">
            <v>41550</v>
          </cell>
          <cell r="BE380">
            <v>0</v>
          </cell>
          <cell r="BF380">
            <v>0</v>
          </cell>
          <cell r="BG380">
            <v>0</v>
          </cell>
          <cell r="BH380">
            <v>0</v>
          </cell>
          <cell r="BI380">
            <v>0</v>
          </cell>
          <cell r="BJ380">
            <v>0</v>
          </cell>
          <cell r="BK380">
            <v>0</v>
          </cell>
          <cell r="BL380">
            <v>356011</v>
          </cell>
          <cell r="BM380">
            <v>0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  <cell r="BR380">
            <v>0</v>
          </cell>
          <cell r="BS380">
            <v>0</v>
          </cell>
          <cell r="BT380">
            <v>0</v>
          </cell>
          <cell r="BU380">
            <v>0</v>
          </cell>
          <cell r="BV380">
            <v>0</v>
          </cell>
          <cell r="BW380">
            <v>0</v>
          </cell>
          <cell r="BX380">
            <v>0</v>
          </cell>
          <cell r="BY380">
            <v>0</v>
          </cell>
          <cell r="BZ380">
            <v>0</v>
          </cell>
          <cell r="CA380">
            <v>0</v>
          </cell>
          <cell r="CB380">
            <v>0</v>
          </cell>
          <cell r="CC380">
            <v>0</v>
          </cell>
          <cell r="CD380">
            <v>0</v>
          </cell>
          <cell r="CE380">
            <v>0</v>
          </cell>
          <cell r="CF380">
            <v>0</v>
          </cell>
          <cell r="CG380">
            <v>0</v>
          </cell>
          <cell r="CH380">
            <v>0</v>
          </cell>
          <cell r="CI380">
            <v>0</v>
          </cell>
          <cell r="CJ380">
            <v>0</v>
          </cell>
          <cell r="CK380">
            <v>0</v>
          </cell>
          <cell r="CL380">
            <v>0</v>
          </cell>
        </row>
        <row r="381">
          <cell r="A381" t="str">
            <v>5108010101.220</v>
          </cell>
          <cell r="B381" t="str">
            <v>หนี้สูญ-ลูกหนี้ค่ารักษา UC- OP- DMI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1000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O381">
            <v>0</v>
          </cell>
          <cell r="AP381">
            <v>0</v>
          </cell>
          <cell r="AQ381">
            <v>0</v>
          </cell>
          <cell r="AR381">
            <v>174857.5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0</v>
          </cell>
          <cell r="BD381">
            <v>92480</v>
          </cell>
          <cell r="BE381">
            <v>0</v>
          </cell>
          <cell r="BF381">
            <v>0</v>
          </cell>
          <cell r="BG381">
            <v>0</v>
          </cell>
          <cell r="BH381">
            <v>0</v>
          </cell>
          <cell r="BI381">
            <v>0</v>
          </cell>
          <cell r="BJ381">
            <v>0</v>
          </cell>
          <cell r="BK381">
            <v>0</v>
          </cell>
          <cell r="BL381">
            <v>568581</v>
          </cell>
          <cell r="BM381">
            <v>0</v>
          </cell>
          <cell r="BN381">
            <v>0</v>
          </cell>
          <cell r="BO381">
            <v>0</v>
          </cell>
          <cell r="BP381">
            <v>0</v>
          </cell>
          <cell r="BQ381">
            <v>0</v>
          </cell>
          <cell r="BR381">
            <v>0</v>
          </cell>
          <cell r="BS381">
            <v>0</v>
          </cell>
          <cell r="BT381">
            <v>0</v>
          </cell>
          <cell r="BU381">
            <v>0</v>
          </cell>
          <cell r="BV381">
            <v>0</v>
          </cell>
          <cell r="BW381">
            <v>0</v>
          </cell>
          <cell r="BX381">
            <v>0</v>
          </cell>
          <cell r="BY381">
            <v>0</v>
          </cell>
          <cell r="BZ381">
            <v>0</v>
          </cell>
          <cell r="CA381">
            <v>0</v>
          </cell>
          <cell r="CB381">
            <v>0</v>
          </cell>
          <cell r="CC381">
            <v>21545</v>
          </cell>
          <cell r="CD381">
            <v>0</v>
          </cell>
          <cell r="CE381">
            <v>0</v>
          </cell>
          <cell r="CF381">
            <v>0</v>
          </cell>
          <cell r="CG381">
            <v>0</v>
          </cell>
          <cell r="CH381">
            <v>0</v>
          </cell>
          <cell r="CI381">
            <v>0</v>
          </cell>
          <cell r="CJ381">
            <v>0</v>
          </cell>
          <cell r="CK381">
            <v>0</v>
          </cell>
          <cell r="CL381">
            <v>0</v>
          </cell>
        </row>
        <row r="382">
          <cell r="A382" t="str">
            <v>5108010101.221</v>
          </cell>
          <cell r="B382" t="str">
            <v>หนี้สูญ-ลูกหนี้ค่ารักษา UC -IP - DMI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3000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1985957</v>
          </cell>
          <cell r="AS382">
            <v>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0</v>
          </cell>
          <cell r="BD382">
            <v>430636</v>
          </cell>
          <cell r="BE382">
            <v>0</v>
          </cell>
          <cell r="BF382">
            <v>0</v>
          </cell>
          <cell r="BG382">
            <v>0</v>
          </cell>
          <cell r="BH382">
            <v>0</v>
          </cell>
          <cell r="BI382">
            <v>0</v>
          </cell>
          <cell r="BJ382">
            <v>0</v>
          </cell>
          <cell r="BK382">
            <v>0</v>
          </cell>
          <cell r="BL382">
            <v>889694.26</v>
          </cell>
          <cell r="BM382">
            <v>0</v>
          </cell>
          <cell r="BN382">
            <v>0</v>
          </cell>
          <cell r="BO382">
            <v>0</v>
          </cell>
          <cell r="BP382">
            <v>0</v>
          </cell>
          <cell r="BQ382">
            <v>0</v>
          </cell>
          <cell r="BR382">
            <v>0</v>
          </cell>
          <cell r="BS382">
            <v>0</v>
          </cell>
          <cell r="BT382">
            <v>0</v>
          </cell>
          <cell r="BU382">
            <v>0</v>
          </cell>
          <cell r="BV382">
            <v>0</v>
          </cell>
          <cell r="BW382">
            <v>0</v>
          </cell>
          <cell r="BX382">
            <v>0</v>
          </cell>
          <cell r="BY382">
            <v>0</v>
          </cell>
          <cell r="BZ382">
            <v>0</v>
          </cell>
          <cell r="CA382">
            <v>10256</v>
          </cell>
          <cell r="CB382">
            <v>0</v>
          </cell>
          <cell r="CC382">
            <v>14000</v>
          </cell>
          <cell r="CD382">
            <v>0</v>
          </cell>
          <cell r="CE382">
            <v>0</v>
          </cell>
          <cell r="CF382">
            <v>0</v>
          </cell>
          <cell r="CG382">
            <v>0</v>
          </cell>
          <cell r="CH382">
            <v>0</v>
          </cell>
          <cell r="CI382">
            <v>0</v>
          </cell>
          <cell r="CJ382">
            <v>0</v>
          </cell>
          <cell r="CK382">
            <v>0</v>
          </cell>
          <cell r="CL382">
            <v>0</v>
          </cell>
        </row>
        <row r="383">
          <cell r="A383" t="str">
            <v>5108010101.309</v>
          </cell>
          <cell r="B383" t="str">
            <v>หนี้สูญ-ลูกหนี้ค่ารักษาประกันสังคม-ค่าใช้จ่ายสูง/อุบัติเหตุ/ฉุกเฉิน OP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23459</v>
          </cell>
          <cell r="I383">
            <v>205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1150</v>
          </cell>
          <cell r="P383">
            <v>1392</v>
          </cell>
          <cell r="Q383">
            <v>3472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2019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54572</v>
          </cell>
          <cell r="AJ383">
            <v>0</v>
          </cell>
          <cell r="AK383">
            <v>241067.3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78578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0</v>
          </cell>
          <cell r="BD383">
            <v>38264</v>
          </cell>
          <cell r="BE383">
            <v>2620.5</v>
          </cell>
          <cell r="BF383">
            <v>0</v>
          </cell>
          <cell r="BG383">
            <v>99443.5</v>
          </cell>
          <cell r="BH383">
            <v>20052.5</v>
          </cell>
          <cell r="BI383">
            <v>0</v>
          </cell>
          <cell r="BJ383">
            <v>0</v>
          </cell>
          <cell r="BK383">
            <v>0</v>
          </cell>
          <cell r="BL383">
            <v>37726</v>
          </cell>
          <cell r="BM383">
            <v>0</v>
          </cell>
          <cell r="BN383">
            <v>285.8</v>
          </cell>
          <cell r="BO383">
            <v>0</v>
          </cell>
          <cell r="BP383">
            <v>0</v>
          </cell>
          <cell r="BQ383">
            <v>0</v>
          </cell>
          <cell r="BR383">
            <v>49833.58</v>
          </cell>
          <cell r="BS383">
            <v>0</v>
          </cell>
          <cell r="BT383">
            <v>0</v>
          </cell>
          <cell r="BU383">
            <v>0</v>
          </cell>
          <cell r="BV383">
            <v>3169</v>
          </cell>
          <cell r="BW383">
            <v>0</v>
          </cell>
          <cell r="BX383">
            <v>13300</v>
          </cell>
          <cell r="BY383">
            <v>0</v>
          </cell>
          <cell r="BZ383">
            <v>0</v>
          </cell>
          <cell r="CA383">
            <v>0</v>
          </cell>
          <cell r="CB383">
            <v>0</v>
          </cell>
          <cell r="CC383">
            <v>9714</v>
          </cell>
          <cell r="CD383">
            <v>0</v>
          </cell>
          <cell r="CE383">
            <v>0</v>
          </cell>
          <cell r="CF383">
            <v>0</v>
          </cell>
          <cell r="CG383">
            <v>0</v>
          </cell>
          <cell r="CH383">
            <v>0</v>
          </cell>
          <cell r="CI383">
            <v>0</v>
          </cell>
          <cell r="CJ383">
            <v>0</v>
          </cell>
          <cell r="CK383">
            <v>0</v>
          </cell>
          <cell r="CL383">
            <v>0</v>
          </cell>
        </row>
        <row r="384">
          <cell r="A384" t="str">
            <v>5108010101.602</v>
          </cell>
          <cell r="B384" t="str">
            <v>หนี้สูญ-ลูกหนี้ค่ารักษา-พรบ.รถ OP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175398</v>
          </cell>
          <cell r="I384">
            <v>0</v>
          </cell>
          <cell r="J384">
            <v>0</v>
          </cell>
          <cell r="K384">
            <v>0</v>
          </cell>
          <cell r="L384">
            <v>4438</v>
          </cell>
          <cell r="M384">
            <v>193532</v>
          </cell>
          <cell r="N384">
            <v>0</v>
          </cell>
          <cell r="O384">
            <v>12594</v>
          </cell>
          <cell r="P384">
            <v>817</v>
          </cell>
          <cell r="Q384">
            <v>305</v>
          </cell>
          <cell r="R384">
            <v>0</v>
          </cell>
          <cell r="S384">
            <v>0</v>
          </cell>
          <cell r="T384">
            <v>30817</v>
          </cell>
          <cell r="U384">
            <v>0</v>
          </cell>
          <cell r="V384">
            <v>0</v>
          </cell>
          <cell r="W384">
            <v>0</v>
          </cell>
          <cell r="X384">
            <v>50</v>
          </cell>
          <cell r="Y384">
            <v>45814</v>
          </cell>
          <cell r="Z384">
            <v>210049</v>
          </cell>
          <cell r="AA384">
            <v>0</v>
          </cell>
          <cell r="AB384">
            <v>12117</v>
          </cell>
          <cell r="AC384">
            <v>0</v>
          </cell>
          <cell r="AD384">
            <v>5995</v>
          </cell>
          <cell r="AE384">
            <v>64</v>
          </cell>
          <cell r="AF384">
            <v>9842</v>
          </cell>
          <cell r="AG384">
            <v>0</v>
          </cell>
          <cell r="AH384">
            <v>2169</v>
          </cell>
          <cell r="AI384">
            <v>200960</v>
          </cell>
          <cell r="AJ384">
            <v>5880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1994</v>
          </cell>
          <cell r="AT384">
            <v>0</v>
          </cell>
          <cell r="AU384">
            <v>0</v>
          </cell>
          <cell r="AV384">
            <v>4598</v>
          </cell>
          <cell r="AW384">
            <v>19371</v>
          </cell>
          <cell r="AX384">
            <v>0</v>
          </cell>
          <cell r="AY384">
            <v>4453</v>
          </cell>
          <cell r="AZ384">
            <v>111515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642.5</v>
          </cell>
          <cell r="BF384">
            <v>0</v>
          </cell>
          <cell r="BG384">
            <v>900</v>
          </cell>
          <cell r="BH384">
            <v>0</v>
          </cell>
          <cell r="BI384">
            <v>0</v>
          </cell>
          <cell r="BJ384">
            <v>1625</v>
          </cell>
          <cell r="BK384">
            <v>0</v>
          </cell>
          <cell r="BL384">
            <v>37684</v>
          </cell>
          <cell r="BM384">
            <v>260</v>
          </cell>
          <cell r="BN384">
            <v>394</v>
          </cell>
          <cell r="BO384">
            <v>1302</v>
          </cell>
          <cell r="BP384">
            <v>28384</v>
          </cell>
          <cell r="BQ384">
            <v>0</v>
          </cell>
          <cell r="BR384">
            <v>0</v>
          </cell>
          <cell r="BS384">
            <v>0</v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109464</v>
          </cell>
          <cell r="BY384">
            <v>0</v>
          </cell>
          <cell r="BZ384">
            <v>0</v>
          </cell>
          <cell r="CA384">
            <v>74116</v>
          </cell>
          <cell r="CB384">
            <v>0</v>
          </cell>
          <cell r="CC384">
            <v>91</v>
          </cell>
          <cell r="CD384">
            <v>76163</v>
          </cell>
          <cell r="CE384">
            <v>0</v>
          </cell>
          <cell r="CF384">
            <v>0</v>
          </cell>
          <cell r="CG384">
            <v>151998</v>
          </cell>
          <cell r="CH384">
            <v>0</v>
          </cell>
          <cell r="CI384">
            <v>0</v>
          </cell>
          <cell r="CJ384">
            <v>0</v>
          </cell>
          <cell r="CK384">
            <v>42760</v>
          </cell>
          <cell r="CL384">
            <v>0</v>
          </cell>
        </row>
        <row r="385">
          <cell r="A385" t="str">
            <v>5108010101.603</v>
          </cell>
          <cell r="B385" t="str">
            <v>หนี้สูญ-ลูกหนี้ค่ารักษา-พรบ.รถ IP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44743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127873</v>
          </cell>
          <cell r="N385">
            <v>0</v>
          </cell>
          <cell r="O385">
            <v>94639</v>
          </cell>
          <cell r="P385">
            <v>0</v>
          </cell>
          <cell r="Q385">
            <v>50</v>
          </cell>
          <cell r="R385">
            <v>0</v>
          </cell>
          <cell r="S385">
            <v>0</v>
          </cell>
          <cell r="T385">
            <v>5337</v>
          </cell>
          <cell r="U385">
            <v>0</v>
          </cell>
          <cell r="V385">
            <v>0</v>
          </cell>
          <cell r="W385">
            <v>700</v>
          </cell>
          <cell r="X385">
            <v>1230</v>
          </cell>
          <cell r="Y385">
            <v>0</v>
          </cell>
          <cell r="Z385">
            <v>133004</v>
          </cell>
          <cell r="AA385">
            <v>0</v>
          </cell>
          <cell r="AB385">
            <v>9811</v>
          </cell>
          <cell r="AC385">
            <v>0</v>
          </cell>
          <cell r="AD385">
            <v>60</v>
          </cell>
          <cell r="AE385">
            <v>32</v>
          </cell>
          <cell r="AF385">
            <v>16667</v>
          </cell>
          <cell r="AG385">
            <v>0</v>
          </cell>
          <cell r="AH385">
            <v>150</v>
          </cell>
          <cell r="AI385">
            <v>152312</v>
          </cell>
          <cell r="AJ385">
            <v>2160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AS385">
            <v>740</v>
          </cell>
          <cell r="AT385">
            <v>0</v>
          </cell>
          <cell r="AU385">
            <v>0</v>
          </cell>
          <cell r="AV385">
            <v>470</v>
          </cell>
          <cell r="AW385">
            <v>14335</v>
          </cell>
          <cell r="AX385">
            <v>0</v>
          </cell>
          <cell r="AY385">
            <v>21011</v>
          </cell>
          <cell r="AZ385">
            <v>49801</v>
          </cell>
          <cell r="BA385">
            <v>0</v>
          </cell>
          <cell r="BB385">
            <v>0</v>
          </cell>
          <cell r="BC385">
            <v>0</v>
          </cell>
          <cell r="BD385">
            <v>0</v>
          </cell>
          <cell r="BE385">
            <v>33808.5</v>
          </cell>
          <cell r="BF385">
            <v>0</v>
          </cell>
          <cell r="BG385">
            <v>0</v>
          </cell>
          <cell r="BH385">
            <v>0</v>
          </cell>
          <cell r="BI385">
            <v>0</v>
          </cell>
          <cell r="BJ385">
            <v>300</v>
          </cell>
          <cell r="BK385">
            <v>0</v>
          </cell>
          <cell r="BL385">
            <v>357630</v>
          </cell>
          <cell r="BM385">
            <v>70</v>
          </cell>
          <cell r="BN385">
            <v>7359</v>
          </cell>
          <cell r="BO385">
            <v>0</v>
          </cell>
          <cell r="BP385">
            <v>8906</v>
          </cell>
          <cell r="BQ385">
            <v>0</v>
          </cell>
          <cell r="BR385">
            <v>132301</v>
          </cell>
          <cell r="BS385">
            <v>0</v>
          </cell>
          <cell r="BT385">
            <v>1605</v>
          </cell>
          <cell r="BU385">
            <v>0</v>
          </cell>
          <cell r="BV385">
            <v>0</v>
          </cell>
          <cell r="BW385">
            <v>0</v>
          </cell>
          <cell r="BX385">
            <v>112654</v>
          </cell>
          <cell r="BY385">
            <v>0</v>
          </cell>
          <cell r="BZ385">
            <v>0</v>
          </cell>
          <cell r="CA385">
            <v>81659</v>
          </cell>
          <cell r="CB385">
            <v>0</v>
          </cell>
          <cell r="CC385">
            <v>220</v>
          </cell>
          <cell r="CD385">
            <v>7806</v>
          </cell>
          <cell r="CE385">
            <v>0</v>
          </cell>
          <cell r="CF385">
            <v>0</v>
          </cell>
          <cell r="CG385">
            <v>0</v>
          </cell>
          <cell r="CH385">
            <v>0</v>
          </cell>
          <cell r="CI385">
            <v>0</v>
          </cell>
          <cell r="CJ385">
            <v>0</v>
          </cell>
          <cell r="CK385">
            <v>0</v>
          </cell>
          <cell r="CL385">
            <v>0</v>
          </cell>
        </row>
        <row r="386">
          <cell r="A386" t="str">
            <v>5108010107.102</v>
          </cell>
          <cell r="B386" t="str">
            <v>หนี้สงสัยจะสูญ-ลูกหนี้ค่าสิ่งส่งตรวจ -หน่วยงานภาครัฐ</v>
          </cell>
          <cell r="C386">
            <v>282038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232311.5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696707.76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192</v>
          </cell>
          <cell r="AH386">
            <v>11539.5</v>
          </cell>
          <cell r="AI386">
            <v>0</v>
          </cell>
          <cell r="AJ386">
            <v>0</v>
          </cell>
          <cell r="AK386">
            <v>116782.8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54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23202.799999999999</v>
          </cell>
          <cell r="AX386">
            <v>0</v>
          </cell>
          <cell r="AY386">
            <v>0</v>
          </cell>
          <cell r="AZ386">
            <v>0</v>
          </cell>
          <cell r="BA386">
            <v>128871.1</v>
          </cell>
          <cell r="BB386">
            <v>0</v>
          </cell>
          <cell r="BC386">
            <v>65313</v>
          </cell>
          <cell r="BD386">
            <v>140874.6</v>
          </cell>
          <cell r="BE386">
            <v>0</v>
          </cell>
          <cell r="BF386">
            <v>0</v>
          </cell>
          <cell r="BG386">
            <v>62912.5</v>
          </cell>
          <cell r="BH386">
            <v>0</v>
          </cell>
          <cell r="BI386">
            <v>0</v>
          </cell>
          <cell r="BJ386">
            <v>0</v>
          </cell>
          <cell r="BK386">
            <v>0</v>
          </cell>
          <cell r="BL386">
            <v>0</v>
          </cell>
          <cell r="BM386">
            <v>0</v>
          </cell>
          <cell r="BN386">
            <v>0</v>
          </cell>
          <cell r="BO386">
            <v>0</v>
          </cell>
          <cell r="BP386">
            <v>0</v>
          </cell>
          <cell r="BQ386">
            <v>0</v>
          </cell>
          <cell r="BR386">
            <v>619492.66</v>
          </cell>
          <cell r="BS386">
            <v>0</v>
          </cell>
          <cell r="BT386">
            <v>0</v>
          </cell>
          <cell r="BU386">
            <v>0</v>
          </cell>
          <cell r="BV386">
            <v>0</v>
          </cell>
          <cell r="BW386">
            <v>0</v>
          </cell>
          <cell r="BX386">
            <v>3313.2</v>
          </cell>
          <cell r="BY386">
            <v>0</v>
          </cell>
          <cell r="BZ386">
            <v>0</v>
          </cell>
          <cell r="CA386">
            <v>0</v>
          </cell>
          <cell r="CB386">
            <v>0</v>
          </cell>
          <cell r="CC386">
            <v>0</v>
          </cell>
          <cell r="CD386">
            <v>0</v>
          </cell>
          <cell r="CE386">
            <v>395</v>
          </cell>
          <cell r="CF386">
            <v>0</v>
          </cell>
          <cell r="CG386">
            <v>0</v>
          </cell>
          <cell r="CH386">
            <v>0</v>
          </cell>
          <cell r="CI386">
            <v>0</v>
          </cell>
          <cell r="CJ386">
            <v>0</v>
          </cell>
          <cell r="CK386">
            <v>0</v>
          </cell>
          <cell r="CL386">
            <v>0</v>
          </cell>
        </row>
        <row r="387">
          <cell r="A387" t="str">
            <v>5108010107.104</v>
          </cell>
          <cell r="B387" t="str">
            <v>หนี้สงสัยจะสูญ-ลูกหนี้ค่าวัสดุ/อุปกรณ์/น้ำยา-หน่วยงานภาครัฐ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106383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  <cell r="BD387">
            <v>1027675.97</v>
          </cell>
          <cell r="BE387">
            <v>0</v>
          </cell>
          <cell r="BF387">
            <v>0</v>
          </cell>
          <cell r="BG387">
            <v>681127.94</v>
          </cell>
          <cell r="BH387">
            <v>0</v>
          </cell>
          <cell r="BI387">
            <v>3565</v>
          </cell>
          <cell r="BJ387">
            <v>0</v>
          </cell>
          <cell r="BK387">
            <v>0</v>
          </cell>
          <cell r="BL387">
            <v>0</v>
          </cell>
          <cell r="BM387">
            <v>0</v>
          </cell>
          <cell r="BN387">
            <v>0</v>
          </cell>
          <cell r="BO387">
            <v>0</v>
          </cell>
          <cell r="BP387">
            <v>0</v>
          </cell>
          <cell r="BQ387">
            <v>0</v>
          </cell>
          <cell r="BR387">
            <v>404335.01</v>
          </cell>
          <cell r="BS387">
            <v>0</v>
          </cell>
          <cell r="BT387">
            <v>0</v>
          </cell>
          <cell r="BU387">
            <v>47634.47</v>
          </cell>
          <cell r="BV387">
            <v>0</v>
          </cell>
          <cell r="BW387">
            <v>0</v>
          </cell>
          <cell r="BX387">
            <v>0</v>
          </cell>
          <cell r="BY387">
            <v>0</v>
          </cell>
          <cell r="BZ387">
            <v>0</v>
          </cell>
          <cell r="CA387">
            <v>0</v>
          </cell>
          <cell r="CB387">
            <v>0</v>
          </cell>
          <cell r="CC387">
            <v>0</v>
          </cell>
          <cell r="CD387">
            <v>0</v>
          </cell>
          <cell r="CE387">
            <v>0</v>
          </cell>
          <cell r="CF387">
            <v>0</v>
          </cell>
          <cell r="CG387">
            <v>0</v>
          </cell>
          <cell r="CH387">
            <v>0</v>
          </cell>
          <cell r="CI387">
            <v>0</v>
          </cell>
          <cell r="CJ387">
            <v>0</v>
          </cell>
          <cell r="CK387">
            <v>0</v>
          </cell>
          <cell r="CL387">
            <v>0</v>
          </cell>
        </row>
        <row r="388">
          <cell r="A388" t="str">
            <v>5108010107.114</v>
          </cell>
          <cell r="B388" t="str">
            <v>หนี้สงสัยจะสูญ-ลูกหนี้ค่ารักษา-ชำระเงิน OP</v>
          </cell>
          <cell r="C388">
            <v>6010612</v>
          </cell>
          <cell r="D388">
            <v>142243.5</v>
          </cell>
          <cell r="E388">
            <v>127625.85</v>
          </cell>
          <cell r="F388">
            <v>209533.9</v>
          </cell>
          <cell r="G388">
            <v>42674.95</v>
          </cell>
          <cell r="H388">
            <v>154484.25</v>
          </cell>
          <cell r="I388">
            <v>45118.35</v>
          </cell>
          <cell r="J388">
            <v>1378901.25</v>
          </cell>
          <cell r="K388">
            <v>56586.75</v>
          </cell>
          <cell r="L388">
            <v>-394735.05</v>
          </cell>
          <cell r="M388">
            <v>1228334.8</v>
          </cell>
          <cell r="N388">
            <v>0</v>
          </cell>
          <cell r="O388">
            <v>2449264.35</v>
          </cell>
          <cell r="P388">
            <v>597854</v>
          </cell>
          <cell r="Q388">
            <v>965043.25</v>
          </cell>
          <cell r="R388">
            <v>1514918.45</v>
          </cell>
          <cell r="S388">
            <v>821186.65</v>
          </cell>
          <cell r="T388">
            <v>791596.05</v>
          </cell>
          <cell r="U388">
            <v>459093.68</v>
          </cell>
          <cell r="V388">
            <v>117909.6</v>
          </cell>
          <cell r="W388">
            <v>1191496.6499999999</v>
          </cell>
          <cell r="X388">
            <v>184343.7</v>
          </cell>
          <cell r="Y388">
            <v>816269.87</v>
          </cell>
          <cell r="Z388">
            <v>741820.8</v>
          </cell>
          <cell r="AA388">
            <v>63170.25</v>
          </cell>
          <cell r="AB388">
            <v>224938.15</v>
          </cell>
          <cell r="AC388">
            <v>718310.39</v>
          </cell>
          <cell r="AD388">
            <v>1472515.2</v>
          </cell>
          <cell r="AE388">
            <v>270123.95</v>
          </cell>
          <cell r="AF388">
            <v>0</v>
          </cell>
          <cell r="AG388">
            <v>138857.70000000001</v>
          </cell>
          <cell r="AH388">
            <v>276658.2</v>
          </cell>
          <cell r="AI388">
            <v>47738.45</v>
          </cell>
          <cell r="AJ388">
            <v>434527.15</v>
          </cell>
          <cell r="AK388">
            <v>0</v>
          </cell>
          <cell r="AL388">
            <v>0</v>
          </cell>
          <cell r="AM388">
            <v>21115.65</v>
          </cell>
          <cell r="AN388">
            <v>1177947.75</v>
          </cell>
          <cell r="AO388">
            <v>96158.05</v>
          </cell>
          <cell r="AP388">
            <v>0</v>
          </cell>
          <cell r="AQ388">
            <v>0</v>
          </cell>
          <cell r="AR388">
            <v>0</v>
          </cell>
          <cell r="AS388">
            <v>439239.15</v>
          </cell>
          <cell r="AT388">
            <v>0</v>
          </cell>
          <cell r="AU388">
            <v>39642.550000000003</v>
          </cell>
          <cell r="AV388">
            <v>0</v>
          </cell>
          <cell r="AW388">
            <v>0</v>
          </cell>
          <cell r="AX388">
            <v>157187.95000000001</v>
          </cell>
          <cell r="AY388">
            <v>0</v>
          </cell>
          <cell r="AZ388">
            <v>5645.25</v>
          </cell>
          <cell r="BA388">
            <v>3246924.25</v>
          </cell>
          <cell r="BB388">
            <v>47963.75</v>
          </cell>
          <cell r="BC388">
            <v>5749236.5599999996</v>
          </cell>
          <cell r="BD388">
            <v>1375645.6</v>
          </cell>
          <cell r="BE388">
            <v>124787.25</v>
          </cell>
          <cell r="BF388">
            <v>5857.66</v>
          </cell>
          <cell r="BG388">
            <v>0</v>
          </cell>
          <cell r="BH388">
            <v>36983.35</v>
          </cell>
          <cell r="BI388">
            <v>2299</v>
          </cell>
          <cell r="BJ388">
            <v>304680.2</v>
          </cell>
          <cell r="BK388">
            <v>414956.2</v>
          </cell>
          <cell r="BL388">
            <v>286865.90000000002</v>
          </cell>
          <cell r="BM388">
            <v>515755</v>
          </cell>
          <cell r="BN388">
            <v>15828.9</v>
          </cell>
          <cell r="BO388">
            <v>0</v>
          </cell>
          <cell r="BP388">
            <v>183520.05</v>
          </cell>
          <cell r="BQ388">
            <v>565.25</v>
          </cell>
          <cell r="BR388">
            <v>153183.70000000001</v>
          </cell>
          <cell r="BS388">
            <v>270033.7</v>
          </cell>
          <cell r="BT388">
            <v>402249.95</v>
          </cell>
          <cell r="BU388">
            <v>1601475.4</v>
          </cell>
          <cell r="BV388">
            <v>0</v>
          </cell>
          <cell r="BW388">
            <v>271144.25</v>
          </cell>
          <cell r="BX388">
            <v>32438.7</v>
          </cell>
          <cell r="BY388">
            <v>7419.5</v>
          </cell>
          <cell r="BZ388">
            <v>0</v>
          </cell>
          <cell r="CA388">
            <v>432667.05</v>
          </cell>
          <cell r="CB388">
            <v>355239.2</v>
          </cell>
          <cell r="CC388">
            <v>361496.85</v>
          </cell>
          <cell r="CD388">
            <v>545245.85</v>
          </cell>
          <cell r="CE388">
            <v>179343.85</v>
          </cell>
          <cell r="CF388">
            <v>1679.6</v>
          </cell>
          <cell r="CG388">
            <v>0</v>
          </cell>
          <cell r="CH388">
            <v>258184.35</v>
          </cell>
          <cell r="CI388">
            <v>59840.5</v>
          </cell>
          <cell r="CJ388">
            <v>1462475.6</v>
          </cell>
          <cell r="CK388">
            <v>74054.399999999994</v>
          </cell>
          <cell r="CL388">
            <v>214417.85</v>
          </cell>
        </row>
        <row r="389">
          <cell r="A389" t="str">
            <v>5108010107.115</v>
          </cell>
          <cell r="B389" t="str">
            <v>หนี้สงสัยจะสูญ-ลูกหนี้ค่ารักษา-ชำระเงิน  IP</v>
          </cell>
          <cell r="C389">
            <v>507155.69</v>
          </cell>
          <cell r="D389">
            <v>23507.75</v>
          </cell>
          <cell r="E389">
            <v>45981.9</v>
          </cell>
          <cell r="F389">
            <v>177934.05</v>
          </cell>
          <cell r="G389">
            <v>0</v>
          </cell>
          <cell r="H389">
            <v>20693.7</v>
          </cell>
          <cell r="I389">
            <v>9098.15</v>
          </cell>
          <cell r="J389">
            <v>403048.9</v>
          </cell>
          <cell r="K389">
            <v>27427.45</v>
          </cell>
          <cell r="L389">
            <v>-157948.35</v>
          </cell>
          <cell r="M389">
            <v>462616.75</v>
          </cell>
          <cell r="N389">
            <v>0</v>
          </cell>
          <cell r="O389">
            <v>4204709.5</v>
          </cell>
          <cell r="P389">
            <v>269941.55</v>
          </cell>
          <cell r="Q389">
            <v>150007.85</v>
          </cell>
          <cell r="R389">
            <v>177097.1</v>
          </cell>
          <cell r="S389">
            <v>415074.95</v>
          </cell>
          <cell r="T389">
            <v>419257.8</v>
          </cell>
          <cell r="U389">
            <v>72009.649999999994</v>
          </cell>
          <cell r="V389">
            <v>82157.899999999994</v>
          </cell>
          <cell r="W389">
            <v>1453936.68</v>
          </cell>
          <cell r="X389">
            <v>78788.25</v>
          </cell>
          <cell r="Y389">
            <v>467026.65</v>
          </cell>
          <cell r="Z389">
            <v>298707.55</v>
          </cell>
          <cell r="AA389">
            <v>7904</v>
          </cell>
          <cell r="AB389">
            <v>16539.5</v>
          </cell>
          <cell r="AC389">
            <v>234456.2</v>
          </cell>
          <cell r="AD389">
            <v>217543.35</v>
          </cell>
          <cell r="AE389">
            <v>16732.349999999999</v>
          </cell>
          <cell r="AF389">
            <v>0</v>
          </cell>
          <cell r="AG389">
            <v>150394.5</v>
          </cell>
          <cell r="AH389">
            <v>215374.5</v>
          </cell>
          <cell r="AI389">
            <v>15032.28</v>
          </cell>
          <cell r="AJ389">
            <v>97895.6</v>
          </cell>
          <cell r="AK389">
            <v>0</v>
          </cell>
          <cell r="AL389">
            <v>0</v>
          </cell>
          <cell r="AM389">
            <v>22149.25</v>
          </cell>
          <cell r="AN389">
            <v>513371.45</v>
          </cell>
          <cell r="AO389">
            <v>396027.45</v>
          </cell>
          <cell r="AP389">
            <v>0</v>
          </cell>
          <cell r="AQ389">
            <v>0</v>
          </cell>
          <cell r="AR389">
            <v>0</v>
          </cell>
          <cell r="AS389">
            <v>45888.800000000003</v>
          </cell>
          <cell r="AT389">
            <v>0</v>
          </cell>
          <cell r="AU389">
            <v>28425.9</v>
          </cell>
          <cell r="AV389">
            <v>0</v>
          </cell>
          <cell r="AW389">
            <v>0</v>
          </cell>
          <cell r="AX389">
            <v>4286.3999999999996</v>
          </cell>
          <cell r="AY389">
            <v>0</v>
          </cell>
          <cell r="AZ389">
            <v>0</v>
          </cell>
          <cell r="BA389">
            <v>1511203</v>
          </cell>
          <cell r="BB389">
            <v>20111.5</v>
          </cell>
          <cell r="BC389">
            <v>3433257.66</v>
          </cell>
          <cell r="BD389">
            <v>824972.62</v>
          </cell>
          <cell r="BE389">
            <v>4279.75</v>
          </cell>
          <cell r="BF389">
            <v>4288.3</v>
          </cell>
          <cell r="BG389">
            <v>161052.46</v>
          </cell>
          <cell r="BH389">
            <v>12148.4</v>
          </cell>
          <cell r="BI389">
            <v>0</v>
          </cell>
          <cell r="BJ389">
            <v>95303</v>
          </cell>
          <cell r="BK389">
            <v>0</v>
          </cell>
          <cell r="BL389">
            <v>0</v>
          </cell>
          <cell r="BM389">
            <v>45900.2</v>
          </cell>
          <cell r="BN389">
            <v>27112.05</v>
          </cell>
          <cell r="BO389">
            <v>0</v>
          </cell>
          <cell r="BP389">
            <v>11839.85</v>
          </cell>
          <cell r="BQ389">
            <v>0</v>
          </cell>
          <cell r="BR389">
            <v>13413.05</v>
          </cell>
          <cell r="BS389">
            <v>122391.35</v>
          </cell>
          <cell r="BT389">
            <v>327743.34999999998</v>
          </cell>
          <cell r="BU389">
            <v>1600699.65</v>
          </cell>
          <cell r="BV389">
            <v>109401.05</v>
          </cell>
          <cell r="BW389">
            <v>12222.7</v>
          </cell>
          <cell r="BX389">
            <v>68990.899999999994</v>
          </cell>
          <cell r="BY389">
            <v>0</v>
          </cell>
          <cell r="BZ389">
            <v>0</v>
          </cell>
          <cell r="CA389">
            <v>112119</v>
          </cell>
          <cell r="CB389">
            <v>205435.6</v>
          </cell>
          <cell r="CC389">
            <v>116130.85</v>
          </cell>
          <cell r="CD389">
            <v>177200.65</v>
          </cell>
          <cell r="CE389">
            <v>154053.9</v>
          </cell>
          <cell r="CF389">
            <v>0</v>
          </cell>
          <cell r="CG389">
            <v>0</v>
          </cell>
          <cell r="CH389">
            <v>0</v>
          </cell>
          <cell r="CI389">
            <v>20961.75</v>
          </cell>
          <cell r="CJ389">
            <v>569599.1</v>
          </cell>
          <cell r="CK389">
            <v>34801.35</v>
          </cell>
          <cell r="CL389">
            <v>6561.65</v>
          </cell>
        </row>
        <row r="390">
          <cell r="A390" t="str">
            <v>5108010107.202</v>
          </cell>
          <cell r="B390" t="str">
            <v>หนี้สงสัยจะสูญ-ลูกหนี้ค่ารักษา IP-UC</v>
          </cell>
          <cell r="C390">
            <v>3379346.7</v>
          </cell>
          <cell r="D390">
            <v>0</v>
          </cell>
          <cell r="E390">
            <v>217701.45</v>
          </cell>
          <cell r="F390">
            <v>111720.74</v>
          </cell>
          <cell r="G390">
            <v>116928</v>
          </cell>
          <cell r="H390">
            <v>99481.82</v>
          </cell>
          <cell r="I390">
            <v>152579.54999999999</v>
          </cell>
          <cell r="J390">
            <v>1003805.25</v>
          </cell>
          <cell r="K390">
            <v>387492.79</v>
          </cell>
          <cell r="L390">
            <v>535074.21</v>
          </cell>
          <cell r="M390">
            <v>0</v>
          </cell>
          <cell r="N390">
            <v>0</v>
          </cell>
          <cell r="O390">
            <v>3386745.29</v>
          </cell>
          <cell r="P390">
            <v>448415.24</v>
          </cell>
          <cell r="Q390">
            <v>1000366.36</v>
          </cell>
          <cell r="R390">
            <v>0</v>
          </cell>
          <cell r="S390">
            <v>347844.43</v>
          </cell>
          <cell r="T390">
            <v>0</v>
          </cell>
          <cell r="U390">
            <v>0</v>
          </cell>
          <cell r="V390">
            <v>0</v>
          </cell>
          <cell r="W390">
            <v>12358740.869999999</v>
          </cell>
          <cell r="X390">
            <v>127217.85</v>
          </cell>
          <cell r="Y390">
            <v>0</v>
          </cell>
          <cell r="Z390">
            <v>329406.99</v>
          </cell>
          <cell r="AA390">
            <v>56043.199999999997</v>
          </cell>
          <cell r="AB390">
            <v>203611.78</v>
          </cell>
          <cell r="AC390">
            <v>0</v>
          </cell>
          <cell r="AD390">
            <v>961278.2</v>
          </cell>
          <cell r="AE390">
            <v>197435.49</v>
          </cell>
          <cell r="AF390">
            <v>205122</v>
          </cell>
          <cell r="AG390">
            <v>445216.85</v>
          </cell>
          <cell r="AH390">
            <v>305962.51</v>
          </cell>
          <cell r="AI390">
            <v>223660.24</v>
          </cell>
          <cell r="AJ390">
            <v>163284.91</v>
          </cell>
          <cell r="AK390">
            <v>5594888.0599999996</v>
          </cell>
          <cell r="AL390">
            <v>434206.11</v>
          </cell>
          <cell r="AM390">
            <v>173213.39</v>
          </cell>
          <cell r="AN390">
            <v>1011288.93</v>
          </cell>
          <cell r="AO390">
            <v>0</v>
          </cell>
          <cell r="AP390">
            <v>267278.90999999997</v>
          </cell>
          <cell r="AQ390">
            <v>46846.82</v>
          </cell>
          <cell r="AR390">
            <v>0</v>
          </cell>
          <cell r="AS390">
            <v>0</v>
          </cell>
          <cell r="AT390">
            <v>72377.47</v>
          </cell>
          <cell r="AU390">
            <v>379394.7</v>
          </cell>
          <cell r="AV390">
            <v>174867.38</v>
          </cell>
          <cell r="AW390">
            <v>244970.32</v>
          </cell>
          <cell r="AX390">
            <v>203991.87</v>
          </cell>
          <cell r="AY390">
            <v>198275.99</v>
          </cell>
          <cell r="AZ390">
            <v>158110.98000000001</v>
          </cell>
          <cell r="BA390">
            <v>0</v>
          </cell>
          <cell r="BB390">
            <v>189826.05</v>
          </cell>
          <cell r="BC390">
            <v>5753094.6100000003</v>
          </cell>
          <cell r="BD390">
            <v>0</v>
          </cell>
          <cell r="BE390">
            <v>107837.36</v>
          </cell>
          <cell r="BF390">
            <v>0</v>
          </cell>
          <cell r="BG390">
            <v>2326197.14</v>
          </cell>
          <cell r="BH390">
            <v>0</v>
          </cell>
          <cell r="BI390">
            <v>0</v>
          </cell>
          <cell r="BJ390">
            <v>0</v>
          </cell>
          <cell r="BK390">
            <v>0</v>
          </cell>
          <cell r="BL390">
            <v>5728096.0999999996</v>
          </cell>
          <cell r="BM390">
            <v>460343.16</v>
          </cell>
          <cell r="BN390">
            <v>332109.49</v>
          </cell>
          <cell r="BO390">
            <v>656632.66</v>
          </cell>
          <cell r="BP390">
            <v>406535.54</v>
          </cell>
          <cell r="BQ390">
            <v>202351.8</v>
          </cell>
          <cell r="BR390">
            <v>27721050.190000001</v>
          </cell>
          <cell r="BS390">
            <v>321738.2</v>
          </cell>
          <cell r="BT390">
            <v>381243.02</v>
          </cell>
          <cell r="BU390">
            <v>2943749.98</v>
          </cell>
          <cell r="BV390">
            <v>47820.1</v>
          </cell>
          <cell r="BW390">
            <v>0</v>
          </cell>
          <cell r="BX390">
            <v>616840.16</v>
          </cell>
          <cell r="BY390">
            <v>172763.04</v>
          </cell>
          <cell r="BZ390">
            <v>84443.14</v>
          </cell>
          <cell r="CA390">
            <v>227216.58</v>
          </cell>
          <cell r="CB390">
            <v>358600.13</v>
          </cell>
          <cell r="CC390">
            <v>616640.73</v>
          </cell>
          <cell r="CD390">
            <v>396069.95</v>
          </cell>
          <cell r="CE390">
            <v>681580.16</v>
          </cell>
          <cell r="CF390">
            <v>0</v>
          </cell>
          <cell r="CG390">
            <v>107833.23</v>
          </cell>
          <cell r="CH390">
            <v>131013.62</v>
          </cell>
          <cell r="CI390">
            <v>0</v>
          </cell>
          <cell r="CJ390">
            <v>0</v>
          </cell>
          <cell r="CK390">
            <v>45997.599999999999</v>
          </cell>
          <cell r="CL390">
            <v>0</v>
          </cell>
        </row>
        <row r="391">
          <cell r="A391" t="str">
            <v>5108010107.216</v>
          </cell>
          <cell r="B391" t="str">
            <v>หนี้สงสัยจะสูญ-ลูกหนี้ค่ารักษา UC-OP - AE</v>
          </cell>
          <cell r="C391">
            <v>2322.2399999999998</v>
          </cell>
          <cell r="D391">
            <v>2633.4</v>
          </cell>
          <cell r="E391">
            <v>2760.9</v>
          </cell>
          <cell r="F391">
            <v>19248.88</v>
          </cell>
          <cell r="G391">
            <v>2465.94</v>
          </cell>
          <cell r="H391">
            <v>49330.38</v>
          </cell>
          <cell r="I391">
            <v>1081</v>
          </cell>
          <cell r="J391">
            <v>21660.65</v>
          </cell>
          <cell r="K391">
            <v>10458.83</v>
          </cell>
          <cell r="L391">
            <v>20300.52</v>
          </cell>
          <cell r="M391">
            <v>109798.24</v>
          </cell>
          <cell r="N391">
            <v>0</v>
          </cell>
          <cell r="O391">
            <v>19525.98</v>
          </cell>
          <cell r="P391">
            <v>15453.09</v>
          </cell>
          <cell r="Q391">
            <v>3906.2</v>
          </cell>
          <cell r="R391">
            <v>870285.28</v>
          </cell>
          <cell r="S391">
            <v>-47018.66</v>
          </cell>
          <cell r="T391">
            <v>6274.16</v>
          </cell>
          <cell r="U391">
            <v>5151.99</v>
          </cell>
          <cell r="V391">
            <v>19746.96</v>
          </cell>
          <cell r="W391">
            <v>17300.11</v>
          </cell>
          <cell r="X391">
            <v>3543.93</v>
          </cell>
          <cell r="Y391">
            <v>30918.58</v>
          </cell>
          <cell r="Z391">
            <v>1210</v>
          </cell>
          <cell r="AA391">
            <v>2589.65</v>
          </cell>
          <cell r="AB391">
            <v>4155.54</v>
          </cell>
          <cell r="AC391">
            <v>1775.84</v>
          </cell>
          <cell r="AD391">
            <v>2720.13</v>
          </cell>
          <cell r="AE391">
            <v>1882.4</v>
          </cell>
          <cell r="AF391">
            <v>0</v>
          </cell>
          <cell r="AG391">
            <v>14327.92</v>
          </cell>
          <cell r="AH391">
            <v>15869.23</v>
          </cell>
          <cell r="AI391">
            <v>2623.32</v>
          </cell>
          <cell r="AJ391">
            <v>8359.0400000000009</v>
          </cell>
          <cell r="AK391">
            <v>0</v>
          </cell>
          <cell r="AL391">
            <v>2123.54</v>
          </cell>
          <cell r="AM391">
            <v>1258.25</v>
          </cell>
          <cell r="AN391">
            <v>6330.24</v>
          </cell>
          <cell r="AO391">
            <v>0</v>
          </cell>
          <cell r="AP391">
            <v>2825.25</v>
          </cell>
          <cell r="AQ391">
            <v>3721.51</v>
          </cell>
          <cell r="AR391">
            <v>0</v>
          </cell>
          <cell r="AS391">
            <v>31466.67</v>
          </cell>
          <cell r="AT391">
            <v>31076.07</v>
          </cell>
          <cell r="AU391">
            <v>3717.18</v>
          </cell>
          <cell r="AV391">
            <v>25995.8</v>
          </cell>
          <cell r="AW391">
            <v>154.80000000000001</v>
          </cell>
          <cell r="AX391">
            <v>5219.5600000000004</v>
          </cell>
          <cell r="AY391">
            <v>0</v>
          </cell>
          <cell r="AZ391">
            <v>268.08</v>
          </cell>
          <cell r="BA391">
            <v>11650</v>
          </cell>
          <cell r="BB391">
            <v>12512.31</v>
          </cell>
          <cell r="BC391">
            <v>235089.35</v>
          </cell>
          <cell r="BD391">
            <v>14444.8</v>
          </cell>
          <cell r="BE391">
            <v>4156.97</v>
          </cell>
          <cell r="BF391">
            <v>9516.6</v>
          </cell>
          <cell r="BG391">
            <v>19752.93</v>
          </cell>
          <cell r="BH391">
            <v>3194.15</v>
          </cell>
          <cell r="BI391">
            <v>3435.04</v>
          </cell>
          <cell r="BJ391">
            <v>4584.8500000000004</v>
          </cell>
          <cell r="BK391">
            <v>13302.49</v>
          </cell>
          <cell r="BL391">
            <v>0</v>
          </cell>
          <cell r="BM391">
            <v>12284.74</v>
          </cell>
          <cell r="BN391">
            <v>33312</v>
          </cell>
          <cell r="BO391">
            <v>0</v>
          </cell>
          <cell r="BP391">
            <v>4375.3100000000004</v>
          </cell>
          <cell r="BQ391">
            <v>4316.29</v>
          </cell>
          <cell r="BR391">
            <v>746481.52</v>
          </cell>
          <cell r="BS391">
            <v>3108.33</v>
          </cell>
          <cell r="BT391">
            <v>30685.25</v>
          </cell>
          <cell r="BU391">
            <v>43155.94</v>
          </cell>
          <cell r="BV391">
            <v>2464.3000000000002</v>
          </cell>
          <cell r="BW391">
            <v>9157.7800000000007</v>
          </cell>
          <cell r="BX391">
            <v>36357.83</v>
          </cell>
          <cell r="BY391">
            <v>735.5</v>
          </cell>
          <cell r="BZ391">
            <v>4922.7299999999996</v>
          </cell>
          <cell r="CA391">
            <v>12581.35</v>
          </cell>
          <cell r="CB391">
            <v>10054.120000000001</v>
          </cell>
          <cell r="CC391">
            <v>7610.69</v>
          </cell>
          <cell r="CD391">
            <v>25214.5</v>
          </cell>
          <cell r="CE391">
            <v>3306.76</v>
          </cell>
          <cell r="CF391">
            <v>4614.32</v>
          </cell>
          <cell r="CG391">
            <v>4033.97</v>
          </cell>
          <cell r="CH391">
            <v>5144.2299999999996</v>
          </cell>
          <cell r="CI391">
            <v>5506.76</v>
          </cell>
          <cell r="CJ391">
            <v>42998.73</v>
          </cell>
          <cell r="CK391">
            <v>2411.5</v>
          </cell>
          <cell r="CL391">
            <v>8845.9</v>
          </cell>
        </row>
        <row r="392">
          <cell r="A392" t="str">
            <v>5108010107.217</v>
          </cell>
          <cell r="B392" t="str">
            <v>หนี้สงสัยจะสูญ-ลูกหนี้ค่ารักษา UC- IP- AE</v>
          </cell>
          <cell r="C392">
            <v>2652658.59</v>
          </cell>
          <cell r="D392">
            <v>23146.74</v>
          </cell>
          <cell r="E392">
            <v>12384.2</v>
          </cell>
          <cell r="F392">
            <v>28260.720000000001</v>
          </cell>
          <cell r="G392">
            <v>10107.450000000001</v>
          </cell>
          <cell r="H392">
            <v>2683.75</v>
          </cell>
          <cell r="I392">
            <v>947.4</v>
          </cell>
          <cell r="J392">
            <v>53695.48</v>
          </cell>
          <cell r="K392">
            <v>99349.62</v>
          </cell>
          <cell r="L392">
            <v>35888.78</v>
          </cell>
          <cell r="M392">
            <v>42147.72</v>
          </cell>
          <cell r="N392">
            <v>0</v>
          </cell>
          <cell r="O392">
            <v>15289.11</v>
          </cell>
          <cell r="P392">
            <v>7627.7</v>
          </cell>
          <cell r="Q392">
            <v>1761.27</v>
          </cell>
          <cell r="R392">
            <v>3124</v>
          </cell>
          <cell r="S392">
            <v>11962</v>
          </cell>
          <cell r="T392">
            <v>5377</v>
          </cell>
          <cell r="U392">
            <v>12045.3</v>
          </cell>
          <cell r="V392">
            <v>13657.37</v>
          </cell>
          <cell r="W392">
            <v>114470.26</v>
          </cell>
          <cell r="X392">
            <v>1248</v>
          </cell>
          <cell r="Y392">
            <v>66128.899999999994</v>
          </cell>
          <cell r="Z392">
            <v>4080</v>
          </cell>
          <cell r="AA392">
            <v>141.19999999999999</v>
          </cell>
          <cell r="AB392">
            <v>7100.5</v>
          </cell>
          <cell r="AC392">
            <v>284.89999999999998</v>
          </cell>
          <cell r="AD392">
            <v>15675.1</v>
          </cell>
          <cell r="AE392">
            <v>1823.1</v>
          </cell>
          <cell r="AF392">
            <v>10222.4</v>
          </cell>
          <cell r="AG392">
            <v>5989.3</v>
          </cell>
          <cell r="AH392">
            <v>648.9</v>
          </cell>
          <cell r="AI392">
            <v>1959.6</v>
          </cell>
          <cell r="AJ392">
            <v>4353.8999999999996</v>
          </cell>
          <cell r="AK392">
            <v>511772.12</v>
          </cell>
          <cell r="AL392">
            <v>1303.5999999999999</v>
          </cell>
          <cell r="AM392">
            <v>15328.84</v>
          </cell>
          <cell r="AN392">
            <v>17534.88</v>
          </cell>
          <cell r="AO392">
            <v>11197.64</v>
          </cell>
          <cell r="AP392">
            <v>2640</v>
          </cell>
          <cell r="AQ392">
            <v>5229.24</v>
          </cell>
          <cell r="AR392">
            <v>0</v>
          </cell>
          <cell r="AS392">
            <v>82893.539999999994</v>
          </cell>
          <cell r="AT392">
            <v>26086.38</v>
          </cell>
          <cell r="AU392">
            <v>7057.94</v>
          </cell>
          <cell r="AV392">
            <v>17173.54</v>
          </cell>
          <cell r="AW392">
            <v>1150</v>
          </cell>
          <cell r="AX392">
            <v>27576.2</v>
          </cell>
          <cell r="AY392">
            <v>15619.99</v>
          </cell>
          <cell r="AZ392">
            <v>1567</v>
          </cell>
          <cell r="BA392">
            <v>81969.100000000006</v>
          </cell>
          <cell r="BB392">
            <v>10469.799999999999</v>
          </cell>
          <cell r="BC392">
            <v>2725337.66</v>
          </cell>
          <cell r="BD392">
            <v>44297.15</v>
          </cell>
          <cell r="BE392">
            <v>3662.4</v>
          </cell>
          <cell r="BF392">
            <v>1304.71</v>
          </cell>
          <cell r="BG392">
            <v>95737.11</v>
          </cell>
          <cell r="BH392">
            <v>15878.6</v>
          </cell>
          <cell r="BI392">
            <v>0</v>
          </cell>
          <cell r="BJ392">
            <v>7432.54</v>
          </cell>
          <cell r="BK392">
            <v>0</v>
          </cell>
          <cell r="BL392">
            <v>0</v>
          </cell>
          <cell r="BM392">
            <v>51963.31</v>
          </cell>
          <cell r="BN392">
            <v>48285.86</v>
          </cell>
          <cell r="BO392">
            <v>113213.98</v>
          </cell>
          <cell r="BP392">
            <v>6635.54</v>
          </cell>
          <cell r="BQ392">
            <v>23450.5</v>
          </cell>
          <cell r="BR392">
            <v>640261.21</v>
          </cell>
          <cell r="BS392">
            <v>3450</v>
          </cell>
          <cell r="BT392">
            <v>8600</v>
          </cell>
          <cell r="BU392">
            <v>75646.05</v>
          </cell>
          <cell r="BV392">
            <v>5400.5</v>
          </cell>
          <cell r="BW392">
            <v>13652.53</v>
          </cell>
          <cell r="BX392">
            <v>4028</v>
          </cell>
          <cell r="BY392">
            <v>3897.73</v>
          </cell>
          <cell r="BZ392">
            <v>3532.68</v>
          </cell>
          <cell r="CA392">
            <v>16257.4</v>
          </cell>
          <cell r="CB392">
            <v>8646.76</v>
          </cell>
          <cell r="CC392">
            <v>6591.4</v>
          </cell>
          <cell r="CD392">
            <v>11976.8</v>
          </cell>
          <cell r="CE392">
            <v>6632.63</v>
          </cell>
          <cell r="CF392">
            <v>8479.07</v>
          </cell>
          <cell r="CG392">
            <v>28146.240000000002</v>
          </cell>
          <cell r="CH392">
            <v>42142.55</v>
          </cell>
          <cell r="CI392">
            <v>9720.7800000000007</v>
          </cell>
          <cell r="CJ392">
            <v>63215.54</v>
          </cell>
          <cell r="CK392">
            <v>15169.82</v>
          </cell>
          <cell r="CL392">
            <v>711.2</v>
          </cell>
        </row>
        <row r="393">
          <cell r="A393" t="str">
            <v>5108010107.218</v>
          </cell>
          <cell r="B393" t="str">
            <v>หนี้สงสัยจะสูญ-ลูกหนี้ค่ารักษา UC-OP - HC</v>
          </cell>
          <cell r="C393">
            <v>4396.83</v>
          </cell>
          <cell r="D393">
            <v>4280</v>
          </cell>
          <cell r="E393">
            <v>378</v>
          </cell>
          <cell r="F393">
            <v>0</v>
          </cell>
          <cell r="G393">
            <v>702</v>
          </cell>
          <cell r="H393">
            <v>10366</v>
          </cell>
          <cell r="I393">
            <v>0</v>
          </cell>
          <cell r="J393">
            <v>0</v>
          </cell>
          <cell r="K393">
            <v>27853.65</v>
          </cell>
          <cell r="L393">
            <v>0</v>
          </cell>
          <cell r="M393">
            <v>50565.5</v>
          </cell>
          <cell r="N393">
            <v>0</v>
          </cell>
          <cell r="O393">
            <v>7160</v>
          </cell>
          <cell r="P393">
            <v>621</v>
          </cell>
          <cell r="Q393">
            <v>0</v>
          </cell>
          <cell r="R393">
            <v>10264</v>
          </cell>
          <cell r="S393">
            <v>2544.3000000000002</v>
          </cell>
          <cell r="T393">
            <v>396</v>
          </cell>
          <cell r="U393">
            <v>0</v>
          </cell>
          <cell r="V393">
            <v>0</v>
          </cell>
          <cell r="W393">
            <v>9440.94</v>
          </cell>
          <cell r="X393">
            <v>7417.5</v>
          </cell>
          <cell r="Y393">
            <v>18145.5</v>
          </cell>
          <cell r="Z393">
            <v>2096</v>
          </cell>
          <cell r="AA393">
            <v>0</v>
          </cell>
          <cell r="AB393">
            <v>1213</v>
          </cell>
          <cell r="AC393">
            <v>2480.4</v>
          </cell>
          <cell r="AD393">
            <v>0</v>
          </cell>
          <cell r="AE393">
            <v>169.83</v>
          </cell>
          <cell r="AF393">
            <v>0</v>
          </cell>
          <cell r="AG393">
            <v>4918.6000000000004</v>
          </cell>
          <cell r="AH393">
            <v>2934</v>
          </cell>
          <cell r="AI393">
            <v>1026</v>
          </cell>
          <cell r="AJ393">
            <v>5059.6000000000004</v>
          </cell>
          <cell r="AK393">
            <v>59882.65</v>
          </cell>
          <cell r="AL393">
            <v>0</v>
          </cell>
          <cell r="AM393">
            <v>67.5</v>
          </cell>
          <cell r="AN393">
            <v>8496</v>
          </cell>
          <cell r="AO393">
            <v>1946.5</v>
          </cell>
          <cell r="AP393">
            <v>0</v>
          </cell>
          <cell r="AQ393">
            <v>0</v>
          </cell>
          <cell r="AR393">
            <v>0</v>
          </cell>
          <cell r="AS393">
            <v>310.5</v>
          </cell>
          <cell r="AT393">
            <v>0</v>
          </cell>
          <cell r="AU393">
            <v>652.5</v>
          </cell>
          <cell r="AV393">
            <v>867.6</v>
          </cell>
          <cell r="AW393">
            <v>10</v>
          </cell>
          <cell r="AX393">
            <v>823.5</v>
          </cell>
          <cell r="AY393">
            <v>31709.18</v>
          </cell>
          <cell r="AZ393">
            <v>2187</v>
          </cell>
          <cell r="BA393">
            <v>740499</v>
          </cell>
          <cell r="BB393">
            <v>7297</v>
          </cell>
          <cell r="BC393">
            <v>35702.080000000002</v>
          </cell>
          <cell r="BD393">
            <v>55907.7</v>
          </cell>
          <cell r="BE393">
            <v>2746.9</v>
          </cell>
          <cell r="BF393">
            <v>750</v>
          </cell>
          <cell r="BG393">
            <v>18779.7</v>
          </cell>
          <cell r="BH393">
            <v>2635.6</v>
          </cell>
          <cell r="BI393">
            <v>1370</v>
          </cell>
          <cell r="BJ393">
            <v>39830</v>
          </cell>
          <cell r="BK393">
            <v>9712</v>
          </cell>
          <cell r="BL393">
            <v>4981.2299999999996</v>
          </cell>
          <cell r="BM393">
            <v>13674.75</v>
          </cell>
          <cell r="BN393">
            <v>0</v>
          </cell>
          <cell r="BO393">
            <v>2344.4899999999998</v>
          </cell>
          <cell r="BP393">
            <v>18872.5</v>
          </cell>
          <cell r="BQ393">
            <v>2008.7</v>
          </cell>
          <cell r="BR393">
            <v>96076.2</v>
          </cell>
          <cell r="BS393">
            <v>8016.5</v>
          </cell>
          <cell r="BT393">
            <v>3328.1</v>
          </cell>
          <cell r="BU393">
            <v>85349.5</v>
          </cell>
          <cell r="BV393">
            <v>0</v>
          </cell>
          <cell r="BW393">
            <v>10814.79</v>
          </cell>
          <cell r="BX393">
            <v>84021.7</v>
          </cell>
          <cell r="BY393">
            <v>1504</v>
          </cell>
          <cell r="BZ393">
            <v>0</v>
          </cell>
          <cell r="CA393">
            <v>7765</v>
          </cell>
          <cell r="CB393">
            <v>0</v>
          </cell>
          <cell r="CC393">
            <v>7935.5</v>
          </cell>
          <cell r="CD393">
            <v>5561.9</v>
          </cell>
          <cell r="CE393">
            <v>6424.5</v>
          </cell>
          <cell r="CF393">
            <v>2584</v>
          </cell>
          <cell r="CG393">
            <v>1504.78</v>
          </cell>
          <cell r="CH393">
            <v>4044.3</v>
          </cell>
          <cell r="CI393">
            <v>3848</v>
          </cell>
          <cell r="CJ393">
            <v>11769.4</v>
          </cell>
          <cell r="CK393">
            <v>0</v>
          </cell>
          <cell r="CL393">
            <v>2232</v>
          </cell>
        </row>
        <row r="394">
          <cell r="A394" t="str">
            <v>5108010107.219</v>
          </cell>
          <cell r="B394" t="str">
            <v>หนี้สงสัยจะสูญ-ลูกหนี้ค่ารักษา UC -IP- HC</v>
          </cell>
          <cell r="C394">
            <v>53059.56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603.28</v>
          </cell>
          <cell r="M394">
            <v>126</v>
          </cell>
          <cell r="N394">
            <v>0</v>
          </cell>
          <cell r="O394">
            <v>52678.5</v>
          </cell>
          <cell r="P394">
            <v>0</v>
          </cell>
          <cell r="Q394">
            <v>0</v>
          </cell>
          <cell r="R394">
            <v>0</v>
          </cell>
          <cell r="S394">
            <v>54</v>
          </cell>
          <cell r="T394">
            <v>0</v>
          </cell>
          <cell r="U394">
            <v>0</v>
          </cell>
          <cell r="V394">
            <v>0</v>
          </cell>
          <cell r="W394">
            <v>54664.53</v>
          </cell>
          <cell r="X394">
            <v>63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25</v>
          </cell>
          <cell r="AH394">
            <v>0</v>
          </cell>
          <cell r="AI394">
            <v>0</v>
          </cell>
          <cell r="AJ394">
            <v>0</v>
          </cell>
          <cell r="AK394">
            <v>55649.54</v>
          </cell>
          <cell r="AL394">
            <v>0</v>
          </cell>
          <cell r="AM394">
            <v>0</v>
          </cell>
          <cell r="AN394">
            <v>27702</v>
          </cell>
          <cell r="AO394">
            <v>13.5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46.19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28220.3</v>
          </cell>
          <cell r="BB394">
            <v>3640</v>
          </cell>
          <cell r="BC394">
            <v>684913.24</v>
          </cell>
          <cell r="BD394">
            <v>92414</v>
          </cell>
          <cell r="BE394">
            <v>0</v>
          </cell>
          <cell r="BF394">
            <v>0</v>
          </cell>
          <cell r="BG394">
            <v>140356</v>
          </cell>
          <cell r="BH394">
            <v>0</v>
          </cell>
          <cell r="BI394">
            <v>0</v>
          </cell>
          <cell r="BJ394">
            <v>39</v>
          </cell>
          <cell r="BK394">
            <v>0</v>
          </cell>
          <cell r="BL394">
            <v>26649.95</v>
          </cell>
          <cell r="BM394">
            <v>0</v>
          </cell>
          <cell r="BN394">
            <v>0</v>
          </cell>
          <cell r="BO394">
            <v>0</v>
          </cell>
          <cell r="BP394">
            <v>0</v>
          </cell>
          <cell r="BQ394">
            <v>0</v>
          </cell>
          <cell r="BR394">
            <v>1300299.6000000001</v>
          </cell>
          <cell r="BS394">
            <v>0</v>
          </cell>
          <cell r="BT394">
            <v>0</v>
          </cell>
          <cell r="BU394">
            <v>22095</v>
          </cell>
          <cell r="BV394">
            <v>0</v>
          </cell>
          <cell r="BW394">
            <v>0</v>
          </cell>
          <cell r="BX394">
            <v>0</v>
          </cell>
          <cell r="BY394">
            <v>0</v>
          </cell>
          <cell r="BZ394">
            <v>0</v>
          </cell>
          <cell r="CA394">
            <v>0</v>
          </cell>
          <cell r="CB394">
            <v>0</v>
          </cell>
          <cell r="CC394">
            <v>0</v>
          </cell>
          <cell r="CD394">
            <v>2608</v>
          </cell>
          <cell r="CE394">
            <v>522</v>
          </cell>
          <cell r="CF394">
            <v>10920</v>
          </cell>
          <cell r="CG394">
            <v>0</v>
          </cell>
          <cell r="CH394">
            <v>0</v>
          </cell>
          <cell r="CI394">
            <v>0</v>
          </cell>
          <cell r="CJ394">
            <v>9252</v>
          </cell>
          <cell r="CK394">
            <v>0</v>
          </cell>
          <cell r="CL394">
            <v>0</v>
          </cell>
        </row>
        <row r="395">
          <cell r="A395" t="str">
            <v>5108010107.220</v>
          </cell>
          <cell r="B395" t="str">
            <v>หนี้สงสัยจะสูญ-ลูกหนี้ค่ารักษา UC-OP- DMI</v>
          </cell>
          <cell r="C395">
            <v>25900</v>
          </cell>
          <cell r="D395">
            <v>7855.1</v>
          </cell>
          <cell r="E395">
            <v>400</v>
          </cell>
          <cell r="F395">
            <v>0</v>
          </cell>
          <cell r="G395">
            <v>0</v>
          </cell>
          <cell r="H395">
            <v>42750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415530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2022.1</v>
          </cell>
          <cell r="X395">
            <v>0</v>
          </cell>
          <cell r="Y395">
            <v>3200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1100130</v>
          </cell>
          <cell r="AL395">
            <v>0</v>
          </cell>
          <cell r="AM395">
            <v>1000</v>
          </cell>
          <cell r="AN395">
            <v>2000</v>
          </cell>
          <cell r="AO395">
            <v>2200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1750</v>
          </cell>
          <cell r="AW395">
            <v>540.20000000000005</v>
          </cell>
          <cell r="AX395">
            <v>2400</v>
          </cell>
          <cell r="AY395">
            <v>3030</v>
          </cell>
          <cell r="AZ395">
            <v>0</v>
          </cell>
          <cell r="BA395">
            <v>0</v>
          </cell>
          <cell r="BB395">
            <v>0</v>
          </cell>
          <cell r="BC395">
            <v>32634.9</v>
          </cell>
          <cell r="BD395">
            <v>1890</v>
          </cell>
          <cell r="BE395">
            <v>0</v>
          </cell>
          <cell r="BF395">
            <v>0</v>
          </cell>
          <cell r="BG395">
            <v>242718.75</v>
          </cell>
          <cell r="BH395">
            <v>1000</v>
          </cell>
          <cell r="BI395">
            <v>0</v>
          </cell>
          <cell r="BJ395">
            <v>2890</v>
          </cell>
          <cell r="BK395">
            <v>2827.3</v>
          </cell>
          <cell r="BL395">
            <v>271741.90000000002</v>
          </cell>
          <cell r="BM395">
            <v>8700</v>
          </cell>
          <cell r="BN395">
            <v>18950</v>
          </cell>
          <cell r="BO395">
            <v>0</v>
          </cell>
          <cell r="BP395">
            <v>3250</v>
          </cell>
          <cell r="BQ395">
            <v>0</v>
          </cell>
          <cell r="BR395">
            <v>642729.1</v>
          </cell>
          <cell r="BS395">
            <v>0</v>
          </cell>
          <cell r="BT395">
            <v>0</v>
          </cell>
          <cell r="BU395">
            <v>226520</v>
          </cell>
          <cell r="BV395">
            <v>0</v>
          </cell>
          <cell r="BW395">
            <v>97</v>
          </cell>
          <cell r="BX395">
            <v>103950</v>
          </cell>
          <cell r="BY395">
            <v>0</v>
          </cell>
          <cell r="BZ395">
            <v>0</v>
          </cell>
          <cell r="CA395">
            <v>5100</v>
          </cell>
          <cell r="CB395">
            <v>13772.7</v>
          </cell>
          <cell r="CC395">
            <v>276738.25</v>
          </cell>
          <cell r="CD395">
            <v>1850</v>
          </cell>
          <cell r="CE395">
            <v>37350</v>
          </cell>
          <cell r="CF395">
            <v>0</v>
          </cell>
          <cell r="CG395">
            <v>0</v>
          </cell>
          <cell r="CH395">
            <v>0</v>
          </cell>
          <cell r="CI395">
            <v>0</v>
          </cell>
          <cell r="CJ395">
            <v>422230</v>
          </cell>
          <cell r="CK395">
            <v>0</v>
          </cell>
          <cell r="CL395">
            <v>0</v>
          </cell>
        </row>
        <row r="396">
          <cell r="A396" t="str">
            <v>5108010107.221</v>
          </cell>
          <cell r="B396" t="str">
            <v>หนี้สงสัยจะสูญ-ลูกหนี้ค่ารักษา UC - IP - DMI</v>
          </cell>
          <cell r="C396">
            <v>109410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1000</v>
          </cell>
          <cell r="N396">
            <v>0</v>
          </cell>
          <cell r="O396">
            <v>46098.400000000001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76320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1000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208240</v>
          </cell>
          <cell r="AL396">
            <v>2775.2</v>
          </cell>
          <cell r="AM396">
            <v>0</v>
          </cell>
          <cell r="AN396">
            <v>65664.98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A396">
            <v>3626514.6</v>
          </cell>
          <cell r="BB396">
            <v>11600</v>
          </cell>
          <cell r="BC396">
            <v>163282.53</v>
          </cell>
          <cell r="BD396">
            <v>56511.8</v>
          </cell>
          <cell r="BE396">
            <v>0</v>
          </cell>
          <cell r="BF396">
            <v>0</v>
          </cell>
          <cell r="BG396">
            <v>24478.07</v>
          </cell>
          <cell r="BH396">
            <v>0</v>
          </cell>
          <cell r="BI396">
            <v>0</v>
          </cell>
          <cell r="BJ396">
            <v>0</v>
          </cell>
          <cell r="BK396">
            <v>0</v>
          </cell>
          <cell r="BL396">
            <v>49330.57</v>
          </cell>
          <cell r="BM396">
            <v>0</v>
          </cell>
          <cell r="BN396">
            <v>0</v>
          </cell>
          <cell r="BO396">
            <v>0</v>
          </cell>
          <cell r="BP396">
            <v>0</v>
          </cell>
          <cell r="BQ396">
            <v>85640</v>
          </cell>
          <cell r="BR396">
            <v>169205.4</v>
          </cell>
          <cell r="BS396">
            <v>31360</v>
          </cell>
          <cell r="BT396">
            <v>3739.6</v>
          </cell>
          <cell r="BU396">
            <v>31653.9</v>
          </cell>
          <cell r="BV396">
            <v>0</v>
          </cell>
          <cell r="BW396">
            <v>0</v>
          </cell>
          <cell r="BX396">
            <v>750</v>
          </cell>
          <cell r="BY396">
            <v>0</v>
          </cell>
          <cell r="BZ396">
            <v>0</v>
          </cell>
          <cell r="CA396">
            <v>0</v>
          </cell>
          <cell r="CB396">
            <v>0</v>
          </cell>
          <cell r="CC396">
            <v>699</v>
          </cell>
          <cell r="CD396">
            <v>0</v>
          </cell>
          <cell r="CE396">
            <v>19600</v>
          </cell>
          <cell r="CF396">
            <v>0</v>
          </cell>
          <cell r="CG396">
            <v>0</v>
          </cell>
          <cell r="CH396">
            <v>0</v>
          </cell>
          <cell r="CI396">
            <v>0</v>
          </cell>
          <cell r="CJ396">
            <v>18560</v>
          </cell>
          <cell r="CK396">
            <v>0</v>
          </cell>
          <cell r="CL396">
            <v>0</v>
          </cell>
        </row>
        <row r="397">
          <cell r="A397" t="str">
            <v>5203010105.101</v>
          </cell>
          <cell r="B397" t="str">
            <v>ค่าจำหน่าย-อาคารเพื่อการพักอาศัย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H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  <cell r="BM397">
            <v>0</v>
          </cell>
          <cell r="BN397">
            <v>0</v>
          </cell>
          <cell r="BO397">
            <v>0</v>
          </cell>
          <cell r="BP397">
            <v>0</v>
          </cell>
          <cell r="BQ397">
            <v>0</v>
          </cell>
          <cell r="BR397">
            <v>0</v>
          </cell>
          <cell r="BS397">
            <v>0</v>
          </cell>
          <cell r="BT397">
            <v>0</v>
          </cell>
          <cell r="BU397">
            <v>5</v>
          </cell>
          <cell r="BV397">
            <v>0</v>
          </cell>
          <cell r="BW397">
            <v>0</v>
          </cell>
          <cell r="BX397">
            <v>0</v>
          </cell>
          <cell r="BY397">
            <v>0</v>
          </cell>
          <cell r="BZ397">
            <v>0</v>
          </cell>
          <cell r="CA397">
            <v>0</v>
          </cell>
          <cell r="CB397">
            <v>0</v>
          </cell>
          <cell r="CC397">
            <v>0</v>
          </cell>
          <cell r="CD397">
            <v>0</v>
          </cell>
          <cell r="CE397">
            <v>0</v>
          </cell>
          <cell r="CF397">
            <v>0</v>
          </cell>
          <cell r="CG397">
            <v>0</v>
          </cell>
          <cell r="CH397">
            <v>0</v>
          </cell>
          <cell r="CI397">
            <v>0</v>
          </cell>
          <cell r="CJ397">
            <v>0</v>
          </cell>
          <cell r="CK397">
            <v>0</v>
          </cell>
          <cell r="CL397">
            <v>0</v>
          </cell>
        </row>
        <row r="398">
          <cell r="A398" t="str">
            <v>5203010106.101</v>
          </cell>
          <cell r="B398" t="str">
            <v>ค่าจำหน่าย-อาคารสำนักงาน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8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H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  <cell r="BM398">
            <v>0</v>
          </cell>
          <cell r="BN398">
            <v>0</v>
          </cell>
          <cell r="BO398">
            <v>0</v>
          </cell>
          <cell r="BP398">
            <v>0</v>
          </cell>
          <cell r="BQ398">
            <v>0</v>
          </cell>
          <cell r="BR398">
            <v>0</v>
          </cell>
          <cell r="BS398">
            <v>0</v>
          </cell>
          <cell r="BT398">
            <v>0</v>
          </cell>
          <cell r="BU398">
            <v>0</v>
          </cell>
          <cell r="BV398">
            <v>0</v>
          </cell>
          <cell r="BW398">
            <v>0</v>
          </cell>
          <cell r="BX398">
            <v>0</v>
          </cell>
          <cell r="BY398">
            <v>0</v>
          </cell>
          <cell r="BZ398">
            <v>0</v>
          </cell>
          <cell r="CA398">
            <v>0</v>
          </cell>
          <cell r="CB398">
            <v>0</v>
          </cell>
          <cell r="CC398">
            <v>0</v>
          </cell>
          <cell r="CD398">
            <v>0</v>
          </cell>
          <cell r="CE398">
            <v>0</v>
          </cell>
          <cell r="CF398">
            <v>0</v>
          </cell>
          <cell r="CG398">
            <v>0</v>
          </cell>
          <cell r="CH398">
            <v>0</v>
          </cell>
          <cell r="CI398">
            <v>0</v>
          </cell>
          <cell r="CJ398">
            <v>0</v>
          </cell>
          <cell r="CK398">
            <v>0</v>
          </cell>
          <cell r="CL398">
            <v>0</v>
          </cell>
        </row>
        <row r="399">
          <cell r="A399" t="str">
            <v>5203010107.101</v>
          </cell>
          <cell r="B399" t="str">
            <v>ค่าจำหน่าย-อาคารเพื่อประโยชน์อื่น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5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P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0</v>
          </cell>
          <cell r="BD399">
            <v>0</v>
          </cell>
          <cell r="BE399">
            <v>0</v>
          </cell>
          <cell r="BF399">
            <v>0</v>
          </cell>
          <cell r="BG399">
            <v>0</v>
          </cell>
          <cell r="BH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M399">
            <v>0</v>
          </cell>
          <cell r="BN399">
            <v>0</v>
          </cell>
          <cell r="BO399">
            <v>0</v>
          </cell>
          <cell r="BP399">
            <v>0</v>
          </cell>
          <cell r="BQ399">
            <v>0</v>
          </cell>
          <cell r="BR399">
            <v>0</v>
          </cell>
          <cell r="BS399">
            <v>0</v>
          </cell>
          <cell r="BT399">
            <v>0</v>
          </cell>
          <cell r="BU399">
            <v>24533.34</v>
          </cell>
          <cell r="BV399">
            <v>0</v>
          </cell>
          <cell r="BW399">
            <v>0</v>
          </cell>
          <cell r="BX399">
            <v>0</v>
          </cell>
          <cell r="BY399">
            <v>0</v>
          </cell>
          <cell r="BZ399">
            <v>0</v>
          </cell>
          <cell r="CA399">
            <v>0</v>
          </cell>
          <cell r="CB399">
            <v>0</v>
          </cell>
          <cell r="CC399">
            <v>5</v>
          </cell>
          <cell r="CD399">
            <v>0</v>
          </cell>
          <cell r="CE399">
            <v>0</v>
          </cell>
          <cell r="CF399">
            <v>0</v>
          </cell>
          <cell r="CG399">
            <v>0</v>
          </cell>
          <cell r="CH399">
            <v>0</v>
          </cell>
          <cell r="CI399">
            <v>0</v>
          </cell>
          <cell r="CJ399">
            <v>0</v>
          </cell>
          <cell r="CK399">
            <v>0</v>
          </cell>
          <cell r="CL399">
            <v>0</v>
          </cell>
        </row>
        <row r="400">
          <cell r="A400" t="str">
            <v>5203010109.101</v>
          </cell>
          <cell r="B400" t="str">
            <v>ค่าจำหน่าย-สิ่งปลูกสร้าง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0</v>
          </cell>
          <cell r="AQ400">
            <v>0</v>
          </cell>
          <cell r="AR400">
            <v>0</v>
          </cell>
          <cell r="AS400">
            <v>0</v>
          </cell>
          <cell r="AT400">
            <v>0</v>
          </cell>
          <cell r="AU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0</v>
          </cell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BH400">
            <v>0</v>
          </cell>
          <cell r="BI400">
            <v>0</v>
          </cell>
          <cell r="BJ400">
            <v>0</v>
          </cell>
          <cell r="BK400">
            <v>0</v>
          </cell>
          <cell r="BL400">
            <v>0</v>
          </cell>
          <cell r="BM400">
            <v>0</v>
          </cell>
          <cell r="BN400">
            <v>0</v>
          </cell>
          <cell r="BO400">
            <v>0</v>
          </cell>
          <cell r="BP400">
            <v>0</v>
          </cell>
          <cell r="BQ400">
            <v>0</v>
          </cell>
          <cell r="BR400">
            <v>0</v>
          </cell>
          <cell r="BS400">
            <v>0</v>
          </cell>
          <cell r="BT400">
            <v>0</v>
          </cell>
          <cell r="BU400">
            <v>0</v>
          </cell>
          <cell r="BV400">
            <v>0</v>
          </cell>
          <cell r="BW400">
            <v>0</v>
          </cell>
          <cell r="BX400">
            <v>0</v>
          </cell>
          <cell r="BY400">
            <v>0</v>
          </cell>
          <cell r="BZ400">
            <v>0</v>
          </cell>
          <cell r="CA400">
            <v>0</v>
          </cell>
          <cell r="CB400">
            <v>0</v>
          </cell>
          <cell r="CC400">
            <v>0</v>
          </cell>
          <cell r="CD400">
            <v>0</v>
          </cell>
          <cell r="CE400">
            <v>0</v>
          </cell>
          <cell r="CF400">
            <v>0</v>
          </cell>
          <cell r="CG400">
            <v>0</v>
          </cell>
          <cell r="CH400">
            <v>0</v>
          </cell>
          <cell r="CI400">
            <v>0</v>
          </cell>
          <cell r="CJ400">
            <v>0</v>
          </cell>
          <cell r="CK400">
            <v>0</v>
          </cell>
          <cell r="CL400">
            <v>0</v>
          </cell>
        </row>
        <row r="401">
          <cell r="A401" t="str">
            <v>5203010110.101</v>
          </cell>
          <cell r="B401" t="str">
            <v>ค่าจำหน่าย-อาคารและสิ่งปลูกสร้าง - Interface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  <cell r="AF401">
            <v>6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0</v>
          </cell>
          <cell r="AQ401">
            <v>0</v>
          </cell>
          <cell r="AR401">
            <v>0</v>
          </cell>
          <cell r="AS401">
            <v>0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0</v>
          </cell>
          <cell r="BD401">
            <v>0</v>
          </cell>
          <cell r="BE401">
            <v>0</v>
          </cell>
          <cell r="BF401">
            <v>0</v>
          </cell>
          <cell r="BG401">
            <v>0</v>
          </cell>
          <cell r="BH401">
            <v>0</v>
          </cell>
          <cell r="BI401">
            <v>0</v>
          </cell>
          <cell r="BJ401">
            <v>0</v>
          </cell>
          <cell r="BK401">
            <v>0</v>
          </cell>
          <cell r="BL401">
            <v>0</v>
          </cell>
          <cell r="BM401">
            <v>0</v>
          </cell>
          <cell r="BN401">
            <v>0</v>
          </cell>
          <cell r="BO401">
            <v>0</v>
          </cell>
          <cell r="BP401">
            <v>0</v>
          </cell>
          <cell r="BQ401">
            <v>0</v>
          </cell>
          <cell r="BR401">
            <v>0</v>
          </cell>
          <cell r="BS401">
            <v>0</v>
          </cell>
          <cell r="BT401">
            <v>0</v>
          </cell>
          <cell r="BU401">
            <v>0</v>
          </cell>
          <cell r="BV401">
            <v>0</v>
          </cell>
          <cell r="BW401">
            <v>0</v>
          </cell>
          <cell r="BX401">
            <v>0</v>
          </cell>
          <cell r="BY401">
            <v>0</v>
          </cell>
          <cell r="BZ401">
            <v>0</v>
          </cell>
          <cell r="CA401">
            <v>0</v>
          </cell>
          <cell r="CB401">
            <v>0</v>
          </cell>
          <cell r="CC401">
            <v>0</v>
          </cell>
          <cell r="CD401">
            <v>0</v>
          </cell>
          <cell r="CE401">
            <v>0</v>
          </cell>
          <cell r="CF401">
            <v>0</v>
          </cell>
          <cell r="CG401">
            <v>0</v>
          </cell>
          <cell r="CH401">
            <v>0</v>
          </cell>
          <cell r="CI401">
            <v>0</v>
          </cell>
          <cell r="CJ401">
            <v>0</v>
          </cell>
          <cell r="CK401">
            <v>0</v>
          </cell>
          <cell r="CL401">
            <v>0</v>
          </cell>
        </row>
        <row r="402">
          <cell r="A402" t="str">
            <v>5203010111.101</v>
          </cell>
          <cell r="B402" t="str">
            <v>ค่าจำหน่าย-ครุภัณฑ์สำนักงาน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3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1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1</v>
          </cell>
          <cell r="AD402">
            <v>0</v>
          </cell>
          <cell r="AE402">
            <v>37800</v>
          </cell>
          <cell r="AF402">
            <v>0</v>
          </cell>
          <cell r="AG402">
            <v>1</v>
          </cell>
          <cell r="AH402">
            <v>1</v>
          </cell>
          <cell r="AI402">
            <v>0</v>
          </cell>
          <cell r="AJ402">
            <v>0</v>
          </cell>
          <cell r="AK402">
            <v>0</v>
          </cell>
          <cell r="AL402">
            <v>0</v>
          </cell>
          <cell r="AM402">
            <v>9</v>
          </cell>
          <cell r="AN402">
            <v>0</v>
          </cell>
          <cell r="AO402">
            <v>0</v>
          </cell>
          <cell r="AP402">
            <v>0</v>
          </cell>
          <cell r="AQ402">
            <v>0</v>
          </cell>
          <cell r="AR402">
            <v>3800</v>
          </cell>
          <cell r="AS402">
            <v>0</v>
          </cell>
          <cell r="AT402">
            <v>0</v>
          </cell>
          <cell r="AU402">
            <v>0</v>
          </cell>
          <cell r="AV402">
            <v>0</v>
          </cell>
          <cell r="AW402">
            <v>0</v>
          </cell>
          <cell r="AX402">
            <v>0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0</v>
          </cell>
          <cell r="BD402">
            <v>0</v>
          </cell>
          <cell r="BE402">
            <v>0</v>
          </cell>
          <cell r="BF402">
            <v>0</v>
          </cell>
          <cell r="BG402">
            <v>0</v>
          </cell>
          <cell r="BH402">
            <v>0</v>
          </cell>
          <cell r="BI402">
            <v>0</v>
          </cell>
          <cell r="BJ402">
            <v>0</v>
          </cell>
          <cell r="BK402">
            <v>0</v>
          </cell>
          <cell r="BL402">
            <v>16</v>
          </cell>
          <cell r="BM402">
            <v>0</v>
          </cell>
          <cell r="BN402">
            <v>0</v>
          </cell>
          <cell r="BO402">
            <v>0</v>
          </cell>
          <cell r="BP402">
            <v>0</v>
          </cell>
          <cell r="BQ402">
            <v>0</v>
          </cell>
          <cell r="BR402">
            <v>0</v>
          </cell>
          <cell r="BS402">
            <v>0</v>
          </cell>
          <cell r="BT402">
            <v>0</v>
          </cell>
          <cell r="BU402">
            <v>0</v>
          </cell>
          <cell r="BV402">
            <v>0</v>
          </cell>
          <cell r="BW402">
            <v>0</v>
          </cell>
          <cell r="BX402">
            <v>0</v>
          </cell>
          <cell r="BY402">
            <v>0</v>
          </cell>
          <cell r="BZ402">
            <v>0</v>
          </cell>
          <cell r="CA402">
            <v>0</v>
          </cell>
          <cell r="CB402">
            <v>0</v>
          </cell>
          <cell r="CC402">
            <v>0</v>
          </cell>
          <cell r="CD402">
            <v>0</v>
          </cell>
          <cell r="CE402">
            <v>0</v>
          </cell>
          <cell r="CF402">
            <v>0</v>
          </cell>
          <cell r="CG402">
            <v>0</v>
          </cell>
          <cell r="CH402">
            <v>0</v>
          </cell>
          <cell r="CI402">
            <v>0</v>
          </cell>
          <cell r="CJ402">
            <v>0</v>
          </cell>
          <cell r="CK402">
            <v>0</v>
          </cell>
          <cell r="CL402">
            <v>0</v>
          </cell>
        </row>
        <row r="403">
          <cell r="A403" t="str">
            <v>5203010112.101</v>
          </cell>
          <cell r="B403" t="str">
            <v>ค่าจำหน่าย-ยานพาหนะและอุปกรณ์การขนส่ง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1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E403">
            <v>573000</v>
          </cell>
          <cell r="AF403">
            <v>2</v>
          </cell>
          <cell r="AG403">
            <v>0</v>
          </cell>
          <cell r="AH403">
            <v>1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P403">
            <v>0</v>
          </cell>
          <cell r="AQ403">
            <v>0</v>
          </cell>
          <cell r="AR403">
            <v>0</v>
          </cell>
          <cell r="AS403">
            <v>0</v>
          </cell>
          <cell r="AT403">
            <v>0</v>
          </cell>
          <cell r="AU403">
            <v>0</v>
          </cell>
          <cell r="AV403">
            <v>0</v>
          </cell>
          <cell r="AW403">
            <v>0</v>
          </cell>
          <cell r="AX403">
            <v>0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0</v>
          </cell>
          <cell r="BD403">
            <v>0</v>
          </cell>
          <cell r="BE403">
            <v>0</v>
          </cell>
          <cell r="BF403">
            <v>0</v>
          </cell>
          <cell r="BG403">
            <v>0</v>
          </cell>
          <cell r="BH403">
            <v>0</v>
          </cell>
          <cell r="BI403">
            <v>0</v>
          </cell>
          <cell r="BJ403">
            <v>0</v>
          </cell>
          <cell r="BK403">
            <v>0</v>
          </cell>
          <cell r="BL403">
            <v>0</v>
          </cell>
          <cell r="BM403">
            <v>0</v>
          </cell>
          <cell r="BN403">
            <v>0</v>
          </cell>
          <cell r="BO403">
            <v>0</v>
          </cell>
          <cell r="BP403">
            <v>0</v>
          </cell>
          <cell r="BQ403">
            <v>0</v>
          </cell>
          <cell r="BR403">
            <v>0</v>
          </cell>
          <cell r="BS403">
            <v>0</v>
          </cell>
          <cell r="BT403">
            <v>0</v>
          </cell>
          <cell r="BU403">
            <v>4</v>
          </cell>
          <cell r="BV403">
            <v>0</v>
          </cell>
          <cell r="BW403">
            <v>0</v>
          </cell>
          <cell r="BX403">
            <v>0</v>
          </cell>
          <cell r="BY403">
            <v>0</v>
          </cell>
          <cell r="BZ403">
            <v>0</v>
          </cell>
          <cell r="CA403">
            <v>0</v>
          </cell>
          <cell r="CB403">
            <v>0</v>
          </cell>
          <cell r="CC403">
            <v>0</v>
          </cell>
          <cell r="CD403">
            <v>0</v>
          </cell>
          <cell r="CE403">
            <v>0</v>
          </cell>
          <cell r="CF403">
            <v>0</v>
          </cell>
          <cell r="CG403">
            <v>0</v>
          </cell>
          <cell r="CH403">
            <v>0</v>
          </cell>
          <cell r="CI403">
            <v>0</v>
          </cell>
          <cell r="CJ403">
            <v>0</v>
          </cell>
          <cell r="CK403">
            <v>0</v>
          </cell>
          <cell r="CL403">
            <v>0</v>
          </cell>
        </row>
        <row r="404">
          <cell r="A404" t="str">
            <v>5203010113.101</v>
          </cell>
          <cell r="B404" t="str">
            <v>ค่าจำหน่าย-ครุภัณฑ์ไฟฟ้าและวิทยุ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3</v>
          </cell>
          <cell r="AG404">
            <v>0</v>
          </cell>
          <cell r="AH404">
            <v>0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0</v>
          </cell>
          <cell r="AQ404">
            <v>0</v>
          </cell>
          <cell r="AR404">
            <v>0</v>
          </cell>
          <cell r="AS404">
            <v>0</v>
          </cell>
          <cell r="AT404">
            <v>0</v>
          </cell>
          <cell r="AU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0</v>
          </cell>
          <cell r="BD404">
            <v>0</v>
          </cell>
          <cell r="BE404">
            <v>0</v>
          </cell>
          <cell r="BF404">
            <v>0</v>
          </cell>
          <cell r="BG404">
            <v>0</v>
          </cell>
          <cell r="BH404">
            <v>0</v>
          </cell>
          <cell r="BI404">
            <v>0</v>
          </cell>
          <cell r="BJ404">
            <v>0</v>
          </cell>
          <cell r="BK404">
            <v>0</v>
          </cell>
          <cell r="BL404">
            <v>0</v>
          </cell>
          <cell r="BM404">
            <v>0</v>
          </cell>
          <cell r="BN404">
            <v>0</v>
          </cell>
          <cell r="BO404">
            <v>0</v>
          </cell>
          <cell r="BP404">
            <v>0</v>
          </cell>
          <cell r="BQ404">
            <v>0</v>
          </cell>
          <cell r="BR404">
            <v>0</v>
          </cell>
          <cell r="BS404">
            <v>0</v>
          </cell>
          <cell r="BT404">
            <v>0</v>
          </cell>
          <cell r="BU404">
            <v>0</v>
          </cell>
          <cell r="BV404">
            <v>0</v>
          </cell>
          <cell r="BW404">
            <v>0</v>
          </cell>
          <cell r="BX404">
            <v>0</v>
          </cell>
          <cell r="BY404">
            <v>0</v>
          </cell>
          <cell r="BZ404">
            <v>0</v>
          </cell>
          <cell r="CA404">
            <v>0</v>
          </cell>
          <cell r="CB404">
            <v>0</v>
          </cell>
          <cell r="CC404">
            <v>0</v>
          </cell>
          <cell r="CD404">
            <v>0</v>
          </cell>
          <cell r="CE404">
            <v>0</v>
          </cell>
          <cell r="CF404">
            <v>0</v>
          </cell>
          <cell r="CG404">
            <v>0</v>
          </cell>
          <cell r="CH404">
            <v>0</v>
          </cell>
          <cell r="CI404">
            <v>0</v>
          </cell>
          <cell r="CJ404">
            <v>0</v>
          </cell>
          <cell r="CK404">
            <v>0</v>
          </cell>
          <cell r="CL404">
            <v>0</v>
          </cell>
        </row>
        <row r="405">
          <cell r="A405" t="str">
            <v>5203010114.101</v>
          </cell>
          <cell r="B405" t="str">
            <v>ค่าจำหน่าย-ครุภัณฑ์โฆษณาและเผยแพร่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2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0</v>
          </cell>
          <cell r="AP405">
            <v>0</v>
          </cell>
          <cell r="AQ405">
            <v>0</v>
          </cell>
          <cell r="AR405">
            <v>0</v>
          </cell>
          <cell r="AS405">
            <v>0</v>
          </cell>
          <cell r="AT405">
            <v>0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0</v>
          </cell>
          <cell r="BD405">
            <v>0</v>
          </cell>
          <cell r="BE405">
            <v>0</v>
          </cell>
          <cell r="BF405">
            <v>0</v>
          </cell>
          <cell r="BG405">
            <v>0</v>
          </cell>
          <cell r="BH405">
            <v>0</v>
          </cell>
          <cell r="BI405">
            <v>0</v>
          </cell>
          <cell r="BJ405">
            <v>0</v>
          </cell>
          <cell r="BK405">
            <v>0</v>
          </cell>
          <cell r="BL405">
            <v>3</v>
          </cell>
          <cell r="BM405">
            <v>0</v>
          </cell>
          <cell r="BN405">
            <v>0</v>
          </cell>
          <cell r="BO405">
            <v>0</v>
          </cell>
          <cell r="BP405">
            <v>0</v>
          </cell>
          <cell r="BQ405">
            <v>0</v>
          </cell>
          <cell r="BR405">
            <v>0</v>
          </cell>
          <cell r="BS405">
            <v>0</v>
          </cell>
          <cell r="BT405">
            <v>0</v>
          </cell>
          <cell r="BU405">
            <v>0</v>
          </cell>
          <cell r="BV405">
            <v>0</v>
          </cell>
          <cell r="BW405">
            <v>0</v>
          </cell>
          <cell r="BX405">
            <v>0</v>
          </cell>
          <cell r="BY405">
            <v>0</v>
          </cell>
          <cell r="BZ405">
            <v>0</v>
          </cell>
          <cell r="CA405">
            <v>0</v>
          </cell>
          <cell r="CB405">
            <v>0</v>
          </cell>
          <cell r="CC405">
            <v>0</v>
          </cell>
          <cell r="CD405">
            <v>0</v>
          </cell>
          <cell r="CE405">
            <v>0</v>
          </cell>
          <cell r="CF405">
            <v>0</v>
          </cell>
          <cell r="CG405">
            <v>0</v>
          </cell>
          <cell r="CH405">
            <v>0</v>
          </cell>
          <cell r="CI405">
            <v>0</v>
          </cell>
          <cell r="CJ405">
            <v>0</v>
          </cell>
          <cell r="CK405">
            <v>0</v>
          </cell>
          <cell r="CL405">
            <v>0</v>
          </cell>
        </row>
        <row r="406">
          <cell r="A406" t="str">
            <v>5203010115.101</v>
          </cell>
          <cell r="B406" t="str">
            <v>ค่าจำหน่าย-ครุภัณฑ์การเกษตร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308076</v>
          </cell>
          <cell r="AF406">
            <v>0</v>
          </cell>
          <cell r="AG406">
            <v>1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2</v>
          </cell>
          <cell r="AN406">
            <v>0</v>
          </cell>
          <cell r="AO406">
            <v>0</v>
          </cell>
          <cell r="AP406">
            <v>0</v>
          </cell>
          <cell r="AQ406">
            <v>0</v>
          </cell>
          <cell r="AR406">
            <v>0</v>
          </cell>
          <cell r="AS406">
            <v>0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0</v>
          </cell>
          <cell r="BD406">
            <v>0</v>
          </cell>
          <cell r="BE406">
            <v>0</v>
          </cell>
          <cell r="BF406">
            <v>0</v>
          </cell>
          <cell r="BG406">
            <v>0</v>
          </cell>
          <cell r="BH406">
            <v>0</v>
          </cell>
          <cell r="BI406">
            <v>0</v>
          </cell>
          <cell r="BJ406">
            <v>0</v>
          </cell>
          <cell r="BK406">
            <v>0</v>
          </cell>
          <cell r="BL406">
            <v>0</v>
          </cell>
          <cell r="BM406">
            <v>0</v>
          </cell>
          <cell r="BN406">
            <v>0</v>
          </cell>
          <cell r="BO406">
            <v>0</v>
          </cell>
          <cell r="BP406">
            <v>0</v>
          </cell>
          <cell r="BQ406">
            <v>0</v>
          </cell>
          <cell r="BR406">
            <v>0</v>
          </cell>
          <cell r="BS406">
            <v>0</v>
          </cell>
          <cell r="BT406">
            <v>0</v>
          </cell>
          <cell r="BU406">
            <v>0</v>
          </cell>
          <cell r="BV406">
            <v>0</v>
          </cell>
          <cell r="BW406">
            <v>0</v>
          </cell>
          <cell r="BX406">
            <v>0</v>
          </cell>
          <cell r="BY406">
            <v>0</v>
          </cell>
          <cell r="BZ406">
            <v>0</v>
          </cell>
          <cell r="CA406">
            <v>0</v>
          </cell>
          <cell r="CB406">
            <v>0</v>
          </cell>
          <cell r="CC406">
            <v>0</v>
          </cell>
          <cell r="CD406">
            <v>0</v>
          </cell>
          <cell r="CE406">
            <v>0</v>
          </cell>
          <cell r="CF406">
            <v>0</v>
          </cell>
          <cell r="CG406">
            <v>0</v>
          </cell>
          <cell r="CH406">
            <v>0</v>
          </cell>
          <cell r="CI406">
            <v>0</v>
          </cell>
          <cell r="CJ406">
            <v>0</v>
          </cell>
          <cell r="CK406">
            <v>0</v>
          </cell>
          <cell r="CL406">
            <v>0</v>
          </cell>
        </row>
        <row r="407">
          <cell r="A407" t="str">
            <v>5203010117.101</v>
          </cell>
          <cell r="B407" t="str">
            <v>ค่าจำหน่าย-ครุภัณฑ์ก่อสร้าง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  <cell r="AF407">
            <v>18</v>
          </cell>
          <cell r="AG407">
            <v>0</v>
          </cell>
          <cell r="AH407">
            <v>0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  <cell r="AU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0</v>
          </cell>
          <cell r="BD407">
            <v>0</v>
          </cell>
          <cell r="BE407">
            <v>0</v>
          </cell>
          <cell r="BF407">
            <v>0</v>
          </cell>
          <cell r="BG407">
            <v>0</v>
          </cell>
          <cell r="BH407">
            <v>0</v>
          </cell>
          <cell r="BI407">
            <v>0</v>
          </cell>
          <cell r="BJ407">
            <v>0</v>
          </cell>
          <cell r="BK407">
            <v>0</v>
          </cell>
          <cell r="BL407">
            <v>0</v>
          </cell>
          <cell r="BM407">
            <v>0</v>
          </cell>
          <cell r="BN407">
            <v>0</v>
          </cell>
          <cell r="BO407">
            <v>0</v>
          </cell>
          <cell r="BP407">
            <v>0</v>
          </cell>
          <cell r="BQ407">
            <v>0</v>
          </cell>
          <cell r="BR407">
            <v>0</v>
          </cell>
          <cell r="BS407">
            <v>0</v>
          </cell>
          <cell r="BT407">
            <v>0</v>
          </cell>
          <cell r="BU407">
            <v>0</v>
          </cell>
          <cell r="BV407">
            <v>0</v>
          </cell>
          <cell r="BW407">
            <v>0</v>
          </cell>
          <cell r="BX407">
            <v>0</v>
          </cell>
          <cell r="BY407">
            <v>0</v>
          </cell>
          <cell r="BZ407">
            <v>0</v>
          </cell>
          <cell r="CA407">
            <v>0</v>
          </cell>
          <cell r="CB407">
            <v>0</v>
          </cell>
          <cell r="CC407">
            <v>0</v>
          </cell>
          <cell r="CD407">
            <v>0</v>
          </cell>
          <cell r="CE407">
            <v>0</v>
          </cell>
          <cell r="CF407">
            <v>0</v>
          </cell>
          <cell r="CG407">
            <v>0</v>
          </cell>
          <cell r="CH407">
            <v>0</v>
          </cell>
          <cell r="CI407">
            <v>0</v>
          </cell>
          <cell r="CJ407">
            <v>0</v>
          </cell>
          <cell r="CK407">
            <v>0</v>
          </cell>
          <cell r="CL407">
            <v>0</v>
          </cell>
        </row>
        <row r="408">
          <cell r="A408" t="str">
            <v>5203010119.101</v>
          </cell>
          <cell r="B408" t="str">
            <v>ค่าจำหน่าย-ครุภัณฑ์วิทยาศาสตร์และการแพทย์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8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10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1</v>
          </cell>
          <cell r="AD408">
            <v>0</v>
          </cell>
          <cell r="AE408">
            <v>0</v>
          </cell>
          <cell r="AF408">
            <v>10</v>
          </cell>
          <cell r="AG408">
            <v>5.01</v>
          </cell>
          <cell r="AH408">
            <v>12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623.13</v>
          </cell>
          <cell r="AN408">
            <v>0</v>
          </cell>
          <cell r="AO408">
            <v>0</v>
          </cell>
          <cell r="AP408">
            <v>0</v>
          </cell>
          <cell r="AQ408">
            <v>0</v>
          </cell>
          <cell r="AR408">
            <v>0</v>
          </cell>
          <cell r="AS408">
            <v>0</v>
          </cell>
          <cell r="AT408">
            <v>0</v>
          </cell>
          <cell r="AU408">
            <v>0</v>
          </cell>
          <cell r="AV408">
            <v>0</v>
          </cell>
          <cell r="AW408">
            <v>0</v>
          </cell>
          <cell r="AX408">
            <v>0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0</v>
          </cell>
          <cell r="BD408">
            <v>0</v>
          </cell>
          <cell r="BE408">
            <v>0</v>
          </cell>
          <cell r="BF408">
            <v>0</v>
          </cell>
          <cell r="BG408">
            <v>0</v>
          </cell>
          <cell r="BH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11</v>
          </cell>
          <cell r="BM408">
            <v>0</v>
          </cell>
          <cell r="BN408">
            <v>0</v>
          </cell>
          <cell r="BO408">
            <v>0</v>
          </cell>
          <cell r="BP408">
            <v>0</v>
          </cell>
          <cell r="BQ408">
            <v>0</v>
          </cell>
          <cell r="BR408">
            <v>0</v>
          </cell>
          <cell r="BS408">
            <v>0</v>
          </cell>
          <cell r="BT408">
            <v>0</v>
          </cell>
          <cell r="BU408">
            <v>0</v>
          </cell>
          <cell r="BV408">
            <v>0</v>
          </cell>
          <cell r="BW408">
            <v>0</v>
          </cell>
          <cell r="BX408">
            <v>0</v>
          </cell>
          <cell r="BY408">
            <v>0</v>
          </cell>
          <cell r="BZ408">
            <v>0</v>
          </cell>
          <cell r="CA408">
            <v>0</v>
          </cell>
          <cell r="CB408">
            <v>0</v>
          </cell>
          <cell r="CC408">
            <v>0</v>
          </cell>
          <cell r="CD408">
            <v>0</v>
          </cell>
          <cell r="CE408">
            <v>0</v>
          </cell>
          <cell r="CF408">
            <v>0</v>
          </cell>
          <cell r="CG408">
            <v>0</v>
          </cell>
          <cell r="CH408">
            <v>0</v>
          </cell>
          <cell r="CI408">
            <v>0</v>
          </cell>
          <cell r="CJ408">
            <v>0</v>
          </cell>
          <cell r="CK408">
            <v>0</v>
          </cell>
          <cell r="CL408">
            <v>0</v>
          </cell>
        </row>
        <row r="409">
          <cell r="A409" t="str">
            <v>5203010120.101</v>
          </cell>
          <cell r="B409" t="str">
            <v>ค่าจำหน่าย-อุปกรณ์คอมพิวเตอร์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1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16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7</v>
          </cell>
          <cell r="AD409">
            <v>0</v>
          </cell>
          <cell r="AE409">
            <v>20890</v>
          </cell>
          <cell r="AF409">
            <v>7</v>
          </cell>
          <cell r="AG409">
            <v>2</v>
          </cell>
          <cell r="AH409">
            <v>21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20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0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0</v>
          </cell>
          <cell r="BD409">
            <v>0</v>
          </cell>
          <cell r="BE409">
            <v>0</v>
          </cell>
          <cell r="BF409">
            <v>0</v>
          </cell>
          <cell r="BG409">
            <v>0</v>
          </cell>
          <cell r="BH409">
            <v>0</v>
          </cell>
          <cell r="BI409">
            <v>0</v>
          </cell>
          <cell r="BJ409">
            <v>0</v>
          </cell>
          <cell r="BK409">
            <v>0</v>
          </cell>
          <cell r="BL409">
            <v>1</v>
          </cell>
          <cell r="BM409">
            <v>0</v>
          </cell>
          <cell r="BN409">
            <v>0</v>
          </cell>
          <cell r="BO409">
            <v>0</v>
          </cell>
          <cell r="BP409">
            <v>0</v>
          </cell>
          <cell r="BQ409">
            <v>0</v>
          </cell>
          <cell r="BR409">
            <v>0</v>
          </cell>
          <cell r="BS409">
            <v>0</v>
          </cell>
          <cell r="BT409">
            <v>0</v>
          </cell>
          <cell r="BU409">
            <v>0</v>
          </cell>
          <cell r="BV409">
            <v>0</v>
          </cell>
          <cell r="BW409">
            <v>0</v>
          </cell>
          <cell r="BX409">
            <v>0</v>
          </cell>
          <cell r="BY409">
            <v>0</v>
          </cell>
          <cell r="BZ409">
            <v>0</v>
          </cell>
          <cell r="CA409">
            <v>0</v>
          </cell>
          <cell r="CB409">
            <v>0</v>
          </cell>
          <cell r="CC409">
            <v>0</v>
          </cell>
          <cell r="CD409">
            <v>0</v>
          </cell>
          <cell r="CE409">
            <v>0</v>
          </cell>
          <cell r="CF409">
            <v>0</v>
          </cell>
          <cell r="CG409">
            <v>0</v>
          </cell>
          <cell r="CH409">
            <v>0</v>
          </cell>
          <cell r="CI409">
            <v>0</v>
          </cell>
          <cell r="CJ409">
            <v>0</v>
          </cell>
          <cell r="CK409">
            <v>0</v>
          </cell>
          <cell r="CL409">
            <v>0</v>
          </cell>
        </row>
        <row r="410">
          <cell r="A410" t="str">
            <v>5203010122.101</v>
          </cell>
          <cell r="B410" t="str">
            <v>ค่าจำหน่าย-ครุภัณฑ์งานบ้านงานครัว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1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1</v>
          </cell>
          <cell r="AD410">
            <v>0</v>
          </cell>
          <cell r="AE410">
            <v>110000</v>
          </cell>
          <cell r="AF410">
            <v>0</v>
          </cell>
          <cell r="AG410">
            <v>2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2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0</v>
          </cell>
          <cell r="BD410">
            <v>0</v>
          </cell>
          <cell r="BE410">
            <v>0</v>
          </cell>
          <cell r="BF410">
            <v>0</v>
          </cell>
          <cell r="BG410">
            <v>0</v>
          </cell>
          <cell r="BH410">
            <v>0</v>
          </cell>
          <cell r="BI410">
            <v>0</v>
          </cell>
          <cell r="BJ410">
            <v>0</v>
          </cell>
          <cell r="BK410">
            <v>0</v>
          </cell>
          <cell r="BL410">
            <v>3</v>
          </cell>
          <cell r="BM410">
            <v>0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  <cell r="BR410">
            <v>0</v>
          </cell>
          <cell r="BS410">
            <v>0</v>
          </cell>
          <cell r="BT410">
            <v>0</v>
          </cell>
          <cell r="BU410">
            <v>0</v>
          </cell>
          <cell r="BV410">
            <v>0</v>
          </cell>
          <cell r="BW410">
            <v>0</v>
          </cell>
          <cell r="BX410">
            <v>0</v>
          </cell>
          <cell r="BY410">
            <v>0</v>
          </cell>
          <cell r="BZ410">
            <v>0</v>
          </cell>
          <cell r="CA410">
            <v>0</v>
          </cell>
          <cell r="CB410">
            <v>0</v>
          </cell>
          <cell r="CC410">
            <v>0</v>
          </cell>
          <cell r="CD410">
            <v>0</v>
          </cell>
          <cell r="CE410">
            <v>0</v>
          </cell>
          <cell r="CF410">
            <v>0</v>
          </cell>
          <cell r="CG410">
            <v>0</v>
          </cell>
          <cell r="CH410">
            <v>0</v>
          </cell>
          <cell r="CI410">
            <v>0</v>
          </cell>
          <cell r="CJ410">
            <v>0</v>
          </cell>
          <cell r="CK410">
            <v>0</v>
          </cell>
          <cell r="CL410">
            <v>0</v>
          </cell>
        </row>
        <row r="411">
          <cell r="A411" t="str">
            <v>5203010126.101</v>
          </cell>
          <cell r="B411" t="str">
            <v>ค่าจำหน่าย-อุปกรณ์อื่น ๆ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85000</v>
          </cell>
          <cell r="AF411">
            <v>2218.89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  <cell r="AT411">
            <v>0</v>
          </cell>
          <cell r="AU411">
            <v>0</v>
          </cell>
          <cell r="AV411">
            <v>0</v>
          </cell>
          <cell r="AW411">
            <v>0</v>
          </cell>
          <cell r="AX411">
            <v>0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0</v>
          </cell>
          <cell r="BD411">
            <v>0</v>
          </cell>
          <cell r="BE411">
            <v>0</v>
          </cell>
          <cell r="BF411">
            <v>0</v>
          </cell>
          <cell r="BG411">
            <v>0</v>
          </cell>
          <cell r="BH411">
            <v>0</v>
          </cell>
          <cell r="BI411">
            <v>0</v>
          </cell>
          <cell r="BJ411">
            <v>0</v>
          </cell>
          <cell r="BK411">
            <v>0</v>
          </cell>
          <cell r="BL411">
            <v>0</v>
          </cell>
          <cell r="BM411">
            <v>0</v>
          </cell>
          <cell r="BN411">
            <v>0</v>
          </cell>
          <cell r="BO411">
            <v>0</v>
          </cell>
          <cell r="BP411">
            <v>0</v>
          </cell>
          <cell r="BQ411">
            <v>0</v>
          </cell>
          <cell r="BR411">
            <v>0</v>
          </cell>
          <cell r="BS411">
            <v>0</v>
          </cell>
          <cell r="BT411">
            <v>0</v>
          </cell>
          <cell r="BU411">
            <v>0</v>
          </cell>
          <cell r="BV411">
            <v>0</v>
          </cell>
          <cell r="BW411">
            <v>0</v>
          </cell>
          <cell r="BX411">
            <v>0</v>
          </cell>
          <cell r="BY411">
            <v>0</v>
          </cell>
          <cell r="BZ411">
            <v>0</v>
          </cell>
          <cell r="CA411">
            <v>0</v>
          </cell>
          <cell r="CB411">
            <v>0</v>
          </cell>
          <cell r="CC411">
            <v>0</v>
          </cell>
          <cell r="CD411">
            <v>0</v>
          </cell>
          <cell r="CE411">
            <v>0</v>
          </cell>
          <cell r="CF411">
            <v>0</v>
          </cell>
          <cell r="CG411">
            <v>0</v>
          </cell>
          <cell r="CH411">
            <v>0</v>
          </cell>
          <cell r="CI411">
            <v>0</v>
          </cell>
          <cell r="CJ411">
            <v>0</v>
          </cell>
          <cell r="CK411">
            <v>0</v>
          </cell>
          <cell r="CL411">
            <v>0</v>
          </cell>
        </row>
        <row r="412">
          <cell r="A412" t="str">
            <v>5203010141.101</v>
          </cell>
          <cell r="B412" t="str">
            <v>ค่าจำหน่าย - ครุภัณฑ์ Interface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9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2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86353.75</v>
          </cell>
          <cell r="AD412">
            <v>0</v>
          </cell>
          <cell r="AE412">
            <v>264186</v>
          </cell>
          <cell r="AF412">
            <v>0</v>
          </cell>
          <cell r="AG412">
            <v>14696.56</v>
          </cell>
          <cell r="AH412">
            <v>54101.14</v>
          </cell>
          <cell r="AI412">
            <v>0</v>
          </cell>
          <cell r="AJ412">
            <v>690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0</v>
          </cell>
          <cell r="AQ412">
            <v>0</v>
          </cell>
          <cell r="AR412">
            <v>0</v>
          </cell>
          <cell r="AS412">
            <v>0</v>
          </cell>
          <cell r="AT412">
            <v>0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0</v>
          </cell>
          <cell r="BD412">
            <v>0</v>
          </cell>
          <cell r="BE412">
            <v>0</v>
          </cell>
          <cell r="BF412">
            <v>0</v>
          </cell>
          <cell r="BG412">
            <v>0</v>
          </cell>
          <cell r="BH412">
            <v>0</v>
          </cell>
          <cell r="BI412">
            <v>0</v>
          </cell>
          <cell r="BJ412">
            <v>0</v>
          </cell>
          <cell r="BK412">
            <v>0</v>
          </cell>
          <cell r="BL412">
            <v>23</v>
          </cell>
          <cell r="BM412">
            <v>0</v>
          </cell>
          <cell r="BN412">
            <v>0</v>
          </cell>
          <cell r="BO412">
            <v>0</v>
          </cell>
          <cell r="BP412">
            <v>0</v>
          </cell>
          <cell r="BQ412">
            <v>0</v>
          </cell>
          <cell r="BR412">
            <v>0</v>
          </cell>
          <cell r="BS412">
            <v>0</v>
          </cell>
          <cell r="BT412">
            <v>0</v>
          </cell>
          <cell r="BU412">
            <v>0</v>
          </cell>
          <cell r="BV412">
            <v>0</v>
          </cell>
          <cell r="BW412">
            <v>0</v>
          </cell>
          <cell r="BX412">
            <v>0</v>
          </cell>
          <cell r="BY412">
            <v>0</v>
          </cell>
          <cell r="BZ412">
            <v>0</v>
          </cell>
          <cell r="CA412">
            <v>0</v>
          </cell>
          <cell r="CB412">
            <v>0</v>
          </cell>
          <cell r="CC412">
            <v>0</v>
          </cell>
          <cell r="CD412">
            <v>0</v>
          </cell>
          <cell r="CE412">
            <v>0</v>
          </cell>
          <cell r="CF412">
            <v>0</v>
          </cell>
          <cell r="CG412">
            <v>0</v>
          </cell>
          <cell r="CH412">
            <v>0</v>
          </cell>
          <cell r="CI412">
            <v>0</v>
          </cell>
          <cell r="CJ412">
            <v>0</v>
          </cell>
          <cell r="CK412">
            <v>0</v>
          </cell>
          <cell r="CL412">
            <v>0</v>
          </cell>
        </row>
        <row r="413">
          <cell r="A413" t="str">
            <v>5203010142.101</v>
          </cell>
          <cell r="B413" t="str">
            <v>ค่าจำหน่าย - สินทรัพย์ไม่มีตัวตน Interface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1</v>
          </cell>
          <cell r="AE413">
            <v>0</v>
          </cell>
          <cell r="AF413">
            <v>0</v>
          </cell>
          <cell r="AG413">
            <v>0</v>
          </cell>
          <cell r="AH413">
            <v>0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0</v>
          </cell>
          <cell r="AQ413">
            <v>0</v>
          </cell>
          <cell r="AR413">
            <v>0</v>
          </cell>
          <cell r="AS413">
            <v>0</v>
          </cell>
          <cell r="AT413">
            <v>0</v>
          </cell>
          <cell r="AU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0</v>
          </cell>
          <cell r="BD413">
            <v>0</v>
          </cell>
          <cell r="BE413">
            <v>0</v>
          </cell>
          <cell r="BF413">
            <v>0</v>
          </cell>
          <cell r="BG413">
            <v>0</v>
          </cell>
          <cell r="BH413">
            <v>0</v>
          </cell>
          <cell r="BI413">
            <v>0</v>
          </cell>
          <cell r="BJ413">
            <v>0</v>
          </cell>
          <cell r="BK413">
            <v>0</v>
          </cell>
          <cell r="BL413">
            <v>0</v>
          </cell>
          <cell r="BM413">
            <v>0</v>
          </cell>
          <cell r="BN413">
            <v>0</v>
          </cell>
          <cell r="BO413">
            <v>0</v>
          </cell>
          <cell r="BP413">
            <v>0</v>
          </cell>
          <cell r="BQ413">
            <v>0</v>
          </cell>
          <cell r="BR413">
            <v>0</v>
          </cell>
          <cell r="BS413">
            <v>0</v>
          </cell>
          <cell r="BT413">
            <v>0</v>
          </cell>
          <cell r="BU413">
            <v>0</v>
          </cell>
          <cell r="BV413">
            <v>0</v>
          </cell>
          <cell r="BW413">
            <v>0</v>
          </cell>
          <cell r="BX413">
            <v>0</v>
          </cell>
          <cell r="BY413">
            <v>0</v>
          </cell>
          <cell r="BZ413">
            <v>0</v>
          </cell>
          <cell r="CA413">
            <v>0</v>
          </cell>
          <cell r="CB413">
            <v>0</v>
          </cell>
          <cell r="CC413">
            <v>0</v>
          </cell>
          <cell r="CD413">
            <v>0</v>
          </cell>
          <cell r="CE413">
            <v>0</v>
          </cell>
          <cell r="CF413">
            <v>0</v>
          </cell>
          <cell r="CG413">
            <v>0</v>
          </cell>
          <cell r="CH413">
            <v>0</v>
          </cell>
          <cell r="CI413">
            <v>0</v>
          </cell>
          <cell r="CJ413">
            <v>0</v>
          </cell>
          <cell r="CK413">
            <v>0</v>
          </cell>
          <cell r="CL413">
            <v>0</v>
          </cell>
        </row>
        <row r="414">
          <cell r="A414" t="str">
            <v>5203010145.101</v>
          </cell>
          <cell r="B414" t="str">
            <v>ค่าจำหน่าย-อาคารและสิ่งปลูกสร้างไม่ระบุรายละเอียด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0</v>
          </cell>
          <cell r="BD414">
            <v>0</v>
          </cell>
          <cell r="BE414">
            <v>0</v>
          </cell>
          <cell r="BF414">
            <v>0</v>
          </cell>
          <cell r="BG414">
            <v>0</v>
          </cell>
          <cell r="BH414">
            <v>0</v>
          </cell>
          <cell r="BI414">
            <v>0</v>
          </cell>
          <cell r="BJ414">
            <v>0</v>
          </cell>
          <cell r="BK414">
            <v>0</v>
          </cell>
          <cell r="BL414">
            <v>0</v>
          </cell>
          <cell r="BM414">
            <v>0</v>
          </cell>
          <cell r="BN414">
            <v>0</v>
          </cell>
          <cell r="BO414">
            <v>0</v>
          </cell>
          <cell r="BP414">
            <v>0</v>
          </cell>
          <cell r="BQ414">
            <v>0</v>
          </cell>
          <cell r="BR414">
            <v>0</v>
          </cell>
          <cell r="BS414">
            <v>0</v>
          </cell>
          <cell r="BT414">
            <v>0</v>
          </cell>
          <cell r="BU414">
            <v>0</v>
          </cell>
          <cell r="BV414">
            <v>0</v>
          </cell>
          <cell r="BW414">
            <v>0</v>
          </cell>
          <cell r="BX414">
            <v>0</v>
          </cell>
          <cell r="BY414">
            <v>0</v>
          </cell>
          <cell r="BZ414">
            <v>0</v>
          </cell>
          <cell r="CA414">
            <v>0</v>
          </cell>
          <cell r="CB414">
            <v>0</v>
          </cell>
          <cell r="CC414">
            <v>0</v>
          </cell>
          <cell r="CD414">
            <v>0</v>
          </cell>
          <cell r="CE414">
            <v>0</v>
          </cell>
          <cell r="CF414">
            <v>0</v>
          </cell>
          <cell r="CG414">
            <v>0</v>
          </cell>
          <cell r="CH414">
            <v>0</v>
          </cell>
          <cell r="CI414">
            <v>0</v>
          </cell>
          <cell r="CJ414">
            <v>0</v>
          </cell>
          <cell r="CK414">
            <v>0</v>
          </cell>
          <cell r="CL414">
            <v>0</v>
          </cell>
        </row>
        <row r="415">
          <cell r="A415" t="str">
            <v>5203010146.101</v>
          </cell>
          <cell r="B415" t="str">
            <v>ค่าจำหน่าย-ครุภัณฑ์ไม่ระบุรายละเอียด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0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H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M415">
            <v>0</v>
          </cell>
          <cell r="BN415">
            <v>0</v>
          </cell>
          <cell r="BO415">
            <v>0</v>
          </cell>
          <cell r="BP415">
            <v>0</v>
          </cell>
          <cell r="BQ415">
            <v>0</v>
          </cell>
          <cell r="BR415">
            <v>0</v>
          </cell>
          <cell r="BS415">
            <v>0</v>
          </cell>
          <cell r="BT415">
            <v>0</v>
          </cell>
          <cell r="BU415">
            <v>0</v>
          </cell>
          <cell r="BV415">
            <v>0</v>
          </cell>
          <cell r="BW415">
            <v>0</v>
          </cell>
          <cell r="BX415">
            <v>0</v>
          </cell>
          <cell r="BY415">
            <v>0</v>
          </cell>
          <cell r="BZ415">
            <v>0</v>
          </cell>
          <cell r="CA415">
            <v>0</v>
          </cell>
          <cell r="CB415">
            <v>0</v>
          </cell>
          <cell r="CC415">
            <v>0</v>
          </cell>
          <cell r="CD415">
            <v>0</v>
          </cell>
          <cell r="CE415">
            <v>0</v>
          </cell>
          <cell r="CF415">
            <v>0</v>
          </cell>
          <cell r="CG415">
            <v>0</v>
          </cell>
          <cell r="CH415">
            <v>0</v>
          </cell>
          <cell r="CI415">
            <v>0</v>
          </cell>
          <cell r="CJ415">
            <v>0</v>
          </cell>
          <cell r="CK415">
            <v>0</v>
          </cell>
          <cell r="CL415">
            <v>0</v>
          </cell>
        </row>
        <row r="416">
          <cell r="A416" t="str">
            <v>5205010101.101</v>
          </cell>
          <cell r="B416" t="str">
            <v>ค่าใช้จ่ายเงินช่วยเหลือผู้ประสบภัย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20000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0</v>
          </cell>
          <cell r="AQ416">
            <v>0</v>
          </cell>
          <cell r="AR416">
            <v>0</v>
          </cell>
          <cell r="AS416">
            <v>0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0</v>
          </cell>
          <cell r="BD416">
            <v>0</v>
          </cell>
          <cell r="BE416">
            <v>0</v>
          </cell>
          <cell r="BF416">
            <v>0</v>
          </cell>
          <cell r="BG416">
            <v>0</v>
          </cell>
          <cell r="BH416">
            <v>0</v>
          </cell>
          <cell r="BI416">
            <v>0</v>
          </cell>
          <cell r="BJ416">
            <v>0</v>
          </cell>
          <cell r="BK416">
            <v>0</v>
          </cell>
          <cell r="BL416">
            <v>0</v>
          </cell>
          <cell r="BM416">
            <v>0</v>
          </cell>
          <cell r="BN416">
            <v>0</v>
          </cell>
          <cell r="BO416">
            <v>0</v>
          </cell>
          <cell r="BP416">
            <v>0</v>
          </cell>
          <cell r="BQ416">
            <v>0</v>
          </cell>
          <cell r="BR416">
            <v>0</v>
          </cell>
          <cell r="BS416">
            <v>0</v>
          </cell>
          <cell r="BT416">
            <v>0</v>
          </cell>
          <cell r="BU416">
            <v>0</v>
          </cell>
          <cell r="BV416">
            <v>0</v>
          </cell>
          <cell r="BW416">
            <v>0</v>
          </cell>
          <cell r="BX416">
            <v>0</v>
          </cell>
          <cell r="BY416">
            <v>0</v>
          </cell>
          <cell r="BZ416">
            <v>0</v>
          </cell>
          <cell r="CA416">
            <v>0</v>
          </cell>
          <cell r="CB416">
            <v>0</v>
          </cell>
          <cell r="CC416">
            <v>0</v>
          </cell>
          <cell r="CD416">
            <v>32500</v>
          </cell>
          <cell r="CE416">
            <v>0</v>
          </cell>
          <cell r="CF416">
            <v>0</v>
          </cell>
          <cell r="CG416">
            <v>0</v>
          </cell>
          <cell r="CH416">
            <v>0</v>
          </cell>
          <cell r="CI416">
            <v>0</v>
          </cell>
          <cell r="CJ416">
            <v>0</v>
          </cell>
          <cell r="CK416">
            <v>0</v>
          </cell>
          <cell r="CL416">
            <v>0</v>
          </cell>
        </row>
        <row r="417">
          <cell r="A417" t="str">
            <v>5209010112.101</v>
          </cell>
          <cell r="B417" t="str">
            <v>ค่าใช้จ่ายระหว่างหน่วยงาน-หน่วยงานส่งเงินเบิกเกินส่งคืนให้กรมบัญชีกลาง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  <cell r="AK417">
            <v>0</v>
          </cell>
          <cell r="AL417">
            <v>0</v>
          </cell>
          <cell r="AM417">
            <v>0</v>
          </cell>
          <cell r="AN417">
            <v>0</v>
          </cell>
          <cell r="AO417">
            <v>0</v>
          </cell>
          <cell r="AP417">
            <v>0</v>
          </cell>
          <cell r="AQ417">
            <v>0</v>
          </cell>
          <cell r="AR417">
            <v>0</v>
          </cell>
          <cell r="AS417">
            <v>0</v>
          </cell>
          <cell r="AT417">
            <v>0</v>
          </cell>
          <cell r="AU417">
            <v>0</v>
          </cell>
          <cell r="AV417">
            <v>0</v>
          </cell>
          <cell r="AW417">
            <v>0</v>
          </cell>
          <cell r="AX417">
            <v>0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0</v>
          </cell>
          <cell r="BD417">
            <v>0</v>
          </cell>
          <cell r="BE417">
            <v>0</v>
          </cell>
          <cell r="BF417">
            <v>0</v>
          </cell>
          <cell r="BG417">
            <v>0</v>
          </cell>
          <cell r="BH417">
            <v>0</v>
          </cell>
          <cell r="BI417">
            <v>0</v>
          </cell>
          <cell r="BJ417">
            <v>0</v>
          </cell>
          <cell r="BK417">
            <v>0</v>
          </cell>
          <cell r="BL417">
            <v>0</v>
          </cell>
          <cell r="BM417">
            <v>0</v>
          </cell>
          <cell r="BN417">
            <v>0</v>
          </cell>
          <cell r="BO417">
            <v>0</v>
          </cell>
          <cell r="BP417">
            <v>0</v>
          </cell>
          <cell r="BQ417">
            <v>0</v>
          </cell>
          <cell r="BR417">
            <v>0</v>
          </cell>
          <cell r="BS417">
            <v>0</v>
          </cell>
          <cell r="BT417">
            <v>0</v>
          </cell>
          <cell r="BU417">
            <v>0</v>
          </cell>
          <cell r="BV417">
            <v>0</v>
          </cell>
          <cell r="BW417">
            <v>0</v>
          </cell>
          <cell r="BX417">
            <v>0</v>
          </cell>
          <cell r="BY417">
            <v>0</v>
          </cell>
          <cell r="BZ417">
            <v>0</v>
          </cell>
          <cell r="CA417">
            <v>0</v>
          </cell>
          <cell r="CB417">
            <v>0</v>
          </cell>
          <cell r="CC417">
            <v>0</v>
          </cell>
          <cell r="CD417">
            <v>0</v>
          </cell>
          <cell r="CE417">
            <v>0</v>
          </cell>
          <cell r="CF417">
            <v>0</v>
          </cell>
          <cell r="CG417">
            <v>0</v>
          </cell>
          <cell r="CH417">
            <v>0</v>
          </cell>
          <cell r="CI417">
            <v>0</v>
          </cell>
          <cell r="CJ417">
            <v>0</v>
          </cell>
          <cell r="CK417">
            <v>0</v>
          </cell>
          <cell r="CL417">
            <v>0</v>
          </cell>
        </row>
        <row r="418">
          <cell r="A418" t="str">
            <v>5210010101.101</v>
          </cell>
          <cell r="B418" t="str">
            <v xml:space="preserve">ค่าใช้จ่ายระหว่างหน่วยงาน - กรมบัญชีกลางโอนเงินนอกงบประมาณให้หน่วยงาน 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  <cell r="AP418">
            <v>0</v>
          </cell>
          <cell r="AQ418">
            <v>0</v>
          </cell>
          <cell r="AR418">
            <v>0</v>
          </cell>
          <cell r="AS418">
            <v>0</v>
          </cell>
          <cell r="AT418">
            <v>0</v>
          </cell>
          <cell r="AU418">
            <v>0</v>
          </cell>
          <cell r="AV418">
            <v>0</v>
          </cell>
          <cell r="AW418">
            <v>0</v>
          </cell>
          <cell r="AX418">
            <v>0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0</v>
          </cell>
          <cell r="BD418">
            <v>0</v>
          </cell>
          <cell r="BE418">
            <v>0</v>
          </cell>
          <cell r="BF418">
            <v>0</v>
          </cell>
          <cell r="BG418">
            <v>0</v>
          </cell>
          <cell r="BH418">
            <v>0</v>
          </cell>
          <cell r="BI418">
            <v>0</v>
          </cell>
          <cell r="BJ418">
            <v>0</v>
          </cell>
          <cell r="BK418">
            <v>0</v>
          </cell>
          <cell r="BL418">
            <v>0</v>
          </cell>
          <cell r="BM418">
            <v>0</v>
          </cell>
          <cell r="BN418">
            <v>0</v>
          </cell>
          <cell r="BO418">
            <v>0</v>
          </cell>
          <cell r="BP418">
            <v>0</v>
          </cell>
          <cell r="BQ418">
            <v>0</v>
          </cell>
          <cell r="BR418">
            <v>0</v>
          </cell>
          <cell r="BS418">
            <v>0</v>
          </cell>
          <cell r="BT418">
            <v>0</v>
          </cell>
          <cell r="BU418">
            <v>0</v>
          </cell>
          <cell r="BV418">
            <v>0</v>
          </cell>
          <cell r="BW418">
            <v>0</v>
          </cell>
          <cell r="BX418">
            <v>0</v>
          </cell>
          <cell r="BY418">
            <v>0</v>
          </cell>
          <cell r="BZ418">
            <v>0</v>
          </cell>
          <cell r="CA418">
            <v>0</v>
          </cell>
          <cell r="CB418">
            <v>0</v>
          </cell>
          <cell r="CC418">
            <v>0</v>
          </cell>
          <cell r="CD418">
            <v>0</v>
          </cell>
          <cell r="CE418">
            <v>0</v>
          </cell>
          <cell r="CF418">
            <v>0</v>
          </cell>
          <cell r="CG418">
            <v>0</v>
          </cell>
          <cell r="CH418">
            <v>0</v>
          </cell>
          <cell r="CI418">
            <v>0</v>
          </cell>
          <cell r="CJ418">
            <v>0</v>
          </cell>
          <cell r="CK418">
            <v>0</v>
          </cell>
          <cell r="CL418">
            <v>0</v>
          </cell>
        </row>
        <row r="419">
          <cell r="A419" t="str">
            <v>5210010102.101</v>
          </cell>
          <cell r="B419" t="str">
            <v>ค่าใช้จ่ายระหว่างหน่วยงาน  หน่วยงานโอนเงินนอกงบประมาณให้กรมบัญชีกลาง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0</v>
          </cell>
          <cell r="BD419">
            <v>0</v>
          </cell>
          <cell r="BE419">
            <v>0</v>
          </cell>
          <cell r="BF419">
            <v>0</v>
          </cell>
          <cell r="BG419">
            <v>0</v>
          </cell>
          <cell r="BH419">
            <v>0</v>
          </cell>
          <cell r="BI419">
            <v>0</v>
          </cell>
          <cell r="BJ419">
            <v>0</v>
          </cell>
          <cell r="BK419">
            <v>0</v>
          </cell>
          <cell r="BL419">
            <v>0</v>
          </cell>
          <cell r="BM419">
            <v>0</v>
          </cell>
          <cell r="BN419">
            <v>0</v>
          </cell>
          <cell r="BO419">
            <v>0</v>
          </cell>
          <cell r="BP419">
            <v>0</v>
          </cell>
          <cell r="BQ419">
            <v>0</v>
          </cell>
          <cell r="BR419">
            <v>5819713.6799999997</v>
          </cell>
          <cell r="BS419">
            <v>0</v>
          </cell>
          <cell r="BT419">
            <v>0</v>
          </cell>
          <cell r="BU419">
            <v>0</v>
          </cell>
          <cell r="BV419">
            <v>0</v>
          </cell>
          <cell r="BW419">
            <v>0</v>
          </cell>
          <cell r="BX419">
            <v>0</v>
          </cell>
          <cell r="BY419">
            <v>0</v>
          </cell>
          <cell r="BZ419">
            <v>0</v>
          </cell>
          <cell r="CA419">
            <v>0</v>
          </cell>
          <cell r="CB419">
            <v>0</v>
          </cell>
          <cell r="CC419">
            <v>0</v>
          </cell>
          <cell r="CD419">
            <v>0</v>
          </cell>
          <cell r="CE419">
            <v>0</v>
          </cell>
          <cell r="CF419">
            <v>0</v>
          </cell>
          <cell r="CG419">
            <v>0</v>
          </cell>
          <cell r="CH419">
            <v>0</v>
          </cell>
          <cell r="CI419">
            <v>0</v>
          </cell>
          <cell r="CJ419">
            <v>0</v>
          </cell>
          <cell r="CK419">
            <v>0</v>
          </cell>
          <cell r="CL419">
            <v>0</v>
          </cell>
        </row>
        <row r="420">
          <cell r="A420" t="str">
            <v>5210010103.101</v>
          </cell>
          <cell r="B420" t="str">
            <v>ค่าใช้จ่ายระหว่างหน่วยงาน - หน่วยงานโอนเงินรายได้แผ่นดินให้กรมบัญชีกลาง</v>
          </cell>
          <cell r="C420">
            <v>124200</v>
          </cell>
          <cell r="D420">
            <v>0</v>
          </cell>
          <cell r="E420">
            <v>201.33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122940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11540.59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0</v>
          </cell>
          <cell r="AQ420">
            <v>0</v>
          </cell>
          <cell r="AR420">
            <v>0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13090</v>
          </cell>
          <cell r="BA420">
            <v>0</v>
          </cell>
          <cell r="BB420">
            <v>0</v>
          </cell>
          <cell r="BC420">
            <v>755731.65</v>
          </cell>
          <cell r="BD420">
            <v>0</v>
          </cell>
          <cell r="BE420">
            <v>0</v>
          </cell>
          <cell r="BF420">
            <v>0</v>
          </cell>
          <cell r="BG420">
            <v>0</v>
          </cell>
          <cell r="BH420">
            <v>0</v>
          </cell>
          <cell r="BI420">
            <v>0</v>
          </cell>
          <cell r="BJ420">
            <v>0</v>
          </cell>
          <cell r="BK420">
            <v>0</v>
          </cell>
          <cell r="BL420">
            <v>439762.32</v>
          </cell>
          <cell r="BM420">
            <v>0</v>
          </cell>
          <cell r="BN420">
            <v>0</v>
          </cell>
          <cell r="BO420">
            <v>0</v>
          </cell>
          <cell r="BP420">
            <v>0</v>
          </cell>
          <cell r="BQ420">
            <v>0</v>
          </cell>
          <cell r="BR420">
            <v>6548488.5999999996</v>
          </cell>
          <cell r="BS420">
            <v>0</v>
          </cell>
          <cell r="BT420">
            <v>0</v>
          </cell>
          <cell r="BU420">
            <v>0</v>
          </cell>
          <cell r="BV420">
            <v>0</v>
          </cell>
          <cell r="BW420">
            <v>0</v>
          </cell>
          <cell r="BX420">
            <v>0</v>
          </cell>
          <cell r="BY420">
            <v>0</v>
          </cell>
          <cell r="BZ420">
            <v>0</v>
          </cell>
          <cell r="CA420">
            <v>0</v>
          </cell>
          <cell r="CB420">
            <v>0</v>
          </cell>
          <cell r="CC420">
            <v>0</v>
          </cell>
          <cell r="CD420">
            <v>0</v>
          </cell>
          <cell r="CE420">
            <v>0</v>
          </cell>
          <cell r="CF420">
            <v>0</v>
          </cell>
          <cell r="CG420">
            <v>0</v>
          </cell>
          <cell r="CH420">
            <v>0</v>
          </cell>
          <cell r="CI420">
            <v>0</v>
          </cell>
          <cell r="CJ420">
            <v>0</v>
          </cell>
          <cell r="CK420">
            <v>0</v>
          </cell>
          <cell r="CL420">
            <v>0</v>
          </cell>
        </row>
        <row r="421">
          <cell r="A421" t="str">
            <v>5210010105.101</v>
          </cell>
          <cell r="B421" t="str">
            <v>ค่าใช้จ่ายระหว่างหน่วยงาน  - ปรับเงินฝากคลัง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0</v>
          </cell>
          <cell r="AE421">
            <v>0</v>
          </cell>
          <cell r="AF421">
            <v>0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  <cell r="AL421">
            <v>0</v>
          </cell>
          <cell r="AM421">
            <v>0</v>
          </cell>
          <cell r="AN421">
            <v>0</v>
          </cell>
          <cell r="AO421">
            <v>0</v>
          </cell>
          <cell r="AP421">
            <v>0</v>
          </cell>
          <cell r="AQ421">
            <v>0</v>
          </cell>
          <cell r="AR421">
            <v>0</v>
          </cell>
          <cell r="AS421">
            <v>0</v>
          </cell>
          <cell r="AT421">
            <v>0</v>
          </cell>
          <cell r="AU421">
            <v>0</v>
          </cell>
          <cell r="AV421">
            <v>0</v>
          </cell>
          <cell r="AW421">
            <v>0</v>
          </cell>
          <cell r="AX421">
            <v>0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0</v>
          </cell>
          <cell r="BD421">
            <v>0</v>
          </cell>
          <cell r="BE421">
            <v>0</v>
          </cell>
          <cell r="BF421">
            <v>0</v>
          </cell>
          <cell r="BG421">
            <v>0</v>
          </cell>
          <cell r="BH421">
            <v>0</v>
          </cell>
          <cell r="BI421">
            <v>0</v>
          </cell>
          <cell r="BJ421">
            <v>0</v>
          </cell>
          <cell r="BK421">
            <v>0</v>
          </cell>
          <cell r="BL421">
            <v>0</v>
          </cell>
          <cell r="BM421">
            <v>0</v>
          </cell>
          <cell r="BN421">
            <v>0</v>
          </cell>
          <cell r="BO421">
            <v>0</v>
          </cell>
          <cell r="BP421">
            <v>0</v>
          </cell>
          <cell r="BQ421">
            <v>0</v>
          </cell>
          <cell r="BR421">
            <v>0</v>
          </cell>
          <cell r="BS421">
            <v>0</v>
          </cell>
          <cell r="BT421">
            <v>0</v>
          </cell>
          <cell r="BU421">
            <v>0</v>
          </cell>
          <cell r="BV421">
            <v>0</v>
          </cell>
          <cell r="BW421">
            <v>0</v>
          </cell>
          <cell r="BX421">
            <v>0</v>
          </cell>
          <cell r="BY421">
            <v>0</v>
          </cell>
          <cell r="BZ421">
            <v>0</v>
          </cell>
          <cell r="CA421">
            <v>0</v>
          </cell>
          <cell r="CB421">
            <v>0</v>
          </cell>
          <cell r="CC421">
            <v>0</v>
          </cell>
          <cell r="CD421">
            <v>0</v>
          </cell>
          <cell r="CE421">
            <v>0</v>
          </cell>
          <cell r="CF421">
            <v>0</v>
          </cell>
          <cell r="CG421">
            <v>0</v>
          </cell>
          <cell r="CH421">
            <v>0</v>
          </cell>
          <cell r="CI421">
            <v>0</v>
          </cell>
          <cell r="CJ421">
            <v>597441.9</v>
          </cell>
          <cell r="CK421">
            <v>0</v>
          </cell>
          <cell r="CL421">
            <v>0</v>
          </cell>
        </row>
        <row r="422">
          <cell r="A422" t="str">
            <v>5210010112.101</v>
          </cell>
          <cell r="B422" t="str">
            <v>คชจ.ระหว่างหน่วยงาน - รายได้แผ่นดินรอนำส่งคลัง</v>
          </cell>
          <cell r="C422">
            <v>379653.59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55403.91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  <cell r="AK422">
            <v>86700</v>
          </cell>
          <cell r="AL422">
            <v>0</v>
          </cell>
          <cell r="AM422">
            <v>0</v>
          </cell>
          <cell r="AN422">
            <v>0</v>
          </cell>
          <cell r="AO422">
            <v>0</v>
          </cell>
          <cell r="AP422">
            <v>141.87</v>
          </cell>
          <cell r="AQ422">
            <v>0</v>
          </cell>
          <cell r="AR422">
            <v>7703.16</v>
          </cell>
          <cell r="AS422">
            <v>0</v>
          </cell>
          <cell r="AT422">
            <v>0</v>
          </cell>
          <cell r="AU422">
            <v>0</v>
          </cell>
          <cell r="AV422">
            <v>0</v>
          </cell>
          <cell r="AW422">
            <v>0</v>
          </cell>
          <cell r="AX422">
            <v>0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0</v>
          </cell>
          <cell r="BD422">
            <v>0</v>
          </cell>
          <cell r="BE422">
            <v>0</v>
          </cell>
          <cell r="BF422">
            <v>0</v>
          </cell>
          <cell r="BG422">
            <v>0</v>
          </cell>
          <cell r="BH422">
            <v>0</v>
          </cell>
          <cell r="BI422">
            <v>0</v>
          </cell>
          <cell r="BJ422">
            <v>0</v>
          </cell>
          <cell r="BK422">
            <v>0</v>
          </cell>
          <cell r="BL422">
            <v>0</v>
          </cell>
          <cell r="BM422">
            <v>0</v>
          </cell>
          <cell r="BN422">
            <v>0</v>
          </cell>
          <cell r="BO422">
            <v>0</v>
          </cell>
          <cell r="BP422">
            <v>0</v>
          </cell>
          <cell r="BQ422">
            <v>0</v>
          </cell>
          <cell r="BR422">
            <v>0</v>
          </cell>
          <cell r="BS422">
            <v>0</v>
          </cell>
          <cell r="BT422">
            <v>0</v>
          </cell>
          <cell r="BU422">
            <v>0</v>
          </cell>
          <cell r="BV422">
            <v>2262.5700000000002</v>
          </cell>
          <cell r="BW422">
            <v>0</v>
          </cell>
          <cell r="BX422">
            <v>0</v>
          </cell>
          <cell r="BY422">
            <v>0</v>
          </cell>
          <cell r="BZ422">
            <v>0</v>
          </cell>
          <cell r="CA422">
            <v>0</v>
          </cell>
          <cell r="CB422">
            <v>0</v>
          </cell>
          <cell r="CC422">
            <v>0</v>
          </cell>
          <cell r="CD422">
            <v>0</v>
          </cell>
          <cell r="CE422">
            <v>0</v>
          </cell>
          <cell r="CF422">
            <v>0</v>
          </cell>
          <cell r="CG422">
            <v>0</v>
          </cell>
          <cell r="CH422">
            <v>0</v>
          </cell>
          <cell r="CI422">
            <v>0</v>
          </cell>
          <cell r="CJ422">
            <v>0</v>
          </cell>
          <cell r="CK422">
            <v>0</v>
          </cell>
          <cell r="CL422">
            <v>0</v>
          </cell>
        </row>
        <row r="423">
          <cell r="A423" t="str">
            <v>5210010118.101</v>
          </cell>
          <cell r="B423" t="str">
            <v>ค่าใช้จ่ายระหว่างกัน-ภายในกรมเดียวกัน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0</v>
          </cell>
          <cell r="AK423">
            <v>3840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0</v>
          </cell>
          <cell r="AQ423">
            <v>0</v>
          </cell>
          <cell r="AR423">
            <v>0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0</v>
          </cell>
          <cell r="BD423">
            <v>0</v>
          </cell>
          <cell r="BE423">
            <v>0</v>
          </cell>
          <cell r="BF423">
            <v>0</v>
          </cell>
          <cell r="BG423">
            <v>0</v>
          </cell>
          <cell r="BH423">
            <v>0</v>
          </cell>
          <cell r="BI423">
            <v>0</v>
          </cell>
          <cell r="BJ423">
            <v>0</v>
          </cell>
          <cell r="BK423">
            <v>0</v>
          </cell>
          <cell r="BL423">
            <v>0</v>
          </cell>
          <cell r="BM423">
            <v>0</v>
          </cell>
          <cell r="BN423">
            <v>0</v>
          </cell>
          <cell r="BO423">
            <v>0</v>
          </cell>
          <cell r="BP423">
            <v>0</v>
          </cell>
          <cell r="BQ423">
            <v>0</v>
          </cell>
          <cell r="BR423">
            <v>0</v>
          </cell>
          <cell r="BS423">
            <v>0</v>
          </cell>
          <cell r="BT423">
            <v>0</v>
          </cell>
          <cell r="BU423">
            <v>0</v>
          </cell>
          <cell r="BV423">
            <v>0</v>
          </cell>
          <cell r="BW423">
            <v>0</v>
          </cell>
          <cell r="BX423">
            <v>1000000</v>
          </cell>
          <cell r="BY423">
            <v>25092.04</v>
          </cell>
          <cell r="BZ423">
            <v>0</v>
          </cell>
          <cell r="CA423">
            <v>0</v>
          </cell>
          <cell r="CB423">
            <v>0</v>
          </cell>
          <cell r="CC423">
            <v>0</v>
          </cell>
          <cell r="CD423">
            <v>0</v>
          </cell>
          <cell r="CE423">
            <v>0</v>
          </cell>
          <cell r="CF423">
            <v>0</v>
          </cell>
          <cell r="CG423">
            <v>0</v>
          </cell>
          <cell r="CH423">
            <v>0</v>
          </cell>
          <cell r="CI423">
            <v>0</v>
          </cell>
          <cell r="CJ423">
            <v>0</v>
          </cell>
          <cell r="CK423">
            <v>0</v>
          </cell>
          <cell r="CL423">
            <v>0</v>
          </cell>
        </row>
        <row r="424">
          <cell r="A424" t="str">
            <v>5211010102.101</v>
          </cell>
          <cell r="B424" t="str">
            <v>โอนสินทรัพย์ให้หน่วยงานของรัฐ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0.01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0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  <cell r="AP424">
            <v>0</v>
          </cell>
          <cell r="AQ424">
            <v>0</v>
          </cell>
          <cell r="AR424">
            <v>0</v>
          </cell>
          <cell r="AS424">
            <v>0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</v>
          </cell>
          <cell r="BD424">
            <v>0</v>
          </cell>
          <cell r="BE424">
            <v>0</v>
          </cell>
          <cell r="BF424">
            <v>0</v>
          </cell>
          <cell r="BG424">
            <v>0</v>
          </cell>
          <cell r="BH424">
            <v>0</v>
          </cell>
          <cell r="BI424">
            <v>0</v>
          </cell>
          <cell r="BJ424">
            <v>0</v>
          </cell>
          <cell r="BK424">
            <v>0</v>
          </cell>
          <cell r="BL424">
            <v>0</v>
          </cell>
          <cell r="BM424">
            <v>0</v>
          </cell>
          <cell r="BN424">
            <v>0</v>
          </cell>
          <cell r="BO424">
            <v>0</v>
          </cell>
          <cell r="BP424">
            <v>0</v>
          </cell>
          <cell r="BQ424">
            <v>0</v>
          </cell>
          <cell r="BR424">
            <v>0</v>
          </cell>
          <cell r="BS424">
            <v>0</v>
          </cell>
          <cell r="BT424">
            <v>0</v>
          </cell>
          <cell r="BU424">
            <v>0</v>
          </cell>
          <cell r="BV424">
            <v>0</v>
          </cell>
          <cell r="BW424">
            <v>0</v>
          </cell>
          <cell r="BX424">
            <v>0</v>
          </cell>
          <cell r="BY424">
            <v>0</v>
          </cell>
          <cell r="BZ424">
            <v>0</v>
          </cell>
          <cell r="CA424">
            <v>0</v>
          </cell>
          <cell r="CB424">
            <v>0</v>
          </cell>
          <cell r="CC424">
            <v>0</v>
          </cell>
          <cell r="CD424">
            <v>0</v>
          </cell>
          <cell r="CE424">
            <v>0</v>
          </cell>
          <cell r="CF424">
            <v>0</v>
          </cell>
          <cell r="CG424">
            <v>0</v>
          </cell>
          <cell r="CH424">
            <v>0</v>
          </cell>
          <cell r="CI424">
            <v>0</v>
          </cell>
          <cell r="CJ424">
            <v>0</v>
          </cell>
          <cell r="CK424">
            <v>0</v>
          </cell>
          <cell r="CL424">
            <v>0</v>
          </cell>
        </row>
        <row r="425">
          <cell r="A425" t="str">
            <v>5212010199.101</v>
          </cell>
          <cell r="B425" t="str">
            <v>ค่าใช้จ่ายโครงการผลิตแพทย์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0</v>
          </cell>
          <cell r="AN425">
            <v>0</v>
          </cell>
          <cell r="AO425">
            <v>0</v>
          </cell>
          <cell r="AP425">
            <v>0</v>
          </cell>
          <cell r="AQ425">
            <v>0</v>
          </cell>
          <cell r="AR425">
            <v>0</v>
          </cell>
          <cell r="AS425">
            <v>0</v>
          </cell>
          <cell r="AT425">
            <v>0</v>
          </cell>
          <cell r="AU425">
            <v>0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0</v>
          </cell>
          <cell r="BD425">
            <v>0</v>
          </cell>
          <cell r="BE425">
            <v>0</v>
          </cell>
          <cell r="BF425">
            <v>0</v>
          </cell>
          <cell r="BG425">
            <v>81668</v>
          </cell>
          <cell r="BH425">
            <v>0</v>
          </cell>
          <cell r="BI425">
            <v>0</v>
          </cell>
          <cell r="BJ425">
            <v>0</v>
          </cell>
          <cell r="BK425">
            <v>0</v>
          </cell>
          <cell r="BL425">
            <v>0</v>
          </cell>
          <cell r="BM425">
            <v>0</v>
          </cell>
          <cell r="BN425">
            <v>0</v>
          </cell>
          <cell r="BO425">
            <v>0</v>
          </cell>
          <cell r="BP425">
            <v>0</v>
          </cell>
          <cell r="BQ425">
            <v>0</v>
          </cell>
          <cell r="BR425">
            <v>205940</v>
          </cell>
          <cell r="BS425">
            <v>0</v>
          </cell>
          <cell r="BT425">
            <v>0</v>
          </cell>
          <cell r="BU425">
            <v>0</v>
          </cell>
          <cell r="BV425">
            <v>0</v>
          </cell>
          <cell r="BW425">
            <v>0</v>
          </cell>
          <cell r="BX425">
            <v>0</v>
          </cell>
          <cell r="BY425">
            <v>0</v>
          </cell>
          <cell r="BZ425">
            <v>0</v>
          </cell>
          <cell r="CA425">
            <v>0</v>
          </cell>
          <cell r="CB425">
            <v>0</v>
          </cell>
          <cell r="CC425">
            <v>0</v>
          </cell>
          <cell r="CD425">
            <v>0</v>
          </cell>
          <cell r="CE425">
            <v>0</v>
          </cell>
          <cell r="CF425">
            <v>0</v>
          </cell>
          <cell r="CG425">
            <v>0</v>
          </cell>
          <cell r="CH425">
            <v>0</v>
          </cell>
          <cell r="CI425">
            <v>0</v>
          </cell>
          <cell r="CJ425">
            <v>0</v>
          </cell>
          <cell r="CK425">
            <v>0</v>
          </cell>
          <cell r="CL425">
            <v>0</v>
          </cell>
        </row>
        <row r="426">
          <cell r="A426" t="str">
            <v>5212010199.102</v>
          </cell>
          <cell r="B426" t="str">
            <v>ค่าใช้จ่ายโครงการผลิตบุคลากรทางการแพทย์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120000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450000</v>
          </cell>
          <cell r="P426">
            <v>30000</v>
          </cell>
          <cell r="Q426">
            <v>90000</v>
          </cell>
          <cell r="R426">
            <v>30000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2220000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90000</v>
          </cell>
          <cell r="AN426">
            <v>0</v>
          </cell>
          <cell r="AO426">
            <v>60000</v>
          </cell>
          <cell r="AP426">
            <v>150000</v>
          </cell>
          <cell r="AQ426">
            <v>0</v>
          </cell>
          <cell r="AR426">
            <v>0</v>
          </cell>
          <cell r="AS426">
            <v>0</v>
          </cell>
          <cell r="AT426">
            <v>0</v>
          </cell>
          <cell r="AU426">
            <v>240000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750000</v>
          </cell>
          <cell r="BD426">
            <v>630000</v>
          </cell>
          <cell r="BE426">
            <v>120000</v>
          </cell>
          <cell r="BF426">
            <v>60000</v>
          </cell>
          <cell r="BG426">
            <v>811981</v>
          </cell>
          <cell r="BH426">
            <v>320460</v>
          </cell>
          <cell r="BI426">
            <v>0</v>
          </cell>
          <cell r="BJ426">
            <v>90000</v>
          </cell>
          <cell r="BK426">
            <v>60000</v>
          </cell>
          <cell r="BL426">
            <v>2489440</v>
          </cell>
          <cell r="BM426">
            <v>0</v>
          </cell>
          <cell r="BN426">
            <v>0</v>
          </cell>
          <cell r="BO426">
            <v>0</v>
          </cell>
          <cell r="BP426">
            <v>0</v>
          </cell>
          <cell r="BQ426">
            <v>0</v>
          </cell>
          <cell r="BR426">
            <v>4200000</v>
          </cell>
          <cell r="BS426">
            <v>0</v>
          </cell>
          <cell r="BT426">
            <v>0</v>
          </cell>
          <cell r="BU426">
            <v>1260000</v>
          </cell>
          <cell r="BV426">
            <v>0</v>
          </cell>
          <cell r="BW426">
            <v>0</v>
          </cell>
          <cell r="BX426">
            <v>515000</v>
          </cell>
          <cell r="BY426">
            <v>0</v>
          </cell>
          <cell r="BZ426">
            <v>0</v>
          </cell>
          <cell r="CA426">
            <v>0</v>
          </cell>
          <cell r="CB426">
            <v>240000</v>
          </cell>
          <cell r="CC426">
            <v>180000</v>
          </cell>
          <cell r="CD426">
            <v>0</v>
          </cell>
          <cell r="CE426">
            <v>470000</v>
          </cell>
          <cell r="CF426">
            <v>0</v>
          </cell>
          <cell r="CG426">
            <v>30000</v>
          </cell>
          <cell r="CH426">
            <v>0</v>
          </cell>
          <cell r="CI426">
            <v>0</v>
          </cell>
          <cell r="CJ426">
            <v>0</v>
          </cell>
          <cell r="CK426">
            <v>0</v>
          </cell>
          <cell r="CL426">
            <v>0</v>
          </cell>
        </row>
        <row r="427">
          <cell r="A427" t="str">
            <v>5212010199.104</v>
          </cell>
          <cell r="B427" t="str">
            <v>ค่าใช้จ่ายที่ดิน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3000</v>
          </cell>
          <cell r="AC427">
            <v>0</v>
          </cell>
          <cell r="AD427">
            <v>15000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0</v>
          </cell>
          <cell r="AJ427">
            <v>569000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0</v>
          </cell>
          <cell r="AP427">
            <v>0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H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  <cell r="BM427">
            <v>0</v>
          </cell>
          <cell r="BN427">
            <v>0</v>
          </cell>
          <cell r="BO427">
            <v>0</v>
          </cell>
          <cell r="BP427">
            <v>0</v>
          </cell>
          <cell r="BQ427">
            <v>0</v>
          </cell>
          <cell r="BR427">
            <v>0</v>
          </cell>
          <cell r="BS427">
            <v>0</v>
          </cell>
          <cell r="BT427">
            <v>0</v>
          </cell>
          <cell r="BU427">
            <v>0</v>
          </cell>
          <cell r="BV427">
            <v>0</v>
          </cell>
          <cell r="BW427">
            <v>0</v>
          </cell>
          <cell r="BX427">
            <v>18000</v>
          </cell>
          <cell r="BY427">
            <v>0</v>
          </cell>
          <cell r="BZ427">
            <v>0</v>
          </cell>
          <cell r="CA427">
            <v>0</v>
          </cell>
          <cell r="CB427">
            <v>0</v>
          </cell>
          <cell r="CC427">
            <v>0</v>
          </cell>
          <cell r="CD427">
            <v>0</v>
          </cell>
          <cell r="CE427">
            <v>0</v>
          </cell>
          <cell r="CF427">
            <v>0</v>
          </cell>
          <cell r="CG427">
            <v>0</v>
          </cell>
          <cell r="CH427">
            <v>0</v>
          </cell>
          <cell r="CI427">
            <v>0</v>
          </cell>
          <cell r="CJ427">
            <v>0</v>
          </cell>
          <cell r="CK427">
            <v>0</v>
          </cell>
          <cell r="CL427">
            <v>0</v>
          </cell>
        </row>
        <row r="428">
          <cell r="A428" t="str">
            <v>5212010199.105</v>
          </cell>
          <cell r="B428" t="str">
            <v>ค่าใช้จ่ายลักษณะอื่น</v>
          </cell>
          <cell r="C428">
            <v>685310</v>
          </cell>
          <cell r="D428">
            <v>16031.48</v>
          </cell>
          <cell r="E428">
            <v>609399.48</v>
          </cell>
          <cell r="F428">
            <v>177256.27</v>
          </cell>
          <cell r="G428">
            <v>0</v>
          </cell>
          <cell r="H428">
            <v>45914</v>
          </cell>
          <cell r="I428">
            <v>196495.1</v>
          </cell>
          <cell r="J428">
            <v>162900</v>
          </cell>
          <cell r="K428">
            <v>11850</v>
          </cell>
          <cell r="L428">
            <v>20960.400000000001</v>
          </cell>
          <cell r="M428">
            <v>520942.13</v>
          </cell>
          <cell r="N428">
            <v>12600</v>
          </cell>
          <cell r="O428">
            <v>62900</v>
          </cell>
          <cell r="P428">
            <v>2000</v>
          </cell>
          <cell r="Q428">
            <v>0</v>
          </cell>
          <cell r="R428">
            <v>15000</v>
          </cell>
          <cell r="S428">
            <v>6400</v>
          </cell>
          <cell r="T428">
            <v>0</v>
          </cell>
          <cell r="U428">
            <v>3500</v>
          </cell>
          <cell r="V428">
            <v>15568</v>
          </cell>
          <cell r="W428">
            <v>448666.2</v>
          </cell>
          <cell r="X428">
            <v>53900</v>
          </cell>
          <cell r="Y428">
            <v>420000</v>
          </cell>
          <cell r="Z428">
            <v>259296.06</v>
          </cell>
          <cell r="AA428">
            <v>30050</v>
          </cell>
          <cell r="AB428">
            <v>0</v>
          </cell>
          <cell r="AC428">
            <v>40723.9</v>
          </cell>
          <cell r="AD428">
            <v>5400</v>
          </cell>
          <cell r="AE428">
            <v>5659</v>
          </cell>
          <cell r="AF428">
            <v>70900</v>
          </cell>
          <cell r="AG428">
            <v>21050</v>
          </cell>
          <cell r="AH428">
            <v>477240</v>
          </cell>
          <cell r="AI428">
            <v>0</v>
          </cell>
          <cell r="AJ428">
            <v>20360</v>
          </cell>
          <cell r="AK428">
            <v>54180</v>
          </cell>
          <cell r="AL428">
            <v>18050</v>
          </cell>
          <cell r="AM428">
            <v>243016.7</v>
          </cell>
          <cell r="AN428">
            <v>44851.59</v>
          </cell>
          <cell r="AO428">
            <v>458997.87</v>
          </cell>
          <cell r="AP428">
            <v>58500</v>
          </cell>
          <cell r="AQ428">
            <v>380000</v>
          </cell>
          <cell r="AR428">
            <v>135868.06</v>
          </cell>
          <cell r="AS428">
            <v>27920</v>
          </cell>
          <cell r="AT428">
            <v>177715.20000000001</v>
          </cell>
          <cell r="AU428">
            <v>14700</v>
          </cell>
          <cell r="AV428">
            <v>447665.66</v>
          </cell>
          <cell r="AW428">
            <v>31394.03</v>
          </cell>
          <cell r="AX428">
            <v>74986.67</v>
          </cell>
          <cell r="AY428">
            <v>148285.07999999999</v>
          </cell>
          <cell r="AZ428">
            <v>19212.919999999998</v>
          </cell>
          <cell r="BA428">
            <v>923657.56</v>
          </cell>
          <cell r="BB428">
            <v>85122.29</v>
          </cell>
          <cell r="BC428">
            <v>295744.8</v>
          </cell>
          <cell r="BD428">
            <v>0</v>
          </cell>
          <cell r="BE428">
            <v>0</v>
          </cell>
          <cell r="BF428">
            <v>42850</v>
          </cell>
          <cell r="BG428">
            <v>0</v>
          </cell>
          <cell r="BH428">
            <v>36042</v>
          </cell>
          <cell r="BI428">
            <v>0</v>
          </cell>
          <cell r="BJ428">
            <v>92505</v>
          </cell>
          <cell r="BK428">
            <v>11867.44</v>
          </cell>
          <cell r="BL428">
            <v>453108.83</v>
          </cell>
          <cell r="BM428">
            <v>94159.5</v>
          </cell>
          <cell r="BN428">
            <v>158285.67000000001</v>
          </cell>
          <cell r="BO428">
            <v>0</v>
          </cell>
          <cell r="BP428">
            <v>225157.59</v>
          </cell>
          <cell r="BQ428">
            <v>1735368.32</v>
          </cell>
          <cell r="BR428">
            <v>401929</v>
          </cell>
          <cell r="BS428">
            <v>329300.2</v>
          </cell>
          <cell r="BT428">
            <v>0</v>
          </cell>
          <cell r="BU428">
            <v>5101119.5199999996</v>
          </cell>
          <cell r="BV428">
            <v>2500</v>
          </cell>
          <cell r="BW428">
            <v>35103</v>
          </cell>
          <cell r="BX428">
            <v>196748.34</v>
          </cell>
          <cell r="BY428">
            <v>12063.07</v>
          </cell>
          <cell r="BZ428">
            <v>168199.71</v>
          </cell>
          <cell r="CA428">
            <v>111331.77</v>
          </cell>
          <cell r="CB428">
            <v>18727</v>
          </cell>
          <cell r="CC428">
            <v>35800</v>
          </cell>
          <cell r="CD428">
            <v>0</v>
          </cell>
          <cell r="CE428">
            <v>1162569.8999999999</v>
          </cell>
          <cell r="CF428">
            <v>0.03</v>
          </cell>
          <cell r="CG428">
            <v>37586.379999999997</v>
          </cell>
          <cell r="CH428">
            <v>155.26</v>
          </cell>
          <cell r="CI428">
            <v>0</v>
          </cell>
          <cell r="CJ428">
            <v>761658.35</v>
          </cell>
          <cell r="CK428">
            <v>0</v>
          </cell>
          <cell r="CL428">
            <v>0</v>
          </cell>
        </row>
        <row r="429">
          <cell r="A429" t="str">
            <v>5212010199.106</v>
          </cell>
          <cell r="B429" t="str">
            <v>ค่าใช้จ่ายอื่น-สินค้าโอนไป สสจ./รพศ./รพท./รพช./รพ.สต.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0</v>
          </cell>
          <cell r="AJ429">
            <v>0</v>
          </cell>
          <cell r="AK429">
            <v>0</v>
          </cell>
          <cell r="AL429">
            <v>0</v>
          </cell>
          <cell r="AM429">
            <v>0</v>
          </cell>
          <cell r="AN429">
            <v>162347.79</v>
          </cell>
          <cell r="AO429">
            <v>0</v>
          </cell>
          <cell r="AP429">
            <v>0</v>
          </cell>
          <cell r="AQ429">
            <v>0</v>
          </cell>
          <cell r="AR429">
            <v>0</v>
          </cell>
          <cell r="AS429">
            <v>0</v>
          </cell>
          <cell r="AT429">
            <v>0</v>
          </cell>
          <cell r="AU429">
            <v>0</v>
          </cell>
          <cell r="AV429">
            <v>0</v>
          </cell>
          <cell r="AW429">
            <v>0</v>
          </cell>
          <cell r="AX429">
            <v>0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0</v>
          </cell>
          <cell r="BD429">
            <v>0</v>
          </cell>
          <cell r="BE429">
            <v>0</v>
          </cell>
          <cell r="BF429">
            <v>0</v>
          </cell>
          <cell r="BG429">
            <v>0</v>
          </cell>
          <cell r="BH429">
            <v>0</v>
          </cell>
          <cell r="BI429">
            <v>0</v>
          </cell>
          <cell r="BJ429">
            <v>0</v>
          </cell>
          <cell r="BK429">
            <v>0</v>
          </cell>
          <cell r="BL429">
            <v>0</v>
          </cell>
          <cell r="BM429">
            <v>0</v>
          </cell>
          <cell r="BN429">
            <v>0</v>
          </cell>
          <cell r="BO429">
            <v>0</v>
          </cell>
          <cell r="BP429">
            <v>0</v>
          </cell>
          <cell r="BQ429">
            <v>0</v>
          </cell>
          <cell r="BR429">
            <v>0</v>
          </cell>
          <cell r="BS429">
            <v>0</v>
          </cell>
          <cell r="BT429">
            <v>0</v>
          </cell>
          <cell r="BU429">
            <v>0</v>
          </cell>
          <cell r="BV429">
            <v>0</v>
          </cell>
          <cell r="BW429">
            <v>0</v>
          </cell>
          <cell r="BX429">
            <v>0</v>
          </cell>
          <cell r="BY429">
            <v>93235.46</v>
          </cell>
          <cell r="BZ429">
            <v>0</v>
          </cell>
          <cell r="CA429">
            <v>0</v>
          </cell>
          <cell r="CB429">
            <v>0</v>
          </cell>
          <cell r="CC429">
            <v>0</v>
          </cell>
          <cell r="CD429">
            <v>0</v>
          </cell>
          <cell r="CE429">
            <v>0</v>
          </cell>
          <cell r="CF429">
            <v>0</v>
          </cell>
          <cell r="CG429">
            <v>0</v>
          </cell>
          <cell r="CH429">
            <v>0</v>
          </cell>
          <cell r="CI429">
            <v>0</v>
          </cell>
          <cell r="CJ429">
            <v>0</v>
          </cell>
          <cell r="CK429">
            <v>0</v>
          </cell>
          <cell r="CL429">
            <v>0</v>
          </cell>
        </row>
        <row r="430">
          <cell r="A430" t="str">
            <v>5212010199.107</v>
          </cell>
          <cell r="B430" t="str">
            <v>ค่าใช้จ่ายอื่น-วัสดุโอนไป สสจ./ รพศ./รพท./รพช./รพ.สต.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1511551.18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  <cell r="AH430">
            <v>0</v>
          </cell>
          <cell r="AI430">
            <v>0</v>
          </cell>
          <cell r="AJ430">
            <v>0</v>
          </cell>
          <cell r="AK430">
            <v>0</v>
          </cell>
          <cell r="AL430">
            <v>37793</v>
          </cell>
          <cell r="AM430">
            <v>0</v>
          </cell>
          <cell r="AN430">
            <v>0</v>
          </cell>
          <cell r="AO430">
            <v>0</v>
          </cell>
          <cell r="AP430">
            <v>920895.49</v>
          </cell>
          <cell r="AQ430">
            <v>0</v>
          </cell>
          <cell r="AR430">
            <v>863104.33</v>
          </cell>
          <cell r="AS430">
            <v>0</v>
          </cell>
          <cell r="AT430">
            <v>0</v>
          </cell>
          <cell r="AU430">
            <v>0</v>
          </cell>
          <cell r="AV430">
            <v>90000</v>
          </cell>
          <cell r="AW430">
            <v>0</v>
          </cell>
          <cell r="AX430">
            <v>0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0</v>
          </cell>
          <cell r="BD430">
            <v>106770.66</v>
          </cell>
          <cell r="BE430">
            <v>0</v>
          </cell>
          <cell r="BF430">
            <v>0</v>
          </cell>
          <cell r="BG430">
            <v>0</v>
          </cell>
          <cell r="BH430">
            <v>0</v>
          </cell>
          <cell r="BI430">
            <v>0</v>
          </cell>
          <cell r="BJ430">
            <v>0</v>
          </cell>
          <cell r="BK430">
            <v>0</v>
          </cell>
          <cell r="BL430">
            <v>0</v>
          </cell>
          <cell r="BM430">
            <v>0</v>
          </cell>
          <cell r="BN430">
            <v>0</v>
          </cell>
          <cell r="BO430">
            <v>0</v>
          </cell>
          <cell r="BP430">
            <v>0</v>
          </cell>
          <cell r="BQ430">
            <v>0</v>
          </cell>
          <cell r="BR430">
            <v>0</v>
          </cell>
          <cell r="BS430">
            <v>859325.02</v>
          </cell>
          <cell r="BT430">
            <v>0</v>
          </cell>
          <cell r="BU430">
            <v>1122094.0800000001</v>
          </cell>
          <cell r="BV430">
            <v>0</v>
          </cell>
          <cell r="BW430">
            <v>388664.72</v>
          </cell>
          <cell r="BX430">
            <v>0</v>
          </cell>
          <cell r="BY430">
            <v>33779.5</v>
          </cell>
          <cell r="BZ430">
            <v>0</v>
          </cell>
          <cell r="CA430">
            <v>0</v>
          </cell>
          <cell r="CB430">
            <v>0</v>
          </cell>
          <cell r="CC430">
            <v>3249007.78</v>
          </cell>
          <cell r="CD430">
            <v>0</v>
          </cell>
          <cell r="CE430">
            <v>0</v>
          </cell>
          <cell r="CF430">
            <v>30273.02</v>
          </cell>
          <cell r="CG430">
            <v>67944.25</v>
          </cell>
          <cell r="CH430">
            <v>440802.06</v>
          </cell>
          <cell r="CI430">
            <v>0</v>
          </cell>
          <cell r="CJ430">
            <v>397412.82</v>
          </cell>
          <cell r="CK430">
            <v>0</v>
          </cell>
          <cell r="CL430">
            <v>0</v>
          </cell>
        </row>
        <row r="431">
          <cell r="A431" t="str">
            <v>5212010199.108</v>
          </cell>
          <cell r="B431" t="str">
            <v>ค่าใช้จ่ายอื่น-ครุภัณฑ์ ที่ดิน และสิ่งก่อสร้าง โอนไป  สสจ./รพศ./รพท./รพช./รพ.สต.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2246000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61467.01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474700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U431">
            <v>974900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1527700</v>
          </cell>
          <cell r="BD431">
            <v>105400</v>
          </cell>
          <cell r="BE431">
            <v>0</v>
          </cell>
          <cell r="BF431">
            <v>0</v>
          </cell>
          <cell r="BG431">
            <v>102075.02</v>
          </cell>
          <cell r="BH431">
            <v>0</v>
          </cell>
          <cell r="BI431">
            <v>0</v>
          </cell>
          <cell r="BJ431">
            <v>483500</v>
          </cell>
          <cell r="BK431">
            <v>0</v>
          </cell>
          <cell r="BL431">
            <v>0</v>
          </cell>
          <cell r="BM431">
            <v>0</v>
          </cell>
          <cell r="BN431">
            <v>0</v>
          </cell>
          <cell r="BO431">
            <v>0</v>
          </cell>
          <cell r="BP431">
            <v>0</v>
          </cell>
          <cell r="BQ431">
            <v>0</v>
          </cell>
          <cell r="BR431">
            <v>0</v>
          </cell>
          <cell r="BS431">
            <v>0</v>
          </cell>
          <cell r="BT431">
            <v>0</v>
          </cell>
          <cell r="BU431">
            <v>0</v>
          </cell>
          <cell r="BV431">
            <v>0</v>
          </cell>
          <cell r="BW431">
            <v>0</v>
          </cell>
          <cell r="BX431">
            <v>0</v>
          </cell>
          <cell r="BY431">
            <v>0</v>
          </cell>
          <cell r="BZ431">
            <v>0</v>
          </cell>
          <cell r="CA431">
            <v>0</v>
          </cell>
          <cell r="CB431">
            <v>16500</v>
          </cell>
          <cell r="CC431">
            <v>0</v>
          </cell>
          <cell r="CD431">
            <v>0</v>
          </cell>
          <cell r="CE431">
            <v>0</v>
          </cell>
          <cell r="CF431">
            <v>0</v>
          </cell>
          <cell r="CG431">
            <v>0</v>
          </cell>
          <cell r="CH431">
            <v>78380</v>
          </cell>
          <cell r="CI431">
            <v>0</v>
          </cell>
          <cell r="CJ431">
            <v>0</v>
          </cell>
          <cell r="CK431">
            <v>0</v>
          </cell>
          <cell r="CL431">
            <v>40000</v>
          </cell>
        </row>
        <row r="432">
          <cell r="A432" t="str">
            <v>5212010199.109</v>
          </cell>
          <cell r="B432" t="str">
            <v>ค่าใช้จ่ายอื่น-เงินงบประมาณงบลงทุนโอนไปสสจ./รพศ./รพท./รพช./รพ.สต.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84495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O432">
            <v>0</v>
          </cell>
          <cell r="AP432">
            <v>0</v>
          </cell>
          <cell r="AQ432">
            <v>0</v>
          </cell>
          <cell r="AR432">
            <v>0</v>
          </cell>
          <cell r="AS432">
            <v>0</v>
          </cell>
          <cell r="AT432">
            <v>0</v>
          </cell>
          <cell r="AU432">
            <v>0</v>
          </cell>
          <cell r="AV432">
            <v>0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0</v>
          </cell>
          <cell r="BD432">
            <v>0</v>
          </cell>
          <cell r="BE432">
            <v>0</v>
          </cell>
          <cell r="BF432">
            <v>0</v>
          </cell>
          <cell r="BG432">
            <v>0</v>
          </cell>
          <cell r="BH432">
            <v>0</v>
          </cell>
          <cell r="BI432">
            <v>0</v>
          </cell>
          <cell r="BJ432">
            <v>0</v>
          </cell>
          <cell r="BK432">
            <v>0</v>
          </cell>
          <cell r="BL432">
            <v>0</v>
          </cell>
          <cell r="BM432">
            <v>0</v>
          </cell>
          <cell r="BN432">
            <v>0</v>
          </cell>
          <cell r="BO432">
            <v>0</v>
          </cell>
          <cell r="BP432">
            <v>0</v>
          </cell>
          <cell r="BQ432">
            <v>0</v>
          </cell>
          <cell r="BR432">
            <v>0</v>
          </cell>
          <cell r="BS432">
            <v>0</v>
          </cell>
          <cell r="BT432">
            <v>0</v>
          </cell>
          <cell r="BU432">
            <v>3392100</v>
          </cell>
          <cell r="BV432">
            <v>0</v>
          </cell>
          <cell r="BW432">
            <v>0</v>
          </cell>
          <cell r="BX432">
            <v>0</v>
          </cell>
          <cell r="BY432">
            <v>0</v>
          </cell>
          <cell r="BZ432">
            <v>0</v>
          </cell>
          <cell r="CA432">
            <v>0</v>
          </cell>
          <cell r="CB432">
            <v>0</v>
          </cell>
          <cell r="CC432">
            <v>0</v>
          </cell>
          <cell r="CD432">
            <v>0</v>
          </cell>
          <cell r="CE432">
            <v>0</v>
          </cell>
          <cell r="CF432">
            <v>0</v>
          </cell>
          <cell r="CG432">
            <v>0</v>
          </cell>
          <cell r="CH432">
            <v>0</v>
          </cell>
          <cell r="CI432">
            <v>0</v>
          </cell>
          <cell r="CJ432">
            <v>0</v>
          </cell>
          <cell r="CK432">
            <v>0</v>
          </cell>
          <cell r="CL432">
            <v>0</v>
          </cell>
        </row>
        <row r="433">
          <cell r="A433" t="str">
            <v>5212010199.110</v>
          </cell>
          <cell r="B433" t="str">
            <v>ค่าใช้จ่ายอื่น-เงินงบประมาณงบดำเนินงานโอนไป   สสจ./รพศ./รพท./รพช./รพ.สต.</v>
          </cell>
          <cell r="C433">
            <v>0</v>
          </cell>
          <cell r="D433">
            <v>2771158.5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  <cell r="AI433">
            <v>0</v>
          </cell>
          <cell r="AJ433">
            <v>0</v>
          </cell>
          <cell r="AK433">
            <v>0</v>
          </cell>
          <cell r="AL433">
            <v>0</v>
          </cell>
          <cell r="AM433">
            <v>0</v>
          </cell>
          <cell r="AN433">
            <v>0</v>
          </cell>
          <cell r="AO433">
            <v>0</v>
          </cell>
          <cell r="AP433">
            <v>0</v>
          </cell>
          <cell r="AQ433">
            <v>0</v>
          </cell>
          <cell r="AR433">
            <v>30000</v>
          </cell>
          <cell r="AS433">
            <v>0</v>
          </cell>
          <cell r="AT433">
            <v>0</v>
          </cell>
          <cell r="AU433">
            <v>0</v>
          </cell>
          <cell r="AV433">
            <v>53680</v>
          </cell>
          <cell r="AW433">
            <v>0</v>
          </cell>
          <cell r="AX433">
            <v>0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0</v>
          </cell>
          <cell r="BD433">
            <v>0</v>
          </cell>
          <cell r="BE433">
            <v>0</v>
          </cell>
          <cell r="BF433">
            <v>0</v>
          </cell>
          <cell r="BG433">
            <v>0</v>
          </cell>
          <cell r="BH433">
            <v>0</v>
          </cell>
          <cell r="BI433">
            <v>0</v>
          </cell>
          <cell r="BJ433">
            <v>0</v>
          </cell>
          <cell r="BK433">
            <v>0</v>
          </cell>
          <cell r="BL433">
            <v>0</v>
          </cell>
          <cell r="BM433">
            <v>0</v>
          </cell>
          <cell r="BN433">
            <v>0</v>
          </cell>
          <cell r="BO433">
            <v>0</v>
          </cell>
          <cell r="BP433">
            <v>0</v>
          </cell>
          <cell r="BQ433">
            <v>0</v>
          </cell>
          <cell r="BR433">
            <v>0</v>
          </cell>
          <cell r="BS433">
            <v>0</v>
          </cell>
          <cell r="BT433">
            <v>0</v>
          </cell>
          <cell r="BU433">
            <v>0</v>
          </cell>
          <cell r="BV433">
            <v>0</v>
          </cell>
          <cell r="BW433">
            <v>0</v>
          </cell>
          <cell r="BX433">
            <v>0</v>
          </cell>
          <cell r="BY433">
            <v>0</v>
          </cell>
          <cell r="BZ433">
            <v>0</v>
          </cell>
          <cell r="CA433">
            <v>0</v>
          </cell>
          <cell r="CB433">
            <v>0</v>
          </cell>
          <cell r="CC433">
            <v>0</v>
          </cell>
          <cell r="CD433">
            <v>0</v>
          </cell>
          <cell r="CE433">
            <v>0</v>
          </cell>
          <cell r="CF433">
            <v>0</v>
          </cell>
          <cell r="CG433">
            <v>0</v>
          </cell>
          <cell r="CH433">
            <v>0</v>
          </cell>
          <cell r="CI433">
            <v>0</v>
          </cell>
          <cell r="CJ433">
            <v>0</v>
          </cell>
          <cell r="CK433">
            <v>0</v>
          </cell>
          <cell r="CL433">
            <v>0</v>
          </cell>
        </row>
        <row r="434">
          <cell r="A434" t="str">
            <v>5212010199.111</v>
          </cell>
          <cell r="B434" t="str">
            <v>ค่าใช้จ่ายอื่น-เงินงบประมาณงบ อุดหนุนโอนไป   สสจ./รพศ./รพท./รพช./รพ.สต.</v>
          </cell>
          <cell r="C434">
            <v>0</v>
          </cell>
          <cell r="D434">
            <v>1524500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307383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  <cell r="AH434">
            <v>0</v>
          </cell>
          <cell r="AI434">
            <v>0</v>
          </cell>
          <cell r="AJ434">
            <v>0</v>
          </cell>
          <cell r="AK434">
            <v>0</v>
          </cell>
          <cell r="AL434">
            <v>0</v>
          </cell>
          <cell r="AM434">
            <v>0</v>
          </cell>
          <cell r="AN434">
            <v>0</v>
          </cell>
          <cell r="AO434">
            <v>0</v>
          </cell>
          <cell r="AP434">
            <v>0</v>
          </cell>
          <cell r="AQ434">
            <v>0</v>
          </cell>
          <cell r="AR434">
            <v>0</v>
          </cell>
          <cell r="AS434">
            <v>0</v>
          </cell>
          <cell r="AT434">
            <v>0</v>
          </cell>
          <cell r="AU434">
            <v>0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0</v>
          </cell>
          <cell r="BD434">
            <v>0</v>
          </cell>
          <cell r="BE434">
            <v>0</v>
          </cell>
          <cell r="BF434">
            <v>0</v>
          </cell>
          <cell r="BG434">
            <v>0</v>
          </cell>
          <cell r="BH434">
            <v>0</v>
          </cell>
          <cell r="BI434">
            <v>0</v>
          </cell>
          <cell r="BJ434">
            <v>25000</v>
          </cell>
          <cell r="BK434">
            <v>0</v>
          </cell>
          <cell r="BL434">
            <v>0</v>
          </cell>
          <cell r="BM434">
            <v>0</v>
          </cell>
          <cell r="BN434">
            <v>0</v>
          </cell>
          <cell r="BO434">
            <v>0</v>
          </cell>
          <cell r="BP434">
            <v>0</v>
          </cell>
          <cell r="BQ434">
            <v>0</v>
          </cell>
          <cell r="BR434">
            <v>0</v>
          </cell>
          <cell r="BS434">
            <v>0</v>
          </cell>
          <cell r="BT434">
            <v>0</v>
          </cell>
          <cell r="BU434">
            <v>100000</v>
          </cell>
          <cell r="BV434">
            <v>0</v>
          </cell>
          <cell r="BW434">
            <v>0</v>
          </cell>
          <cell r="BX434">
            <v>0</v>
          </cell>
          <cell r="BY434">
            <v>0</v>
          </cell>
          <cell r="BZ434">
            <v>0</v>
          </cell>
          <cell r="CA434">
            <v>0</v>
          </cell>
          <cell r="CB434">
            <v>0</v>
          </cell>
          <cell r="CC434">
            <v>0</v>
          </cell>
          <cell r="CD434">
            <v>0</v>
          </cell>
          <cell r="CE434">
            <v>0</v>
          </cell>
          <cell r="CF434">
            <v>0</v>
          </cell>
          <cell r="CG434">
            <v>0</v>
          </cell>
          <cell r="CH434">
            <v>0</v>
          </cell>
          <cell r="CI434">
            <v>0</v>
          </cell>
          <cell r="CJ434">
            <v>0</v>
          </cell>
          <cell r="CK434">
            <v>0</v>
          </cell>
          <cell r="CL434">
            <v>0</v>
          </cell>
        </row>
        <row r="435">
          <cell r="A435" t="str">
            <v>5212010199.112</v>
          </cell>
          <cell r="B435" t="str">
            <v>ค่าใช้จ่ายอื่น-เงินงบประมาณงบรายจ่ายอื่นโอนไป   สสจ./รพศ./รพท./รพช./รพ.สต.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16633.68</v>
          </cell>
          <cell r="V435">
            <v>248400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  <cell r="AK435">
            <v>0</v>
          </cell>
          <cell r="AL435">
            <v>0</v>
          </cell>
          <cell r="AM435">
            <v>0</v>
          </cell>
          <cell r="AN435">
            <v>0</v>
          </cell>
          <cell r="AO435">
            <v>0</v>
          </cell>
          <cell r="AP435">
            <v>0</v>
          </cell>
          <cell r="AQ435">
            <v>0</v>
          </cell>
          <cell r="AR435">
            <v>0</v>
          </cell>
          <cell r="AS435">
            <v>0</v>
          </cell>
          <cell r="AT435">
            <v>0</v>
          </cell>
          <cell r="AU435">
            <v>0</v>
          </cell>
          <cell r="AV435">
            <v>45530</v>
          </cell>
          <cell r="AW435">
            <v>0</v>
          </cell>
          <cell r="AX435">
            <v>0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0</v>
          </cell>
          <cell r="BD435">
            <v>0</v>
          </cell>
          <cell r="BE435">
            <v>0</v>
          </cell>
          <cell r="BF435">
            <v>0</v>
          </cell>
          <cell r="BG435">
            <v>0</v>
          </cell>
          <cell r="BH435">
            <v>0</v>
          </cell>
          <cell r="BI435">
            <v>0</v>
          </cell>
          <cell r="BJ435">
            <v>0</v>
          </cell>
          <cell r="BK435">
            <v>0</v>
          </cell>
          <cell r="BL435">
            <v>0</v>
          </cell>
          <cell r="BM435">
            <v>0</v>
          </cell>
          <cell r="BN435">
            <v>0</v>
          </cell>
          <cell r="BO435">
            <v>0</v>
          </cell>
          <cell r="BP435">
            <v>0</v>
          </cell>
          <cell r="BQ435">
            <v>25713</v>
          </cell>
          <cell r="BR435">
            <v>0</v>
          </cell>
          <cell r="BS435">
            <v>0</v>
          </cell>
          <cell r="BT435">
            <v>0</v>
          </cell>
          <cell r="BU435">
            <v>0</v>
          </cell>
          <cell r="BV435">
            <v>0</v>
          </cell>
          <cell r="BW435">
            <v>0</v>
          </cell>
          <cell r="BX435">
            <v>0</v>
          </cell>
          <cell r="BY435">
            <v>0</v>
          </cell>
          <cell r="BZ435">
            <v>0</v>
          </cell>
          <cell r="CA435">
            <v>0</v>
          </cell>
          <cell r="CB435">
            <v>0</v>
          </cell>
          <cell r="CC435">
            <v>0</v>
          </cell>
          <cell r="CD435">
            <v>0</v>
          </cell>
          <cell r="CE435">
            <v>0</v>
          </cell>
          <cell r="CF435">
            <v>0</v>
          </cell>
          <cell r="CG435">
            <v>0</v>
          </cell>
          <cell r="CH435">
            <v>0</v>
          </cell>
          <cell r="CI435">
            <v>0</v>
          </cell>
          <cell r="CJ435">
            <v>0</v>
          </cell>
          <cell r="CK435">
            <v>0</v>
          </cell>
          <cell r="CL435">
            <v>0</v>
          </cell>
        </row>
        <row r="436">
          <cell r="A436" t="str">
            <v>5212010199.113</v>
          </cell>
          <cell r="B436" t="str">
            <v>ค่าใช้จ่ายอื่น-เงินงบประมาณงบกลางโอนไป สสจ./รพศ. /รพท./รพช./   รพ.สต.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0</v>
          </cell>
          <cell r="AJ436">
            <v>0</v>
          </cell>
          <cell r="AK436">
            <v>0</v>
          </cell>
          <cell r="AL436">
            <v>0</v>
          </cell>
          <cell r="AM436">
            <v>0</v>
          </cell>
          <cell r="AN436">
            <v>0</v>
          </cell>
          <cell r="AO436">
            <v>0</v>
          </cell>
          <cell r="AP436">
            <v>0</v>
          </cell>
          <cell r="AQ436">
            <v>0</v>
          </cell>
          <cell r="AR436">
            <v>0</v>
          </cell>
          <cell r="AS436">
            <v>0</v>
          </cell>
          <cell r="AT436">
            <v>0</v>
          </cell>
          <cell r="AU436">
            <v>0</v>
          </cell>
          <cell r="AV436">
            <v>0</v>
          </cell>
          <cell r="AW436">
            <v>0</v>
          </cell>
          <cell r="AX436">
            <v>0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0</v>
          </cell>
          <cell r="BD436">
            <v>0</v>
          </cell>
          <cell r="BE436">
            <v>0</v>
          </cell>
          <cell r="BF436">
            <v>0</v>
          </cell>
          <cell r="BG436">
            <v>0</v>
          </cell>
          <cell r="BH436">
            <v>0</v>
          </cell>
          <cell r="BI436">
            <v>0</v>
          </cell>
          <cell r="BJ436">
            <v>0</v>
          </cell>
          <cell r="BK436">
            <v>0</v>
          </cell>
          <cell r="BL436">
            <v>0</v>
          </cell>
          <cell r="BM436">
            <v>0</v>
          </cell>
          <cell r="BN436">
            <v>0</v>
          </cell>
          <cell r="BO436">
            <v>0</v>
          </cell>
          <cell r="BP436">
            <v>0</v>
          </cell>
          <cell r="BQ436">
            <v>0</v>
          </cell>
          <cell r="BR436">
            <v>0</v>
          </cell>
          <cell r="BS436">
            <v>0</v>
          </cell>
          <cell r="BT436">
            <v>0</v>
          </cell>
          <cell r="BU436">
            <v>0</v>
          </cell>
          <cell r="BV436">
            <v>0</v>
          </cell>
          <cell r="BW436">
            <v>0</v>
          </cell>
          <cell r="BX436">
            <v>0</v>
          </cell>
          <cell r="BY436">
            <v>0</v>
          </cell>
          <cell r="BZ436">
            <v>0</v>
          </cell>
          <cell r="CA436">
            <v>0</v>
          </cell>
          <cell r="CB436">
            <v>0</v>
          </cell>
          <cell r="CC436">
            <v>0</v>
          </cell>
          <cell r="CD436">
            <v>0</v>
          </cell>
          <cell r="CE436">
            <v>0</v>
          </cell>
          <cell r="CF436">
            <v>0</v>
          </cell>
          <cell r="CG436">
            <v>0</v>
          </cell>
          <cell r="CH436">
            <v>0</v>
          </cell>
          <cell r="CI436">
            <v>0</v>
          </cell>
          <cell r="CJ436">
            <v>0</v>
          </cell>
          <cell r="CK436">
            <v>0</v>
          </cell>
          <cell r="CL436">
            <v>0</v>
          </cell>
        </row>
        <row r="437">
          <cell r="A437" t="str">
            <v>5212010199.114</v>
          </cell>
          <cell r="B437" t="str">
            <v>ค่าใช้จ่ายอื่น-เงินนอกงบประมาณโอนไปสสจ./รพศ.  /รพท./รพช./     รพ.สต.</v>
          </cell>
          <cell r="C437">
            <v>800000</v>
          </cell>
          <cell r="D437">
            <v>895341.13</v>
          </cell>
          <cell r="E437">
            <v>1667528.27</v>
          </cell>
          <cell r="F437">
            <v>0</v>
          </cell>
          <cell r="G437">
            <v>0</v>
          </cell>
          <cell r="H437">
            <v>300022.49</v>
          </cell>
          <cell r="I437">
            <v>22076741.93</v>
          </cell>
          <cell r="J437">
            <v>1600000</v>
          </cell>
          <cell r="K437">
            <v>0</v>
          </cell>
          <cell r="L437">
            <v>289000</v>
          </cell>
          <cell r="M437">
            <v>2749716.01</v>
          </cell>
          <cell r="N437">
            <v>0</v>
          </cell>
          <cell r="O437">
            <v>2803892.31</v>
          </cell>
          <cell r="P437">
            <v>3007374.02</v>
          </cell>
          <cell r="Q437">
            <v>2202972</v>
          </cell>
          <cell r="R437">
            <v>2883400</v>
          </cell>
          <cell r="S437">
            <v>0</v>
          </cell>
          <cell r="T437">
            <v>0</v>
          </cell>
          <cell r="U437">
            <v>3454707.87</v>
          </cell>
          <cell r="V437">
            <v>2329282.69</v>
          </cell>
          <cell r="W437">
            <v>0</v>
          </cell>
          <cell r="X437">
            <v>189326</v>
          </cell>
          <cell r="Y437">
            <v>1753031.22</v>
          </cell>
          <cell r="Z437">
            <v>4528956.63</v>
          </cell>
          <cell r="AA437">
            <v>0</v>
          </cell>
          <cell r="AB437">
            <v>0</v>
          </cell>
          <cell r="AC437">
            <v>2043400</v>
          </cell>
          <cell r="AD437">
            <v>60000</v>
          </cell>
          <cell r="AE437">
            <v>0</v>
          </cell>
          <cell r="AF437">
            <v>1314114.1200000001</v>
          </cell>
          <cell r="AG437">
            <v>211600</v>
          </cell>
          <cell r="AH437">
            <v>1538000</v>
          </cell>
          <cell r="AI437">
            <v>927180</v>
          </cell>
          <cell r="AJ437">
            <v>882275</v>
          </cell>
          <cell r="AK437">
            <v>669670</v>
          </cell>
          <cell r="AL437">
            <v>0</v>
          </cell>
          <cell r="AM437">
            <v>0</v>
          </cell>
          <cell r="AN437">
            <v>1190319.77</v>
          </cell>
          <cell r="AO437">
            <v>0</v>
          </cell>
          <cell r="AP437">
            <v>0</v>
          </cell>
          <cell r="AQ437">
            <v>0</v>
          </cell>
          <cell r="AR437">
            <v>4044265</v>
          </cell>
          <cell r="AS437">
            <v>401256</v>
          </cell>
          <cell r="AT437">
            <v>155430.20000000001</v>
          </cell>
          <cell r="AU437">
            <v>1775384.5</v>
          </cell>
          <cell r="AV437">
            <v>530454</v>
          </cell>
          <cell r="AW437">
            <v>0</v>
          </cell>
          <cell r="AX437">
            <v>0</v>
          </cell>
          <cell r="AY437">
            <v>400033.94</v>
          </cell>
          <cell r="AZ437">
            <v>133553.19</v>
          </cell>
          <cell r="BA437">
            <v>896136.47</v>
          </cell>
          <cell r="BB437">
            <v>208002</v>
          </cell>
          <cell r="BC437">
            <v>5880</v>
          </cell>
          <cell r="BD437">
            <v>1963601.5</v>
          </cell>
          <cell r="BE437">
            <v>0</v>
          </cell>
          <cell r="BF437">
            <v>1083700</v>
          </cell>
          <cell r="BG437">
            <v>0</v>
          </cell>
          <cell r="BH437">
            <v>0</v>
          </cell>
          <cell r="BI437">
            <v>0</v>
          </cell>
          <cell r="BJ437">
            <v>251860</v>
          </cell>
          <cell r="BK437">
            <v>0</v>
          </cell>
          <cell r="BL437">
            <v>0</v>
          </cell>
          <cell r="BM437">
            <v>0</v>
          </cell>
          <cell r="BN437">
            <v>0</v>
          </cell>
          <cell r="BO437">
            <v>0</v>
          </cell>
          <cell r="BP437">
            <v>625404</v>
          </cell>
          <cell r="BQ437">
            <v>0</v>
          </cell>
          <cell r="BR437">
            <v>12234729.949999999</v>
          </cell>
          <cell r="BS437">
            <v>0</v>
          </cell>
          <cell r="BT437">
            <v>0</v>
          </cell>
          <cell r="BU437">
            <v>350000</v>
          </cell>
          <cell r="BV437">
            <v>86737.93</v>
          </cell>
          <cell r="BW437">
            <v>1824171.03</v>
          </cell>
          <cell r="BX437">
            <v>729779.74</v>
          </cell>
          <cell r="BY437">
            <v>130000</v>
          </cell>
          <cell r="BZ437">
            <v>298543.5</v>
          </cell>
          <cell r="CA437">
            <v>0</v>
          </cell>
          <cell r="CB437">
            <v>207680</v>
          </cell>
          <cell r="CC437">
            <v>0</v>
          </cell>
          <cell r="CD437">
            <v>1053378.6299999999</v>
          </cell>
          <cell r="CE437">
            <v>0</v>
          </cell>
          <cell r="CF437">
            <v>100000</v>
          </cell>
          <cell r="CG437">
            <v>0</v>
          </cell>
          <cell r="CH437">
            <v>2498620</v>
          </cell>
          <cell r="CI437">
            <v>0</v>
          </cell>
          <cell r="CJ437">
            <v>7802125</v>
          </cell>
          <cell r="CK437">
            <v>172652.5</v>
          </cell>
          <cell r="CL437">
            <v>0</v>
          </cell>
        </row>
        <row r="438">
          <cell r="A438" t="str">
            <v>5401010101.101</v>
          </cell>
          <cell r="B438" t="str">
            <v>ค่าใช้จ่ายรายการพิเศษนอกเหนือการดำเนินงานปกติ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357600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0</v>
          </cell>
          <cell r="AJ438">
            <v>0</v>
          </cell>
          <cell r="AK438">
            <v>0</v>
          </cell>
          <cell r="AL438">
            <v>0</v>
          </cell>
          <cell r="AM438">
            <v>0</v>
          </cell>
          <cell r="AN438">
            <v>0</v>
          </cell>
          <cell r="AO438">
            <v>0</v>
          </cell>
          <cell r="AP438">
            <v>0</v>
          </cell>
          <cell r="AQ438">
            <v>0</v>
          </cell>
          <cell r="AR438">
            <v>0</v>
          </cell>
          <cell r="AS438">
            <v>0</v>
          </cell>
          <cell r="AT438">
            <v>0</v>
          </cell>
          <cell r="AU438">
            <v>0</v>
          </cell>
          <cell r="AV438">
            <v>0</v>
          </cell>
          <cell r="AW438">
            <v>0</v>
          </cell>
          <cell r="AX438">
            <v>0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0</v>
          </cell>
          <cell r="BD438">
            <v>0</v>
          </cell>
          <cell r="BE438">
            <v>0</v>
          </cell>
          <cell r="BF438">
            <v>0</v>
          </cell>
          <cell r="BG438">
            <v>0</v>
          </cell>
          <cell r="BH438">
            <v>0</v>
          </cell>
          <cell r="BI438">
            <v>0</v>
          </cell>
          <cell r="BJ438">
            <v>0</v>
          </cell>
          <cell r="BK438">
            <v>0</v>
          </cell>
          <cell r="BL438">
            <v>0</v>
          </cell>
          <cell r="BM438">
            <v>0</v>
          </cell>
          <cell r="BN438">
            <v>0</v>
          </cell>
          <cell r="BO438">
            <v>0</v>
          </cell>
          <cell r="BP438">
            <v>0</v>
          </cell>
          <cell r="BQ438">
            <v>0</v>
          </cell>
          <cell r="BR438">
            <v>0</v>
          </cell>
          <cell r="BS438">
            <v>0</v>
          </cell>
          <cell r="BT438">
            <v>0</v>
          </cell>
          <cell r="BU438">
            <v>0</v>
          </cell>
          <cell r="BV438">
            <v>0</v>
          </cell>
          <cell r="BW438">
            <v>0</v>
          </cell>
          <cell r="BX438">
            <v>0</v>
          </cell>
          <cell r="BY438">
            <v>0</v>
          </cell>
          <cell r="BZ438">
            <v>0</v>
          </cell>
          <cell r="CA438">
            <v>0</v>
          </cell>
          <cell r="CB438">
            <v>0</v>
          </cell>
          <cell r="CC438">
            <v>0</v>
          </cell>
          <cell r="CD438">
            <v>0</v>
          </cell>
          <cell r="CE438">
            <v>0</v>
          </cell>
          <cell r="CF438">
            <v>0</v>
          </cell>
          <cell r="CG438">
            <v>0</v>
          </cell>
          <cell r="CH438">
            <v>0</v>
          </cell>
          <cell r="CI438">
            <v>0</v>
          </cell>
          <cell r="CJ438">
            <v>0</v>
          </cell>
          <cell r="CK438">
            <v>0</v>
          </cell>
          <cell r="CL438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CMI@MOPH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opLeftCell="A10" workbookViewId="0">
      <selection activeCell="P18" sqref="P18"/>
    </sheetView>
  </sheetViews>
  <sheetFormatPr defaultRowHeight="14.4"/>
  <cols>
    <col min="1" max="1" width="2.88671875" customWidth="1"/>
    <col min="2" max="2" width="12.44140625" customWidth="1"/>
    <col min="3" max="3" width="2.44140625" customWidth="1"/>
    <col min="4" max="4" width="14.21875" customWidth="1"/>
    <col min="5" max="5" width="3" customWidth="1"/>
    <col min="6" max="6" width="11" customWidth="1"/>
    <col min="7" max="7" width="2.44140625" customWidth="1"/>
    <col min="8" max="8" width="12.88671875" customWidth="1"/>
    <col min="9" max="9" width="3.21875" customWidth="1"/>
    <col min="10" max="10" width="13.6640625" customWidth="1"/>
    <col min="11" max="11" width="2.5546875" customWidth="1"/>
    <col min="12" max="12" width="14.88671875" customWidth="1"/>
    <col min="13" max="13" width="3.44140625" customWidth="1"/>
    <col min="14" max="14" width="14.109375" customWidth="1"/>
  </cols>
  <sheetData>
    <row r="1" spans="1:14" ht="21">
      <c r="A1" s="71"/>
      <c r="B1" s="72" t="s">
        <v>282</v>
      </c>
      <c r="C1" s="73"/>
      <c r="D1" s="74" t="s">
        <v>283</v>
      </c>
      <c r="E1" s="75"/>
      <c r="F1" s="76" t="s">
        <v>284</v>
      </c>
      <c r="G1" s="77"/>
      <c r="H1" s="78" t="s">
        <v>285</v>
      </c>
      <c r="I1" s="79"/>
      <c r="J1" s="80" t="s">
        <v>286</v>
      </c>
      <c r="K1" s="81"/>
      <c r="L1" s="82" t="s">
        <v>287</v>
      </c>
      <c r="M1" s="83"/>
      <c r="N1" s="84" t="s">
        <v>288</v>
      </c>
    </row>
    <row r="2" spans="1:14" ht="21">
      <c r="A2" s="85">
        <v>1</v>
      </c>
      <c r="B2" s="86" t="s">
        <v>47</v>
      </c>
      <c r="C2" s="87">
        <v>1</v>
      </c>
      <c r="D2" s="88" t="s">
        <v>51</v>
      </c>
      <c r="E2" s="89">
        <v>1</v>
      </c>
      <c r="F2" s="90" t="s">
        <v>289</v>
      </c>
      <c r="G2" s="91">
        <v>1</v>
      </c>
      <c r="H2" s="92" t="s">
        <v>88</v>
      </c>
      <c r="I2" s="93">
        <v>1</v>
      </c>
      <c r="J2" s="94" t="s">
        <v>55</v>
      </c>
      <c r="K2" s="95">
        <v>1</v>
      </c>
      <c r="L2" s="96" t="s">
        <v>45</v>
      </c>
      <c r="M2" s="97">
        <v>1</v>
      </c>
      <c r="N2" s="98" t="s">
        <v>49</v>
      </c>
    </row>
    <row r="3" spans="1:14" ht="21">
      <c r="A3" s="99">
        <v>2</v>
      </c>
      <c r="B3" s="100" t="s">
        <v>120</v>
      </c>
      <c r="C3" s="87">
        <v>2</v>
      </c>
      <c r="D3" s="88" t="s">
        <v>69</v>
      </c>
      <c r="E3" s="89">
        <v>2</v>
      </c>
      <c r="F3" s="90" t="s">
        <v>71</v>
      </c>
      <c r="G3" s="91">
        <v>2</v>
      </c>
      <c r="H3" s="92" t="s">
        <v>115</v>
      </c>
      <c r="I3" s="93">
        <v>2</v>
      </c>
      <c r="J3" s="94" t="s">
        <v>103</v>
      </c>
      <c r="K3" s="95">
        <v>2</v>
      </c>
      <c r="L3" s="96" t="s">
        <v>110</v>
      </c>
      <c r="M3" s="97">
        <v>2</v>
      </c>
      <c r="N3" s="98" t="s">
        <v>91</v>
      </c>
    </row>
    <row r="4" spans="1:14" ht="21">
      <c r="A4" s="99">
        <v>3</v>
      </c>
      <c r="B4" s="100" t="s">
        <v>68</v>
      </c>
      <c r="C4" s="87">
        <v>3</v>
      </c>
      <c r="D4" s="88" t="s">
        <v>73</v>
      </c>
      <c r="E4" s="89">
        <v>3</v>
      </c>
      <c r="F4" s="90" t="s">
        <v>111</v>
      </c>
      <c r="G4" s="91">
        <v>3</v>
      </c>
      <c r="H4" s="92" t="s">
        <v>99</v>
      </c>
      <c r="I4" s="93">
        <v>3</v>
      </c>
      <c r="J4" s="94" t="s">
        <v>107</v>
      </c>
      <c r="K4" s="95">
        <v>3</v>
      </c>
      <c r="L4" s="96" t="s">
        <v>108</v>
      </c>
      <c r="M4" s="97">
        <v>3</v>
      </c>
      <c r="N4" s="98" t="s">
        <v>79</v>
      </c>
    </row>
    <row r="5" spans="1:14" ht="21">
      <c r="A5" s="99">
        <v>4</v>
      </c>
      <c r="B5" s="100" t="s">
        <v>75</v>
      </c>
      <c r="C5" s="87">
        <v>4</v>
      </c>
      <c r="D5" s="88" t="s">
        <v>74</v>
      </c>
      <c r="E5" s="89">
        <v>4</v>
      </c>
      <c r="F5" s="90" t="s">
        <v>96</v>
      </c>
      <c r="G5" s="91">
        <v>4</v>
      </c>
      <c r="H5" s="92" t="s">
        <v>121</v>
      </c>
      <c r="I5" s="93">
        <v>4</v>
      </c>
      <c r="J5" s="94" t="s">
        <v>118</v>
      </c>
      <c r="K5" s="95">
        <v>4</v>
      </c>
      <c r="L5" s="96" t="s">
        <v>128</v>
      </c>
      <c r="M5" s="97">
        <v>4</v>
      </c>
      <c r="N5" s="98" t="s">
        <v>133</v>
      </c>
    </row>
    <row r="6" spans="1:14" ht="21">
      <c r="A6" s="99">
        <v>5</v>
      </c>
      <c r="B6" s="100" t="s">
        <v>130</v>
      </c>
      <c r="C6" s="87">
        <v>5</v>
      </c>
      <c r="D6" s="88" t="s">
        <v>57</v>
      </c>
      <c r="E6" s="89">
        <v>5</v>
      </c>
      <c r="F6" s="90" t="s">
        <v>54</v>
      </c>
      <c r="G6" s="91">
        <v>5</v>
      </c>
      <c r="H6" s="92" t="s">
        <v>109</v>
      </c>
      <c r="I6" s="93">
        <v>5</v>
      </c>
      <c r="J6" s="94" t="s">
        <v>101</v>
      </c>
      <c r="K6" s="95">
        <v>5</v>
      </c>
      <c r="L6" s="96" t="s">
        <v>46</v>
      </c>
      <c r="M6" s="97">
        <v>5</v>
      </c>
      <c r="N6" s="98" t="s">
        <v>117</v>
      </c>
    </row>
    <row r="7" spans="1:14" ht="21">
      <c r="A7" s="99">
        <v>6</v>
      </c>
      <c r="B7" s="100" t="s">
        <v>60</v>
      </c>
      <c r="C7" s="87">
        <v>6</v>
      </c>
      <c r="D7" s="88" t="s">
        <v>90</v>
      </c>
      <c r="E7" s="89">
        <v>6</v>
      </c>
      <c r="F7" s="90" t="s">
        <v>65</v>
      </c>
      <c r="G7" s="91">
        <v>6</v>
      </c>
      <c r="H7" s="92" t="s">
        <v>290</v>
      </c>
      <c r="I7" s="93">
        <v>6</v>
      </c>
      <c r="J7" s="94" t="s">
        <v>98</v>
      </c>
      <c r="K7" s="95">
        <v>6</v>
      </c>
      <c r="L7" s="96" t="s">
        <v>100</v>
      </c>
      <c r="M7" s="97">
        <v>6</v>
      </c>
      <c r="N7" s="98" t="s">
        <v>86</v>
      </c>
    </row>
    <row r="8" spans="1:14" ht="21">
      <c r="A8" s="99">
        <v>7</v>
      </c>
      <c r="B8" s="100" t="s">
        <v>48</v>
      </c>
      <c r="C8" s="87">
        <v>7</v>
      </c>
      <c r="D8" s="101" t="s">
        <v>106</v>
      </c>
      <c r="E8" s="89">
        <v>7</v>
      </c>
      <c r="F8" s="90" t="s">
        <v>93</v>
      </c>
      <c r="G8" s="102"/>
      <c r="H8" s="103"/>
      <c r="I8" s="93">
        <v>7</v>
      </c>
      <c r="J8" s="94" t="s">
        <v>84</v>
      </c>
      <c r="K8" s="95">
        <v>7</v>
      </c>
      <c r="L8" s="96" t="s">
        <v>124</v>
      </c>
      <c r="M8" s="97">
        <v>7</v>
      </c>
      <c r="N8" s="98" t="s">
        <v>50</v>
      </c>
    </row>
    <row r="9" spans="1:14" ht="21">
      <c r="A9" s="99">
        <v>8</v>
      </c>
      <c r="B9" s="100" t="s">
        <v>66</v>
      </c>
      <c r="C9" s="87">
        <v>8</v>
      </c>
      <c r="D9" s="88" t="s">
        <v>113</v>
      </c>
      <c r="E9" s="89">
        <v>8</v>
      </c>
      <c r="F9" s="90" t="s">
        <v>123</v>
      </c>
      <c r="G9" s="104"/>
      <c r="H9" s="104"/>
      <c r="I9" s="93">
        <v>8</v>
      </c>
      <c r="J9" s="94" t="s">
        <v>56</v>
      </c>
      <c r="K9" s="95">
        <v>8</v>
      </c>
      <c r="L9" s="96" t="s">
        <v>81</v>
      </c>
      <c r="M9" s="97">
        <v>8</v>
      </c>
      <c r="N9" s="98" t="s">
        <v>127</v>
      </c>
    </row>
    <row r="10" spans="1:14" ht="21">
      <c r="A10" s="99">
        <v>9</v>
      </c>
      <c r="B10" s="100" t="s">
        <v>64</v>
      </c>
      <c r="C10" s="87">
        <v>9</v>
      </c>
      <c r="D10" s="88" t="s">
        <v>83</v>
      </c>
      <c r="E10" s="89">
        <v>9</v>
      </c>
      <c r="F10" s="90" t="s">
        <v>97</v>
      </c>
      <c r="G10" s="104"/>
      <c r="H10" s="104"/>
      <c r="I10" s="105"/>
      <c r="J10" s="106"/>
      <c r="K10" s="95">
        <v>9</v>
      </c>
      <c r="L10" s="96" t="s">
        <v>76</v>
      </c>
      <c r="M10" s="97">
        <v>9</v>
      </c>
      <c r="N10" s="98" t="s">
        <v>94</v>
      </c>
    </row>
    <row r="11" spans="1:14" ht="21">
      <c r="A11" s="107"/>
      <c r="B11" s="108"/>
      <c r="C11" s="87">
        <v>10</v>
      </c>
      <c r="D11" s="88" t="s">
        <v>80</v>
      </c>
      <c r="E11" s="89">
        <v>10</v>
      </c>
      <c r="F11" s="90" t="s">
        <v>77</v>
      </c>
      <c r="G11" s="104"/>
      <c r="H11" s="104"/>
      <c r="I11" s="104"/>
      <c r="J11" s="104"/>
      <c r="K11" s="95">
        <v>10</v>
      </c>
      <c r="L11" s="96" t="s">
        <v>92</v>
      </c>
      <c r="M11" s="97">
        <v>10</v>
      </c>
      <c r="N11" s="98" t="s">
        <v>114</v>
      </c>
    </row>
    <row r="12" spans="1:14" ht="21">
      <c r="A12" s="109"/>
      <c r="B12" s="109"/>
      <c r="C12" s="87">
        <v>11</v>
      </c>
      <c r="D12" s="88" t="s">
        <v>102</v>
      </c>
      <c r="E12" s="89">
        <v>11</v>
      </c>
      <c r="F12" s="90" t="s">
        <v>104</v>
      </c>
      <c r="G12" s="104"/>
      <c r="H12" s="104"/>
      <c r="I12" s="104"/>
      <c r="J12" s="104"/>
      <c r="K12" s="95">
        <v>11</v>
      </c>
      <c r="L12" s="96" t="s">
        <v>105</v>
      </c>
      <c r="M12" s="97">
        <v>11</v>
      </c>
      <c r="N12" s="98" t="s">
        <v>119</v>
      </c>
    </row>
    <row r="13" spans="1:14" ht="21">
      <c r="A13" s="109"/>
      <c r="B13" s="109"/>
      <c r="C13" s="87">
        <v>12</v>
      </c>
      <c r="D13" s="88" t="s">
        <v>52</v>
      </c>
      <c r="E13" s="89">
        <v>12</v>
      </c>
      <c r="F13" s="90" t="s">
        <v>291</v>
      </c>
      <c r="G13" s="104"/>
      <c r="H13" s="104"/>
      <c r="I13" s="104"/>
      <c r="J13" s="104"/>
      <c r="K13" s="95">
        <v>12</v>
      </c>
      <c r="L13" s="96" t="s">
        <v>125</v>
      </c>
      <c r="M13" s="97">
        <v>12</v>
      </c>
      <c r="N13" s="98" t="s">
        <v>78</v>
      </c>
    </row>
    <row r="14" spans="1:14" ht="21">
      <c r="A14" s="109"/>
      <c r="B14" s="109"/>
      <c r="C14" s="110"/>
      <c r="D14" s="111"/>
      <c r="E14" s="89">
        <v>13</v>
      </c>
      <c r="F14" s="90" t="s">
        <v>87</v>
      </c>
      <c r="G14" s="104"/>
      <c r="H14" s="104"/>
      <c r="I14" s="104"/>
      <c r="J14" s="104"/>
      <c r="K14" s="95">
        <v>13</v>
      </c>
      <c r="L14" s="96" t="s">
        <v>112</v>
      </c>
      <c r="M14" s="97">
        <v>13</v>
      </c>
      <c r="N14" s="98" t="s">
        <v>61</v>
      </c>
    </row>
    <row r="15" spans="1:14" ht="21">
      <c r="A15" s="109"/>
      <c r="B15" s="109"/>
      <c r="C15" s="104"/>
      <c r="D15" s="104"/>
      <c r="E15" s="112">
        <v>14</v>
      </c>
      <c r="F15" s="113" t="s">
        <v>62</v>
      </c>
      <c r="G15" s="104"/>
      <c r="H15" s="104"/>
      <c r="I15" s="104"/>
      <c r="J15" s="104"/>
      <c r="K15" s="95">
        <v>14</v>
      </c>
      <c r="L15" s="96" t="s">
        <v>122</v>
      </c>
      <c r="M15" s="97">
        <v>14</v>
      </c>
      <c r="N15" s="98" t="s">
        <v>95</v>
      </c>
    </row>
    <row r="16" spans="1:14" ht="21">
      <c r="A16" s="109"/>
      <c r="B16" s="109" t="s">
        <v>292</v>
      </c>
      <c r="C16" s="104"/>
      <c r="D16" s="104"/>
      <c r="E16" s="104"/>
      <c r="F16" s="104"/>
      <c r="G16" s="104"/>
      <c r="H16" s="104"/>
      <c r="I16" s="104"/>
      <c r="J16" s="104"/>
      <c r="K16" s="95">
        <v>15</v>
      </c>
      <c r="L16" s="96" t="s">
        <v>72</v>
      </c>
      <c r="M16" s="97">
        <v>15</v>
      </c>
      <c r="N16" s="98" t="s">
        <v>82</v>
      </c>
    </row>
    <row r="17" spans="1:14" ht="21">
      <c r="A17" s="109"/>
      <c r="B17" s="109"/>
      <c r="C17" s="104"/>
      <c r="D17" s="104"/>
      <c r="E17" s="104"/>
      <c r="F17" s="104"/>
      <c r="G17" s="104"/>
      <c r="H17" s="104"/>
      <c r="I17" s="104"/>
      <c r="J17" s="104"/>
      <c r="K17" s="95">
        <v>16</v>
      </c>
      <c r="L17" s="96" t="s">
        <v>63</v>
      </c>
      <c r="M17" s="97">
        <v>16</v>
      </c>
      <c r="N17" s="98" t="s">
        <v>85</v>
      </c>
    </row>
    <row r="18" spans="1:14" ht="21">
      <c r="A18" s="109"/>
      <c r="B18" s="109"/>
      <c r="C18" s="104"/>
      <c r="D18" s="104"/>
      <c r="E18" s="104"/>
      <c r="F18" s="104"/>
      <c r="G18" s="104"/>
      <c r="H18" s="104"/>
      <c r="I18" s="104"/>
      <c r="J18" s="104"/>
      <c r="K18" s="95">
        <v>17</v>
      </c>
      <c r="L18" s="96" t="s">
        <v>293</v>
      </c>
      <c r="M18" s="97">
        <v>17</v>
      </c>
      <c r="N18" s="98" t="s">
        <v>129</v>
      </c>
    </row>
    <row r="19" spans="1:14" ht="21">
      <c r="A19" s="104"/>
      <c r="B19" s="104"/>
      <c r="C19" s="104"/>
      <c r="D19" s="104"/>
      <c r="E19" s="104"/>
      <c r="F19" s="104"/>
      <c r="G19" s="104"/>
      <c r="H19" s="104"/>
      <c r="I19" s="104"/>
      <c r="J19" s="104"/>
      <c r="K19" s="95">
        <v>18</v>
      </c>
      <c r="L19" s="96" t="s">
        <v>70</v>
      </c>
      <c r="M19" s="97">
        <v>18</v>
      </c>
      <c r="N19" s="98" t="s">
        <v>294</v>
      </c>
    </row>
    <row r="20" spans="1:14" ht="21">
      <c r="A20" s="109"/>
      <c r="B20" s="114"/>
      <c r="C20" s="104"/>
      <c r="D20" s="104"/>
      <c r="E20" s="104"/>
      <c r="F20" s="104"/>
      <c r="G20" s="104"/>
      <c r="H20" s="104"/>
      <c r="I20" s="104"/>
      <c r="J20" s="104"/>
      <c r="K20" s="95">
        <v>19</v>
      </c>
      <c r="L20" s="96" t="s">
        <v>126</v>
      </c>
      <c r="M20" s="115"/>
      <c r="N20" s="116"/>
    </row>
    <row r="21" spans="1:14" ht="21">
      <c r="A21" s="104"/>
      <c r="B21" s="104"/>
      <c r="C21" s="104"/>
      <c r="D21" s="104"/>
      <c r="E21" s="104"/>
      <c r="F21" s="104"/>
      <c r="G21" s="104"/>
      <c r="H21" s="104"/>
      <c r="I21" s="104"/>
      <c r="J21" s="104"/>
      <c r="K21" s="95">
        <v>20</v>
      </c>
      <c r="L21" s="96" t="s">
        <v>59</v>
      </c>
      <c r="M21" s="104"/>
      <c r="N21" s="104"/>
    </row>
    <row r="22" spans="1:14" ht="21">
      <c r="A22" s="104"/>
      <c r="B22" s="104"/>
      <c r="C22" s="104"/>
      <c r="D22" s="104"/>
      <c r="E22" s="104"/>
      <c r="F22" s="104"/>
      <c r="G22" s="104"/>
      <c r="H22" s="104"/>
      <c r="I22" s="104"/>
      <c r="J22" s="104"/>
      <c r="K22" s="117">
        <v>21</v>
      </c>
      <c r="L22" s="118" t="s">
        <v>58</v>
      </c>
      <c r="M22" s="104"/>
      <c r="N22" s="104">
        <f>9+12+14+6+8+21+18</f>
        <v>88</v>
      </c>
    </row>
    <row r="23" spans="1:14" ht="21">
      <c r="A23" s="104"/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</row>
    <row r="24" spans="1:14" ht="21">
      <c r="A24" s="104"/>
      <c r="B24" s="104"/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</row>
    <row r="25" spans="1:14" ht="21">
      <c r="A25" s="104"/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</row>
    <row r="26" spans="1:14" ht="21">
      <c r="A26" s="104"/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</row>
    <row r="27" spans="1:14" ht="21">
      <c r="A27" s="104"/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</row>
    <row r="28" spans="1:14" ht="21">
      <c r="A28" s="104"/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"/>
  <sheetViews>
    <sheetView zoomScale="73" zoomScaleNormal="73" workbookViewId="0">
      <selection activeCell="Q11" sqref="Q11"/>
    </sheetView>
  </sheetViews>
  <sheetFormatPr defaultColWidth="8.6640625" defaultRowHeight="24.6"/>
  <cols>
    <col min="1" max="1" width="14.6640625" style="225" customWidth="1"/>
    <col min="2" max="2" width="8" style="230" customWidth="1"/>
    <col min="3" max="3" width="10.5546875" style="231" customWidth="1"/>
    <col min="4" max="4" width="6.88671875" style="231" customWidth="1"/>
    <col min="5" max="5" width="23.6640625" style="231" bestFit="1" customWidth="1"/>
    <col min="6" max="6" width="7.21875" style="231" customWidth="1"/>
    <col min="7" max="7" width="8" style="231" customWidth="1"/>
    <col min="8" max="8" width="21.109375" style="231" customWidth="1"/>
    <col min="9" max="9" width="10.21875" style="232" customWidth="1"/>
    <col min="10" max="10" width="10.21875" style="233" customWidth="1"/>
    <col min="11" max="16384" width="8.6640625" style="216"/>
  </cols>
  <sheetData>
    <row r="1" spans="1:12">
      <c r="B1" s="344" t="s">
        <v>1175</v>
      </c>
      <c r="C1" s="344"/>
      <c r="D1" s="344"/>
      <c r="E1" s="344"/>
      <c r="F1" s="344"/>
      <c r="G1" s="344"/>
      <c r="H1" s="344"/>
      <c r="I1" s="344"/>
      <c r="J1" s="344"/>
    </row>
    <row r="2" spans="1:12" ht="26.4" customHeight="1">
      <c r="A2" s="342" t="s">
        <v>1345</v>
      </c>
      <c r="B2" s="342" t="s">
        <v>281</v>
      </c>
      <c r="C2" s="342" t="s">
        <v>1176</v>
      </c>
      <c r="D2" s="342" t="s">
        <v>1177</v>
      </c>
      <c r="E2" s="342" t="s">
        <v>1178</v>
      </c>
      <c r="F2" s="342" t="s">
        <v>1179</v>
      </c>
      <c r="G2" s="342" t="s">
        <v>1180</v>
      </c>
      <c r="H2" s="342" t="s">
        <v>1181</v>
      </c>
      <c r="I2" s="345" t="s">
        <v>1182</v>
      </c>
      <c r="J2" s="346" t="s">
        <v>1183</v>
      </c>
      <c r="K2" s="343" t="s">
        <v>44</v>
      </c>
      <c r="L2" s="341" t="s">
        <v>1343</v>
      </c>
    </row>
    <row r="3" spans="1:12" ht="26.4" customHeight="1">
      <c r="A3" s="342"/>
      <c r="B3" s="342"/>
      <c r="C3" s="342"/>
      <c r="D3" s="342"/>
      <c r="E3" s="342"/>
      <c r="F3" s="342"/>
      <c r="G3" s="342"/>
      <c r="H3" s="342"/>
      <c r="I3" s="345"/>
      <c r="J3" s="346"/>
      <c r="K3" s="343"/>
      <c r="L3" s="341"/>
    </row>
    <row r="4" spans="1:12">
      <c r="A4" s="260">
        <v>1</v>
      </c>
      <c r="B4" s="261">
        <v>1</v>
      </c>
      <c r="C4" s="262" t="s">
        <v>45</v>
      </c>
      <c r="D4" s="263" t="s">
        <v>159</v>
      </c>
      <c r="E4" s="262" t="s">
        <v>315</v>
      </c>
      <c r="F4" s="264" t="s">
        <v>1184</v>
      </c>
      <c r="G4" s="265">
        <v>8</v>
      </c>
      <c r="H4" s="266" t="s">
        <v>1185</v>
      </c>
      <c r="I4" s="267">
        <v>4063</v>
      </c>
      <c r="J4" s="268">
        <v>8</v>
      </c>
      <c r="K4" s="269">
        <v>21</v>
      </c>
      <c r="L4" s="269">
        <v>21</v>
      </c>
    </row>
    <row r="5" spans="1:12" ht="20.7" customHeight="1">
      <c r="A5" s="260">
        <v>2</v>
      </c>
      <c r="B5" s="261">
        <v>1</v>
      </c>
      <c r="C5" s="262" t="s">
        <v>53</v>
      </c>
      <c r="D5" s="263" t="s">
        <v>160</v>
      </c>
      <c r="E5" s="262" t="s">
        <v>336</v>
      </c>
      <c r="F5" s="264" t="s">
        <v>1184</v>
      </c>
      <c r="G5" s="265">
        <v>30</v>
      </c>
      <c r="H5" s="266" t="s">
        <v>1185</v>
      </c>
      <c r="I5" s="267">
        <v>8768</v>
      </c>
      <c r="J5" s="268">
        <v>30</v>
      </c>
      <c r="K5" s="269">
        <v>21</v>
      </c>
      <c r="L5" s="269">
        <v>21</v>
      </c>
    </row>
    <row r="6" spans="1:12">
      <c r="A6" s="260">
        <v>3</v>
      </c>
      <c r="B6" s="261">
        <v>1</v>
      </c>
      <c r="C6" s="262" t="s">
        <v>55</v>
      </c>
      <c r="D6" s="263" t="s">
        <v>158</v>
      </c>
      <c r="E6" s="262" t="s">
        <v>304</v>
      </c>
      <c r="F6" s="264" t="s">
        <v>1184</v>
      </c>
      <c r="G6" s="265">
        <v>32</v>
      </c>
      <c r="H6" s="266" t="s">
        <v>1185</v>
      </c>
      <c r="I6" s="267">
        <v>11241</v>
      </c>
      <c r="J6" s="268">
        <v>32</v>
      </c>
      <c r="K6" s="269">
        <v>21</v>
      </c>
      <c r="L6" s="269">
        <v>21</v>
      </c>
    </row>
    <row r="7" spans="1:12">
      <c r="A7" s="260">
        <v>4</v>
      </c>
      <c r="B7" s="261">
        <v>1</v>
      </c>
      <c r="C7" s="262" t="s">
        <v>49</v>
      </c>
      <c r="D7" s="263" t="s">
        <v>162</v>
      </c>
      <c r="E7" s="262" t="s">
        <v>361</v>
      </c>
      <c r="F7" s="264" t="s">
        <v>1184</v>
      </c>
      <c r="G7" s="265">
        <v>15</v>
      </c>
      <c r="H7" s="266" t="s">
        <v>1185</v>
      </c>
      <c r="I7" s="267">
        <v>10820</v>
      </c>
      <c r="J7" s="268">
        <v>15</v>
      </c>
      <c r="K7" s="269">
        <v>21</v>
      </c>
      <c r="L7" s="269">
        <v>21</v>
      </c>
    </row>
    <row r="8" spans="1:12" ht="20.7" customHeight="1">
      <c r="A8" s="260">
        <v>5</v>
      </c>
      <c r="B8" s="261">
        <v>1</v>
      </c>
      <c r="C8" s="262" t="s">
        <v>45</v>
      </c>
      <c r="D8" s="263" t="s">
        <v>166</v>
      </c>
      <c r="E8" s="262" t="s">
        <v>331</v>
      </c>
      <c r="F8" s="264" t="s">
        <v>1184</v>
      </c>
      <c r="G8" s="265">
        <v>30</v>
      </c>
      <c r="H8" s="266" t="s">
        <v>1186</v>
      </c>
      <c r="I8" s="267">
        <v>19069</v>
      </c>
      <c r="J8" s="268">
        <v>30</v>
      </c>
      <c r="K8" s="269">
        <v>21</v>
      </c>
      <c r="L8" s="269">
        <v>21</v>
      </c>
    </row>
    <row r="9" spans="1:12">
      <c r="A9" s="260">
        <v>6</v>
      </c>
      <c r="B9" s="261">
        <v>1</v>
      </c>
      <c r="C9" s="262" t="s">
        <v>47</v>
      </c>
      <c r="D9" s="263" t="s">
        <v>161</v>
      </c>
      <c r="E9" s="262" t="s">
        <v>352</v>
      </c>
      <c r="F9" s="264" t="s">
        <v>1184</v>
      </c>
      <c r="G9" s="265">
        <v>15</v>
      </c>
      <c r="H9" s="266" t="s">
        <v>1185</v>
      </c>
      <c r="I9" s="267">
        <v>12022</v>
      </c>
      <c r="J9" s="268">
        <v>15</v>
      </c>
      <c r="K9" s="269">
        <v>21</v>
      </c>
      <c r="L9" s="269">
        <v>21</v>
      </c>
    </row>
    <row r="10" spans="1:12">
      <c r="A10" s="260">
        <v>7</v>
      </c>
      <c r="B10" s="261">
        <v>1</v>
      </c>
      <c r="C10" s="262" t="s">
        <v>51</v>
      </c>
      <c r="D10" s="263" t="s">
        <v>163</v>
      </c>
      <c r="E10" s="262" t="s">
        <v>384</v>
      </c>
      <c r="F10" s="264" t="s">
        <v>1184</v>
      </c>
      <c r="G10" s="265">
        <v>20</v>
      </c>
      <c r="H10" s="266" t="s">
        <v>1185</v>
      </c>
      <c r="I10" s="267">
        <v>11638</v>
      </c>
      <c r="J10" s="268">
        <v>20</v>
      </c>
      <c r="K10" s="269">
        <v>21</v>
      </c>
      <c r="L10" s="269">
        <v>21</v>
      </c>
    </row>
    <row r="11" spans="1:12" ht="20.7" customHeight="1">
      <c r="A11" s="247">
        <v>8</v>
      </c>
      <c r="B11" s="217">
        <v>2</v>
      </c>
      <c r="C11" s="218" t="s">
        <v>45</v>
      </c>
      <c r="D11" s="219" t="s">
        <v>197</v>
      </c>
      <c r="E11" s="218" t="s">
        <v>326</v>
      </c>
      <c r="F11" s="220" t="s">
        <v>1184</v>
      </c>
      <c r="G11" s="221">
        <v>30</v>
      </c>
      <c r="H11" s="222" t="s">
        <v>1187</v>
      </c>
      <c r="I11" s="223">
        <v>21043</v>
      </c>
      <c r="J11" s="224">
        <v>30</v>
      </c>
      <c r="K11" s="234">
        <v>21</v>
      </c>
      <c r="L11" s="234">
        <v>21</v>
      </c>
    </row>
    <row r="12" spans="1:12">
      <c r="A12" s="247">
        <v>9</v>
      </c>
      <c r="B12" s="217">
        <v>2</v>
      </c>
      <c r="C12" s="218" t="s">
        <v>45</v>
      </c>
      <c r="D12" s="219" t="s">
        <v>198</v>
      </c>
      <c r="E12" s="218" t="s">
        <v>327</v>
      </c>
      <c r="F12" s="220" t="s">
        <v>1184</v>
      </c>
      <c r="G12" s="221">
        <v>30</v>
      </c>
      <c r="H12" s="222" t="s">
        <v>1187</v>
      </c>
      <c r="I12" s="223">
        <v>23638</v>
      </c>
      <c r="J12" s="224">
        <v>30</v>
      </c>
      <c r="K12" s="234">
        <v>21</v>
      </c>
      <c r="L12" s="234">
        <v>21</v>
      </c>
    </row>
    <row r="13" spans="1:12">
      <c r="A13" s="247">
        <v>10</v>
      </c>
      <c r="B13" s="217">
        <v>2</v>
      </c>
      <c r="C13" s="218" t="s">
        <v>47</v>
      </c>
      <c r="D13" s="219" t="s">
        <v>216</v>
      </c>
      <c r="E13" s="218" t="s">
        <v>348</v>
      </c>
      <c r="F13" s="220" t="s">
        <v>1184</v>
      </c>
      <c r="G13" s="221">
        <v>30</v>
      </c>
      <c r="H13" s="222" t="s">
        <v>1187</v>
      </c>
      <c r="I13" s="223">
        <v>23304</v>
      </c>
      <c r="J13" s="224">
        <v>30</v>
      </c>
      <c r="K13" s="234">
        <v>21</v>
      </c>
      <c r="L13" s="234">
        <v>21</v>
      </c>
    </row>
    <row r="14" spans="1:12" ht="20.7" customHeight="1">
      <c r="A14" s="247">
        <v>11</v>
      </c>
      <c r="B14" s="217">
        <v>2</v>
      </c>
      <c r="C14" s="218" t="s">
        <v>49</v>
      </c>
      <c r="D14" s="219" t="s">
        <v>168</v>
      </c>
      <c r="E14" s="218" t="s">
        <v>367</v>
      </c>
      <c r="F14" s="220" t="s">
        <v>1184</v>
      </c>
      <c r="G14" s="221">
        <v>40</v>
      </c>
      <c r="H14" s="222" t="s">
        <v>1187</v>
      </c>
      <c r="I14" s="223">
        <v>17778</v>
      </c>
      <c r="J14" s="224">
        <v>40</v>
      </c>
      <c r="K14" s="234">
        <v>21</v>
      </c>
      <c r="L14" s="234">
        <v>21</v>
      </c>
    </row>
    <row r="15" spans="1:12">
      <c r="A15" s="247">
        <v>12</v>
      </c>
      <c r="B15" s="217">
        <v>2</v>
      </c>
      <c r="C15" s="218" t="s">
        <v>51</v>
      </c>
      <c r="D15" s="219" t="s">
        <v>169</v>
      </c>
      <c r="E15" s="218" t="s">
        <v>377</v>
      </c>
      <c r="F15" s="220" t="s">
        <v>1184</v>
      </c>
      <c r="G15" s="221">
        <v>36</v>
      </c>
      <c r="H15" s="222" t="s">
        <v>1187</v>
      </c>
      <c r="I15" s="223">
        <v>17669</v>
      </c>
      <c r="J15" s="224">
        <v>36</v>
      </c>
      <c r="K15" s="234">
        <v>21</v>
      </c>
      <c r="L15" s="234">
        <v>21</v>
      </c>
    </row>
    <row r="16" spans="1:12">
      <c r="A16" s="247">
        <v>13</v>
      </c>
      <c r="B16" s="217">
        <v>2</v>
      </c>
      <c r="C16" s="218" t="s">
        <v>47</v>
      </c>
      <c r="D16" s="219" t="s">
        <v>167</v>
      </c>
      <c r="E16" s="218" t="s">
        <v>351</v>
      </c>
      <c r="F16" s="220" t="s">
        <v>1184</v>
      </c>
      <c r="G16" s="221">
        <v>30</v>
      </c>
      <c r="H16" s="222" t="s">
        <v>1186</v>
      </c>
      <c r="I16" s="223">
        <v>20272</v>
      </c>
      <c r="J16" s="224">
        <v>30</v>
      </c>
      <c r="K16" s="234">
        <v>21</v>
      </c>
      <c r="L16" s="234">
        <v>21</v>
      </c>
    </row>
    <row r="17" spans="1:12" ht="20.7" customHeight="1">
      <c r="A17" s="247">
        <v>14</v>
      </c>
      <c r="B17" s="217">
        <v>2</v>
      </c>
      <c r="C17" s="218" t="s">
        <v>45</v>
      </c>
      <c r="D17" s="219" t="s">
        <v>165</v>
      </c>
      <c r="E17" s="218" t="s">
        <v>330</v>
      </c>
      <c r="F17" s="220" t="s">
        <v>1184</v>
      </c>
      <c r="G17" s="221">
        <v>30</v>
      </c>
      <c r="H17" s="222" t="s">
        <v>1186</v>
      </c>
      <c r="I17" s="223">
        <v>18239</v>
      </c>
      <c r="J17" s="224">
        <v>30</v>
      </c>
      <c r="K17" s="234">
        <v>21</v>
      </c>
      <c r="L17" s="234">
        <v>21</v>
      </c>
    </row>
    <row r="18" spans="1:12">
      <c r="A18" s="247">
        <v>15</v>
      </c>
      <c r="B18" s="217">
        <v>2</v>
      </c>
      <c r="C18" s="218" t="s">
        <v>47</v>
      </c>
      <c r="D18" s="219" t="s">
        <v>219</v>
      </c>
      <c r="E18" s="218" t="s">
        <v>353</v>
      </c>
      <c r="F18" s="220" t="s">
        <v>1184</v>
      </c>
      <c r="G18" s="221">
        <v>30</v>
      </c>
      <c r="H18" s="222" t="s">
        <v>1188</v>
      </c>
      <c r="I18" s="223">
        <v>36388</v>
      </c>
      <c r="J18" s="224">
        <v>30</v>
      </c>
      <c r="K18" s="234">
        <v>21</v>
      </c>
      <c r="L18" s="234">
        <v>21</v>
      </c>
    </row>
    <row r="19" spans="1:12">
      <c r="A19" s="247">
        <v>16</v>
      </c>
      <c r="B19" s="217">
        <v>2</v>
      </c>
      <c r="C19" s="218" t="s">
        <v>47</v>
      </c>
      <c r="D19" s="219" t="s">
        <v>220</v>
      </c>
      <c r="E19" s="218" t="s">
        <v>354</v>
      </c>
      <c r="F19" s="220" t="s">
        <v>1184</v>
      </c>
      <c r="G19" s="221">
        <v>30</v>
      </c>
      <c r="H19" s="222" t="s">
        <v>1187</v>
      </c>
      <c r="I19" s="223">
        <v>28793</v>
      </c>
      <c r="J19" s="224">
        <v>30</v>
      </c>
      <c r="K19" s="234">
        <v>21</v>
      </c>
      <c r="L19" s="234">
        <v>21</v>
      </c>
    </row>
    <row r="20" spans="1:12" ht="20.7" customHeight="1">
      <c r="A20" s="247">
        <v>17</v>
      </c>
      <c r="B20" s="217">
        <v>2</v>
      </c>
      <c r="C20" s="218" t="s">
        <v>53</v>
      </c>
      <c r="D20" s="219" t="s">
        <v>213</v>
      </c>
      <c r="E20" s="218" t="s">
        <v>345</v>
      </c>
      <c r="F20" s="220" t="s">
        <v>1184</v>
      </c>
      <c r="G20" s="221">
        <v>33</v>
      </c>
      <c r="H20" s="222" t="s">
        <v>1187</v>
      </c>
      <c r="I20" s="223">
        <v>19761</v>
      </c>
      <c r="J20" s="224">
        <v>33</v>
      </c>
      <c r="K20" s="234">
        <v>21</v>
      </c>
      <c r="L20" s="234">
        <v>21</v>
      </c>
    </row>
    <row r="21" spans="1:12">
      <c r="A21" s="260">
        <v>18</v>
      </c>
      <c r="B21" s="261">
        <v>3</v>
      </c>
      <c r="C21" s="262" t="s">
        <v>45</v>
      </c>
      <c r="D21" s="263" t="s">
        <v>189</v>
      </c>
      <c r="E21" s="262" t="s">
        <v>318</v>
      </c>
      <c r="F21" s="264" t="s">
        <v>1184</v>
      </c>
      <c r="G21" s="265">
        <v>30</v>
      </c>
      <c r="H21" s="266" t="s">
        <v>1187</v>
      </c>
      <c r="I21" s="267">
        <v>24948</v>
      </c>
      <c r="J21" s="268">
        <v>30</v>
      </c>
      <c r="K21" s="269">
        <v>21</v>
      </c>
      <c r="L21" s="269">
        <v>21</v>
      </c>
    </row>
    <row r="22" spans="1:12">
      <c r="A22" s="260">
        <v>19</v>
      </c>
      <c r="B22" s="261">
        <v>3</v>
      </c>
      <c r="C22" s="262" t="s">
        <v>45</v>
      </c>
      <c r="D22" s="263" t="s">
        <v>190</v>
      </c>
      <c r="E22" s="262" t="s">
        <v>319</v>
      </c>
      <c r="F22" s="264" t="s">
        <v>1184</v>
      </c>
      <c r="G22" s="265">
        <v>30</v>
      </c>
      <c r="H22" s="266" t="s">
        <v>1187</v>
      </c>
      <c r="I22" s="267">
        <v>29634</v>
      </c>
      <c r="J22" s="268">
        <v>30</v>
      </c>
      <c r="K22" s="269">
        <v>21</v>
      </c>
      <c r="L22" s="269">
        <v>21</v>
      </c>
    </row>
    <row r="23" spans="1:12">
      <c r="A23" s="260">
        <v>20</v>
      </c>
      <c r="B23" s="261">
        <v>3</v>
      </c>
      <c r="C23" s="262" t="s">
        <v>45</v>
      </c>
      <c r="D23" s="263" t="s">
        <v>196</v>
      </c>
      <c r="E23" s="262" t="s">
        <v>325</v>
      </c>
      <c r="F23" s="264" t="s">
        <v>1184</v>
      </c>
      <c r="G23" s="265">
        <v>30</v>
      </c>
      <c r="H23" s="266" t="s">
        <v>1187</v>
      </c>
      <c r="I23" s="267">
        <v>22343</v>
      </c>
      <c r="J23" s="268">
        <v>30</v>
      </c>
      <c r="K23" s="269">
        <v>21</v>
      </c>
      <c r="L23" s="269">
        <v>21</v>
      </c>
    </row>
    <row r="24" spans="1:12">
      <c r="A24" s="260">
        <v>21</v>
      </c>
      <c r="B24" s="261">
        <v>3</v>
      </c>
      <c r="C24" s="262" t="s">
        <v>45</v>
      </c>
      <c r="D24" s="263" t="s">
        <v>199</v>
      </c>
      <c r="E24" s="262" t="s">
        <v>328</v>
      </c>
      <c r="F24" s="264" t="s">
        <v>1184</v>
      </c>
      <c r="G24" s="265">
        <v>30</v>
      </c>
      <c r="H24" s="266" t="s">
        <v>1187</v>
      </c>
      <c r="I24" s="267">
        <v>19451</v>
      </c>
      <c r="J24" s="268">
        <v>30</v>
      </c>
      <c r="K24" s="269">
        <v>21</v>
      </c>
      <c r="L24" s="269">
        <v>21</v>
      </c>
    </row>
    <row r="25" spans="1:12">
      <c r="A25" s="260">
        <v>22</v>
      </c>
      <c r="B25" s="261">
        <v>3</v>
      </c>
      <c r="C25" s="262" t="s">
        <v>53</v>
      </c>
      <c r="D25" s="263" t="s">
        <v>202</v>
      </c>
      <c r="E25" s="262" t="s">
        <v>333</v>
      </c>
      <c r="F25" s="264" t="s">
        <v>1184</v>
      </c>
      <c r="G25" s="265">
        <v>40</v>
      </c>
      <c r="H25" s="266" t="s">
        <v>1187</v>
      </c>
      <c r="I25" s="267">
        <v>21566</v>
      </c>
      <c r="J25" s="268">
        <v>40</v>
      </c>
      <c r="K25" s="269">
        <v>21</v>
      </c>
      <c r="L25" s="269">
        <v>21</v>
      </c>
    </row>
    <row r="26" spans="1:12">
      <c r="A26" s="260">
        <v>23</v>
      </c>
      <c r="B26" s="261">
        <v>3</v>
      </c>
      <c r="C26" s="262" t="s">
        <v>53</v>
      </c>
      <c r="D26" s="263" t="s">
        <v>205</v>
      </c>
      <c r="E26" s="262" t="s">
        <v>337</v>
      </c>
      <c r="F26" s="264" t="s">
        <v>1184</v>
      </c>
      <c r="G26" s="265">
        <v>42</v>
      </c>
      <c r="H26" s="266" t="s">
        <v>1187</v>
      </c>
      <c r="I26" s="267">
        <v>18002</v>
      </c>
      <c r="J26" s="268">
        <v>32</v>
      </c>
      <c r="K26" s="269">
        <v>21</v>
      </c>
      <c r="L26" s="269">
        <v>21</v>
      </c>
    </row>
    <row r="27" spans="1:12">
      <c r="A27" s="260">
        <v>24</v>
      </c>
      <c r="B27" s="261">
        <v>3</v>
      </c>
      <c r="C27" s="262" t="s">
        <v>49</v>
      </c>
      <c r="D27" s="263" t="s">
        <v>223</v>
      </c>
      <c r="E27" s="262" t="s">
        <v>357</v>
      </c>
      <c r="F27" s="264" t="s">
        <v>1184</v>
      </c>
      <c r="G27" s="265">
        <v>39</v>
      </c>
      <c r="H27" s="266" t="s">
        <v>1187</v>
      </c>
      <c r="I27" s="267">
        <v>23937</v>
      </c>
      <c r="J27" s="268">
        <v>39</v>
      </c>
      <c r="K27" s="269">
        <v>21</v>
      </c>
      <c r="L27" s="269">
        <v>21</v>
      </c>
    </row>
    <row r="28" spans="1:12">
      <c r="A28" s="260">
        <v>25</v>
      </c>
      <c r="B28" s="261">
        <v>3</v>
      </c>
      <c r="C28" s="262" t="s">
        <v>49</v>
      </c>
      <c r="D28" s="263" t="s">
        <v>231</v>
      </c>
      <c r="E28" s="262" t="s">
        <v>366</v>
      </c>
      <c r="F28" s="264" t="s">
        <v>1184</v>
      </c>
      <c r="G28" s="265">
        <v>42</v>
      </c>
      <c r="H28" s="266" t="s">
        <v>1187</v>
      </c>
      <c r="I28" s="267">
        <v>26439</v>
      </c>
      <c r="J28" s="268">
        <v>42</v>
      </c>
      <c r="K28" s="269">
        <v>21</v>
      </c>
      <c r="L28" s="269">
        <v>21</v>
      </c>
    </row>
    <row r="29" spans="1:12" ht="20.7" customHeight="1">
      <c r="A29" s="260">
        <v>26</v>
      </c>
      <c r="B29" s="261">
        <v>3</v>
      </c>
      <c r="C29" s="262" t="s">
        <v>49</v>
      </c>
      <c r="D29" s="263" t="s">
        <v>233</v>
      </c>
      <c r="E29" s="262" t="s">
        <v>369</v>
      </c>
      <c r="F29" s="264" t="s">
        <v>1184</v>
      </c>
      <c r="G29" s="265">
        <v>40</v>
      </c>
      <c r="H29" s="266" t="s">
        <v>1188</v>
      </c>
      <c r="I29" s="267">
        <v>32820</v>
      </c>
      <c r="J29" s="268">
        <v>40</v>
      </c>
      <c r="K29" s="269">
        <v>21</v>
      </c>
      <c r="L29" s="269">
        <v>21</v>
      </c>
    </row>
    <row r="30" spans="1:12">
      <c r="A30" s="260">
        <v>27</v>
      </c>
      <c r="B30" s="261">
        <v>3</v>
      </c>
      <c r="C30" s="262" t="s">
        <v>49</v>
      </c>
      <c r="D30" s="263" t="s">
        <v>234</v>
      </c>
      <c r="E30" s="262" t="s">
        <v>370</v>
      </c>
      <c r="F30" s="264" t="s">
        <v>1184</v>
      </c>
      <c r="G30" s="265">
        <v>34</v>
      </c>
      <c r="H30" s="266" t="s">
        <v>1187</v>
      </c>
      <c r="I30" s="267">
        <v>28073</v>
      </c>
      <c r="J30" s="268">
        <v>34</v>
      </c>
      <c r="K30" s="269">
        <v>21</v>
      </c>
      <c r="L30" s="269">
        <v>21</v>
      </c>
    </row>
    <row r="31" spans="1:12">
      <c r="A31" s="260">
        <v>28</v>
      </c>
      <c r="B31" s="261">
        <v>3</v>
      </c>
      <c r="C31" s="262" t="s">
        <v>51</v>
      </c>
      <c r="D31" s="263" t="s">
        <v>238</v>
      </c>
      <c r="E31" s="262" t="s">
        <v>374</v>
      </c>
      <c r="F31" s="264" t="s">
        <v>1184</v>
      </c>
      <c r="G31" s="265">
        <v>30</v>
      </c>
      <c r="H31" s="266" t="s">
        <v>1188</v>
      </c>
      <c r="I31" s="267">
        <v>39229</v>
      </c>
      <c r="J31" s="268">
        <v>30</v>
      </c>
      <c r="K31" s="269">
        <v>21</v>
      </c>
      <c r="L31" s="269">
        <v>21</v>
      </c>
    </row>
    <row r="32" spans="1:12" ht="20.7" customHeight="1">
      <c r="A32" s="260">
        <v>29</v>
      </c>
      <c r="B32" s="261">
        <v>3</v>
      </c>
      <c r="C32" s="262" t="s">
        <v>51</v>
      </c>
      <c r="D32" s="263" t="s">
        <v>239</v>
      </c>
      <c r="E32" s="262" t="s">
        <v>375</v>
      </c>
      <c r="F32" s="264" t="s">
        <v>1184</v>
      </c>
      <c r="G32" s="265">
        <v>40</v>
      </c>
      <c r="H32" s="266" t="s">
        <v>1188</v>
      </c>
      <c r="I32" s="267">
        <v>44414</v>
      </c>
      <c r="J32" s="268">
        <v>40</v>
      </c>
      <c r="K32" s="269">
        <v>21</v>
      </c>
      <c r="L32" s="269">
        <v>21</v>
      </c>
    </row>
    <row r="33" spans="1:12">
      <c r="A33" s="260">
        <v>30</v>
      </c>
      <c r="B33" s="261">
        <v>3</v>
      </c>
      <c r="C33" s="262" t="s">
        <v>49</v>
      </c>
      <c r="D33" s="263" t="s">
        <v>236</v>
      </c>
      <c r="E33" s="262" t="s">
        <v>372</v>
      </c>
      <c r="F33" s="264" t="s">
        <v>1184</v>
      </c>
      <c r="G33" s="265">
        <v>40</v>
      </c>
      <c r="H33" s="266" t="s">
        <v>1187</v>
      </c>
      <c r="I33" s="267">
        <v>28539</v>
      </c>
      <c r="J33" s="268">
        <v>40</v>
      </c>
      <c r="K33" s="269">
        <v>21</v>
      </c>
      <c r="L33" s="269">
        <v>21</v>
      </c>
    </row>
    <row r="34" spans="1:12" ht="20.7" customHeight="1">
      <c r="A34" s="247">
        <v>31</v>
      </c>
      <c r="B34" s="217">
        <v>4</v>
      </c>
      <c r="C34" s="218" t="s">
        <v>53</v>
      </c>
      <c r="D34" s="219" t="s">
        <v>206</v>
      </c>
      <c r="E34" s="218" t="s">
        <v>338</v>
      </c>
      <c r="F34" s="220" t="s">
        <v>1184</v>
      </c>
      <c r="G34" s="221">
        <v>45</v>
      </c>
      <c r="H34" s="222" t="s">
        <v>1187</v>
      </c>
      <c r="I34" s="223">
        <v>20876</v>
      </c>
      <c r="J34" s="224">
        <v>45</v>
      </c>
      <c r="K34" s="234">
        <v>21</v>
      </c>
      <c r="L34" s="234">
        <v>21</v>
      </c>
    </row>
    <row r="35" spans="1:12">
      <c r="A35" s="247">
        <v>32</v>
      </c>
      <c r="B35" s="217">
        <v>4</v>
      </c>
      <c r="C35" s="218" t="s">
        <v>53</v>
      </c>
      <c r="D35" s="219" t="s">
        <v>208</v>
      </c>
      <c r="E35" s="218" t="s">
        <v>340</v>
      </c>
      <c r="F35" s="220" t="s">
        <v>1184</v>
      </c>
      <c r="G35" s="221">
        <v>42</v>
      </c>
      <c r="H35" s="222" t="s">
        <v>1187</v>
      </c>
      <c r="I35" s="223">
        <v>26706</v>
      </c>
      <c r="J35" s="224">
        <v>42</v>
      </c>
      <c r="K35" s="234">
        <v>21</v>
      </c>
      <c r="L35" s="234">
        <v>21</v>
      </c>
    </row>
    <row r="36" spans="1:12">
      <c r="A36" s="247">
        <v>33</v>
      </c>
      <c r="B36" s="217">
        <v>4</v>
      </c>
      <c r="C36" s="218" t="s">
        <v>53</v>
      </c>
      <c r="D36" s="219" t="s">
        <v>209</v>
      </c>
      <c r="E36" s="218" t="s">
        <v>341</v>
      </c>
      <c r="F36" s="220" t="s">
        <v>1184</v>
      </c>
      <c r="G36" s="221">
        <v>42</v>
      </c>
      <c r="H36" s="222" t="s">
        <v>1187</v>
      </c>
      <c r="I36" s="223">
        <v>20307</v>
      </c>
      <c r="J36" s="224">
        <v>42</v>
      </c>
      <c r="K36" s="234">
        <v>21</v>
      </c>
      <c r="L36" s="234">
        <v>21</v>
      </c>
    </row>
    <row r="37" spans="1:12" ht="20.7" customHeight="1">
      <c r="A37" s="247">
        <v>34</v>
      </c>
      <c r="B37" s="217">
        <v>4</v>
      </c>
      <c r="C37" s="218" t="s">
        <v>47</v>
      </c>
      <c r="D37" s="219" t="s">
        <v>217</v>
      </c>
      <c r="E37" s="218" t="s">
        <v>349</v>
      </c>
      <c r="F37" s="220" t="s">
        <v>1184</v>
      </c>
      <c r="G37" s="221">
        <v>30</v>
      </c>
      <c r="H37" s="222" t="s">
        <v>1187</v>
      </c>
      <c r="I37" s="223">
        <v>20814</v>
      </c>
      <c r="J37" s="224">
        <v>30</v>
      </c>
      <c r="K37" s="234">
        <v>21</v>
      </c>
      <c r="L37" s="234">
        <v>21</v>
      </c>
    </row>
    <row r="38" spans="1:12">
      <c r="A38" s="247">
        <v>35</v>
      </c>
      <c r="B38" s="217">
        <v>4</v>
      </c>
      <c r="C38" s="218" t="s">
        <v>55</v>
      </c>
      <c r="D38" s="219" t="s">
        <v>176</v>
      </c>
      <c r="E38" s="218" t="s">
        <v>303</v>
      </c>
      <c r="F38" s="220" t="s">
        <v>1184</v>
      </c>
      <c r="G38" s="221">
        <v>38</v>
      </c>
      <c r="H38" s="222" t="s">
        <v>1188</v>
      </c>
      <c r="I38" s="223">
        <v>31592</v>
      </c>
      <c r="J38" s="224">
        <v>38</v>
      </c>
      <c r="K38" s="234">
        <v>21</v>
      </c>
      <c r="L38" s="234">
        <v>21</v>
      </c>
    </row>
    <row r="39" spans="1:12">
      <c r="A39" s="247">
        <v>36</v>
      </c>
      <c r="B39" s="217">
        <v>4</v>
      </c>
      <c r="C39" s="218" t="s">
        <v>49</v>
      </c>
      <c r="D39" s="219" t="s">
        <v>222</v>
      </c>
      <c r="E39" s="218" t="s">
        <v>356</v>
      </c>
      <c r="F39" s="220" t="s">
        <v>1184</v>
      </c>
      <c r="G39" s="221">
        <v>40</v>
      </c>
      <c r="H39" s="222" t="s">
        <v>1188</v>
      </c>
      <c r="I39" s="223">
        <v>36040</v>
      </c>
      <c r="J39" s="224">
        <v>40</v>
      </c>
      <c r="K39" s="234">
        <v>21</v>
      </c>
      <c r="L39" s="234">
        <v>21</v>
      </c>
    </row>
    <row r="40" spans="1:12" ht="20.7" customHeight="1">
      <c r="A40" s="247">
        <v>37</v>
      </c>
      <c r="B40" s="217">
        <v>4</v>
      </c>
      <c r="C40" s="218" t="s">
        <v>49</v>
      </c>
      <c r="D40" s="219" t="s">
        <v>226</v>
      </c>
      <c r="E40" s="218" t="s">
        <v>360</v>
      </c>
      <c r="F40" s="220" t="s">
        <v>1184</v>
      </c>
      <c r="G40" s="221">
        <v>38</v>
      </c>
      <c r="H40" s="222" t="s">
        <v>1188</v>
      </c>
      <c r="I40" s="223">
        <v>37390</v>
      </c>
      <c r="J40" s="224">
        <v>38</v>
      </c>
      <c r="K40" s="234">
        <v>21</v>
      </c>
      <c r="L40" s="234">
        <v>21</v>
      </c>
    </row>
    <row r="41" spans="1:12">
      <c r="A41" s="247">
        <v>38</v>
      </c>
      <c r="B41" s="217">
        <v>4</v>
      </c>
      <c r="C41" s="218" t="s">
        <v>49</v>
      </c>
      <c r="D41" s="219" t="s">
        <v>228</v>
      </c>
      <c r="E41" s="218" t="s">
        <v>363</v>
      </c>
      <c r="F41" s="220" t="s">
        <v>1184</v>
      </c>
      <c r="G41" s="221">
        <v>55</v>
      </c>
      <c r="H41" s="222" t="s">
        <v>1188</v>
      </c>
      <c r="I41" s="223">
        <v>30555</v>
      </c>
      <c r="J41" s="224">
        <v>55</v>
      </c>
      <c r="K41" s="234">
        <v>21</v>
      </c>
      <c r="L41" s="234">
        <v>21</v>
      </c>
    </row>
    <row r="42" spans="1:12">
      <c r="A42" s="247">
        <v>39</v>
      </c>
      <c r="B42" s="217">
        <v>4</v>
      </c>
      <c r="C42" s="218" t="s">
        <v>51</v>
      </c>
      <c r="D42" s="219" t="s">
        <v>240</v>
      </c>
      <c r="E42" s="218" t="s">
        <v>376</v>
      </c>
      <c r="F42" s="220" t="s">
        <v>1184</v>
      </c>
      <c r="G42" s="221">
        <v>43</v>
      </c>
      <c r="H42" s="222" t="s">
        <v>1187</v>
      </c>
      <c r="I42" s="223">
        <v>26994</v>
      </c>
      <c r="J42" s="224">
        <v>43</v>
      </c>
      <c r="K42" s="234">
        <v>21</v>
      </c>
      <c r="L42" s="234">
        <v>21</v>
      </c>
    </row>
    <row r="43" spans="1:12" ht="20.7" customHeight="1">
      <c r="A43" s="247">
        <v>40</v>
      </c>
      <c r="B43" s="217">
        <v>4</v>
      </c>
      <c r="C43" s="218" t="s">
        <v>51</v>
      </c>
      <c r="D43" s="219" t="s">
        <v>244</v>
      </c>
      <c r="E43" s="218" t="s">
        <v>381</v>
      </c>
      <c r="F43" s="220" t="s">
        <v>1184</v>
      </c>
      <c r="G43" s="221">
        <v>36</v>
      </c>
      <c r="H43" s="222" t="s">
        <v>1188</v>
      </c>
      <c r="I43" s="223">
        <v>37692</v>
      </c>
      <c r="J43" s="224">
        <v>36</v>
      </c>
      <c r="K43" s="234">
        <v>21</v>
      </c>
      <c r="L43" s="234">
        <v>21</v>
      </c>
    </row>
    <row r="44" spans="1:12">
      <c r="A44" s="247">
        <v>41</v>
      </c>
      <c r="B44" s="217">
        <v>4</v>
      </c>
      <c r="C44" s="218" t="s">
        <v>53</v>
      </c>
      <c r="D44" s="219" t="s">
        <v>212</v>
      </c>
      <c r="E44" s="218" t="s">
        <v>344</v>
      </c>
      <c r="F44" s="220" t="s">
        <v>1184</v>
      </c>
      <c r="G44" s="221">
        <v>38</v>
      </c>
      <c r="H44" s="222" t="s">
        <v>1188</v>
      </c>
      <c r="I44" s="223">
        <v>31088</v>
      </c>
      <c r="J44" s="224">
        <v>38</v>
      </c>
      <c r="K44" s="234">
        <v>21</v>
      </c>
      <c r="L44" s="234">
        <v>21</v>
      </c>
    </row>
    <row r="45" spans="1:12">
      <c r="A45" s="247">
        <v>42</v>
      </c>
      <c r="B45" s="217">
        <v>4</v>
      </c>
      <c r="C45" s="218" t="s">
        <v>88</v>
      </c>
      <c r="D45" s="219" t="s">
        <v>182</v>
      </c>
      <c r="E45" s="218" t="s">
        <v>310</v>
      </c>
      <c r="F45" s="220" t="s">
        <v>1184</v>
      </c>
      <c r="G45" s="221">
        <v>30</v>
      </c>
      <c r="H45" s="222" t="s">
        <v>1187</v>
      </c>
      <c r="I45" s="223">
        <v>28737</v>
      </c>
      <c r="J45" s="224">
        <v>30</v>
      </c>
      <c r="K45" s="234">
        <v>21</v>
      </c>
      <c r="L45" s="234">
        <v>21</v>
      </c>
    </row>
    <row r="46" spans="1:12">
      <c r="A46" s="260">
        <v>43</v>
      </c>
      <c r="B46" s="261">
        <v>5</v>
      </c>
      <c r="C46" s="262" t="s">
        <v>45</v>
      </c>
      <c r="D46" s="263" t="s">
        <v>191</v>
      </c>
      <c r="E46" s="262" t="s">
        <v>320</v>
      </c>
      <c r="F46" s="264" t="s">
        <v>1184</v>
      </c>
      <c r="G46" s="265">
        <v>30</v>
      </c>
      <c r="H46" s="266" t="s">
        <v>1188</v>
      </c>
      <c r="I46" s="267">
        <v>36267</v>
      </c>
      <c r="J46" s="268">
        <v>30</v>
      </c>
      <c r="K46" s="269">
        <v>21</v>
      </c>
      <c r="L46" s="269">
        <v>21</v>
      </c>
    </row>
    <row r="47" spans="1:12">
      <c r="A47" s="260">
        <v>44</v>
      </c>
      <c r="B47" s="261">
        <v>5</v>
      </c>
      <c r="C47" s="262" t="s">
        <v>55</v>
      </c>
      <c r="D47" s="263" t="s">
        <v>174</v>
      </c>
      <c r="E47" s="262" t="s">
        <v>301</v>
      </c>
      <c r="F47" s="264" t="s">
        <v>1184</v>
      </c>
      <c r="G47" s="265">
        <v>37</v>
      </c>
      <c r="H47" s="266" t="s">
        <v>1188</v>
      </c>
      <c r="I47" s="267">
        <v>30903</v>
      </c>
      <c r="J47" s="268">
        <v>37</v>
      </c>
      <c r="K47" s="269">
        <v>21</v>
      </c>
      <c r="L47" s="269">
        <v>21</v>
      </c>
    </row>
    <row r="48" spans="1:12" ht="20.7" customHeight="1">
      <c r="A48" s="260">
        <v>45</v>
      </c>
      <c r="B48" s="261">
        <v>5</v>
      </c>
      <c r="C48" s="262" t="s">
        <v>55</v>
      </c>
      <c r="D48" s="263" t="s">
        <v>175</v>
      </c>
      <c r="E48" s="262" t="s">
        <v>302</v>
      </c>
      <c r="F48" s="264" t="s">
        <v>1184</v>
      </c>
      <c r="G48" s="265">
        <v>52</v>
      </c>
      <c r="H48" s="266" t="s">
        <v>1188</v>
      </c>
      <c r="I48" s="267">
        <v>31150</v>
      </c>
      <c r="J48" s="268">
        <v>52</v>
      </c>
      <c r="K48" s="269">
        <v>21</v>
      </c>
      <c r="L48" s="269">
        <v>21</v>
      </c>
    </row>
    <row r="49" spans="1:12">
      <c r="A49" s="260">
        <v>46</v>
      </c>
      <c r="B49" s="261">
        <v>5</v>
      </c>
      <c r="C49" s="262" t="s">
        <v>49</v>
      </c>
      <c r="D49" s="263" t="s">
        <v>232</v>
      </c>
      <c r="E49" s="262" t="s">
        <v>368</v>
      </c>
      <c r="F49" s="264" t="s">
        <v>1184</v>
      </c>
      <c r="G49" s="265">
        <v>42</v>
      </c>
      <c r="H49" s="266" t="s">
        <v>1187</v>
      </c>
      <c r="I49" s="267">
        <v>24795</v>
      </c>
      <c r="J49" s="268">
        <v>42</v>
      </c>
      <c r="K49" s="269">
        <v>21</v>
      </c>
      <c r="L49" s="269">
        <v>21</v>
      </c>
    </row>
    <row r="50" spans="1:12">
      <c r="A50" s="260">
        <v>47</v>
      </c>
      <c r="B50" s="261">
        <v>5</v>
      </c>
      <c r="C50" s="262" t="s">
        <v>51</v>
      </c>
      <c r="D50" s="263" t="s">
        <v>241</v>
      </c>
      <c r="E50" s="262" t="s">
        <v>378</v>
      </c>
      <c r="F50" s="264" t="s">
        <v>1184</v>
      </c>
      <c r="G50" s="265">
        <v>30</v>
      </c>
      <c r="H50" s="266" t="s">
        <v>1188</v>
      </c>
      <c r="I50" s="267">
        <v>32646</v>
      </c>
      <c r="J50" s="268">
        <v>30</v>
      </c>
      <c r="K50" s="269">
        <v>21</v>
      </c>
      <c r="L50" s="269">
        <v>21</v>
      </c>
    </row>
    <row r="51" spans="1:12" ht="20.7" customHeight="1">
      <c r="A51" s="260">
        <v>48</v>
      </c>
      <c r="B51" s="261">
        <v>5</v>
      </c>
      <c r="C51" s="262" t="s">
        <v>51</v>
      </c>
      <c r="D51" s="263" t="s">
        <v>245</v>
      </c>
      <c r="E51" s="262" t="s">
        <v>382</v>
      </c>
      <c r="F51" s="264" t="s">
        <v>1184</v>
      </c>
      <c r="G51" s="265">
        <v>40</v>
      </c>
      <c r="H51" s="266" t="s">
        <v>1188</v>
      </c>
      <c r="I51" s="267">
        <v>43356</v>
      </c>
      <c r="J51" s="268">
        <v>40</v>
      </c>
      <c r="K51" s="269">
        <v>21</v>
      </c>
      <c r="L51" s="269">
        <v>21</v>
      </c>
    </row>
    <row r="52" spans="1:12">
      <c r="A52" s="247">
        <v>49</v>
      </c>
      <c r="B52" s="217">
        <v>6</v>
      </c>
      <c r="C52" s="218" t="s">
        <v>88</v>
      </c>
      <c r="D52" s="219" t="s">
        <v>179</v>
      </c>
      <c r="E52" s="218" t="s">
        <v>307</v>
      </c>
      <c r="F52" s="220" t="s">
        <v>1184</v>
      </c>
      <c r="G52" s="221">
        <v>40</v>
      </c>
      <c r="H52" s="222" t="s">
        <v>1188</v>
      </c>
      <c r="I52" s="223">
        <v>46890</v>
      </c>
      <c r="J52" s="224">
        <v>40</v>
      </c>
      <c r="K52" s="234">
        <v>21</v>
      </c>
      <c r="L52" s="234">
        <v>21</v>
      </c>
    </row>
    <row r="53" spans="1:12" ht="20.7" customHeight="1">
      <c r="A53" s="247">
        <v>50</v>
      </c>
      <c r="B53" s="217">
        <v>6</v>
      </c>
      <c r="C53" s="218" t="s">
        <v>88</v>
      </c>
      <c r="D53" s="219" t="s">
        <v>181</v>
      </c>
      <c r="E53" s="218" t="s">
        <v>309</v>
      </c>
      <c r="F53" s="220" t="s">
        <v>1184</v>
      </c>
      <c r="G53" s="221">
        <v>40</v>
      </c>
      <c r="H53" s="222" t="s">
        <v>1188</v>
      </c>
      <c r="I53" s="223">
        <v>53162</v>
      </c>
      <c r="J53" s="224">
        <v>40</v>
      </c>
      <c r="K53" s="234">
        <v>21</v>
      </c>
      <c r="L53" s="234">
        <v>21</v>
      </c>
    </row>
    <row r="54" spans="1:12" ht="24.6" customHeight="1">
      <c r="A54" s="247">
        <v>51</v>
      </c>
      <c r="B54" s="217">
        <v>6</v>
      </c>
      <c r="C54" s="218" t="s">
        <v>45</v>
      </c>
      <c r="D54" s="219" t="s">
        <v>187</v>
      </c>
      <c r="E54" s="218" t="s">
        <v>316</v>
      </c>
      <c r="F54" s="220" t="s">
        <v>1184</v>
      </c>
      <c r="G54" s="221">
        <v>40</v>
      </c>
      <c r="H54" s="222" t="s">
        <v>1188</v>
      </c>
      <c r="I54" s="223">
        <v>36493</v>
      </c>
      <c r="J54" s="224">
        <v>40</v>
      </c>
      <c r="K54" s="234">
        <v>21</v>
      </c>
      <c r="L54" s="234">
        <v>21</v>
      </c>
    </row>
    <row r="55" spans="1:12">
      <c r="A55" s="247">
        <v>52</v>
      </c>
      <c r="B55" s="217">
        <v>6</v>
      </c>
      <c r="C55" s="218" t="s">
        <v>53</v>
      </c>
      <c r="D55" s="219" t="s">
        <v>204</v>
      </c>
      <c r="E55" s="218" t="s">
        <v>335</v>
      </c>
      <c r="F55" s="220" t="s">
        <v>1184</v>
      </c>
      <c r="G55" s="221">
        <v>34</v>
      </c>
      <c r="H55" s="222" t="s">
        <v>1188</v>
      </c>
      <c r="I55" s="223">
        <v>35158</v>
      </c>
      <c r="J55" s="224">
        <v>34</v>
      </c>
      <c r="K55" s="234">
        <v>21</v>
      </c>
      <c r="L55" s="234">
        <v>21</v>
      </c>
    </row>
    <row r="56" spans="1:12" ht="20.7" customHeight="1">
      <c r="A56" s="247">
        <v>53</v>
      </c>
      <c r="B56" s="217">
        <v>6</v>
      </c>
      <c r="C56" s="218" t="s">
        <v>55</v>
      </c>
      <c r="D56" s="219" t="s">
        <v>171</v>
      </c>
      <c r="E56" s="218" t="s">
        <v>298</v>
      </c>
      <c r="F56" s="220" t="s">
        <v>1184</v>
      </c>
      <c r="G56" s="221">
        <v>37</v>
      </c>
      <c r="H56" s="222" t="s">
        <v>1188</v>
      </c>
      <c r="I56" s="223">
        <v>41639</v>
      </c>
      <c r="J56" s="224">
        <v>37</v>
      </c>
      <c r="K56" s="234">
        <v>21</v>
      </c>
      <c r="L56" s="234">
        <v>21</v>
      </c>
    </row>
    <row r="57" spans="1:12">
      <c r="A57" s="247">
        <v>54</v>
      </c>
      <c r="B57" s="217">
        <v>6</v>
      </c>
      <c r="C57" s="218" t="s">
        <v>51</v>
      </c>
      <c r="D57" s="219" t="s">
        <v>242</v>
      </c>
      <c r="E57" s="218" t="s">
        <v>379</v>
      </c>
      <c r="F57" s="220" t="s">
        <v>1184</v>
      </c>
      <c r="G57" s="221">
        <v>60</v>
      </c>
      <c r="H57" s="222" t="s">
        <v>1188</v>
      </c>
      <c r="I57" s="223">
        <v>54029</v>
      </c>
      <c r="J57" s="224">
        <v>60</v>
      </c>
      <c r="K57" s="234">
        <v>21</v>
      </c>
      <c r="L57" s="234">
        <v>21</v>
      </c>
    </row>
    <row r="58" spans="1:12" ht="20.7" customHeight="1">
      <c r="A58" s="260">
        <v>55</v>
      </c>
      <c r="B58" s="261">
        <v>7</v>
      </c>
      <c r="C58" s="262" t="s">
        <v>45</v>
      </c>
      <c r="D58" s="263" t="s">
        <v>184</v>
      </c>
      <c r="E58" s="262" t="s">
        <v>312</v>
      </c>
      <c r="F58" s="264" t="s">
        <v>1184</v>
      </c>
      <c r="G58" s="265">
        <v>60</v>
      </c>
      <c r="H58" s="266" t="s">
        <v>1188</v>
      </c>
      <c r="I58" s="267">
        <v>51023</v>
      </c>
      <c r="J58" s="268">
        <v>60</v>
      </c>
      <c r="K58" s="269">
        <v>21</v>
      </c>
      <c r="L58" s="269">
        <v>21</v>
      </c>
    </row>
    <row r="59" spans="1:12">
      <c r="A59" s="260">
        <v>56</v>
      </c>
      <c r="B59" s="261">
        <v>7</v>
      </c>
      <c r="C59" s="262" t="s">
        <v>45</v>
      </c>
      <c r="D59" s="263" t="s">
        <v>185</v>
      </c>
      <c r="E59" s="262" t="s">
        <v>313</v>
      </c>
      <c r="F59" s="264" t="s">
        <v>1184</v>
      </c>
      <c r="G59" s="265">
        <v>60</v>
      </c>
      <c r="H59" s="266" t="s">
        <v>1188</v>
      </c>
      <c r="I59" s="267">
        <v>49182</v>
      </c>
      <c r="J59" s="268">
        <v>60</v>
      </c>
      <c r="K59" s="269">
        <v>21</v>
      </c>
      <c r="L59" s="269">
        <v>21</v>
      </c>
    </row>
    <row r="60" spans="1:12">
      <c r="A60" s="260">
        <v>57</v>
      </c>
      <c r="B60" s="261">
        <v>7</v>
      </c>
      <c r="C60" s="262" t="s">
        <v>45</v>
      </c>
      <c r="D60" s="263" t="s">
        <v>192</v>
      </c>
      <c r="E60" s="262" t="s">
        <v>321</v>
      </c>
      <c r="F60" s="264" t="s">
        <v>1184</v>
      </c>
      <c r="G60" s="265">
        <v>55</v>
      </c>
      <c r="H60" s="266" t="s">
        <v>1188</v>
      </c>
      <c r="I60" s="267">
        <v>43198</v>
      </c>
      <c r="J60" s="268">
        <v>55</v>
      </c>
      <c r="K60" s="269">
        <v>21</v>
      </c>
      <c r="L60" s="269">
        <v>21</v>
      </c>
    </row>
    <row r="61" spans="1:12" ht="20.7" customHeight="1">
      <c r="A61" s="260">
        <v>58</v>
      </c>
      <c r="B61" s="261">
        <v>7</v>
      </c>
      <c r="C61" s="262" t="s">
        <v>45</v>
      </c>
      <c r="D61" s="263" t="s">
        <v>194</v>
      </c>
      <c r="E61" s="262" t="s">
        <v>323</v>
      </c>
      <c r="F61" s="264" t="s">
        <v>1184</v>
      </c>
      <c r="G61" s="265">
        <v>60</v>
      </c>
      <c r="H61" s="266" t="s">
        <v>1188</v>
      </c>
      <c r="I61" s="267">
        <v>46721</v>
      </c>
      <c r="J61" s="268">
        <v>60</v>
      </c>
      <c r="K61" s="269">
        <v>17</v>
      </c>
      <c r="L61" s="269">
        <v>21</v>
      </c>
    </row>
    <row r="62" spans="1:12">
      <c r="A62" s="260">
        <v>59</v>
      </c>
      <c r="B62" s="261">
        <v>7</v>
      </c>
      <c r="C62" s="262" t="s">
        <v>53</v>
      </c>
      <c r="D62" s="263" t="s">
        <v>210</v>
      </c>
      <c r="E62" s="262" t="s">
        <v>342</v>
      </c>
      <c r="F62" s="264" t="s">
        <v>1184</v>
      </c>
      <c r="G62" s="265">
        <v>40</v>
      </c>
      <c r="H62" s="266" t="s">
        <v>1188</v>
      </c>
      <c r="I62" s="267">
        <v>31737</v>
      </c>
      <c r="J62" s="268">
        <v>40</v>
      </c>
      <c r="K62" s="269">
        <v>21</v>
      </c>
      <c r="L62" s="269">
        <v>21</v>
      </c>
    </row>
    <row r="63" spans="1:12" ht="20.7" customHeight="1">
      <c r="A63" s="247">
        <v>60</v>
      </c>
      <c r="B63" s="217">
        <v>8</v>
      </c>
      <c r="C63" s="218" t="s">
        <v>88</v>
      </c>
      <c r="D63" s="219" t="s">
        <v>178</v>
      </c>
      <c r="E63" s="218" t="s">
        <v>306</v>
      </c>
      <c r="F63" s="220" t="s">
        <v>1184</v>
      </c>
      <c r="G63" s="221">
        <v>70</v>
      </c>
      <c r="H63" s="222" t="s">
        <v>1189</v>
      </c>
      <c r="I63" s="223">
        <v>69140</v>
      </c>
      <c r="J63" s="224">
        <v>70</v>
      </c>
      <c r="K63" s="234">
        <v>17</v>
      </c>
      <c r="L63" s="234">
        <v>17</v>
      </c>
    </row>
    <row r="64" spans="1:12">
      <c r="A64" s="247">
        <v>61</v>
      </c>
      <c r="B64" s="217">
        <v>8</v>
      </c>
      <c r="C64" s="218" t="s">
        <v>53</v>
      </c>
      <c r="D64" s="219" t="s">
        <v>203</v>
      </c>
      <c r="E64" s="218" t="s">
        <v>334</v>
      </c>
      <c r="F64" s="220" t="s">
        <v>1184</v>
      </c>
      <c r="G64" s="221">
        <v>59</v>
      </c>
      <c r="H64" s="222" t="s">
        <v>1188</v>
      </c>
      <c r="I64" s="223">
        <v>47483</v>
      </c>
      <c r="J64" s="224">
        <v>59</v>
      </c>
      <c r="K64" s="234">
        <v>21</v>
      </c>
      <c r="L64" s="234">
        <v>17</v>
      </c>
    </row>
    <row r="65" spans="1:12">
      <c r="A65" s="247">
        <v>62</v>
      </c>
      <c r="B65" s="217">
        <v>8</v>
      </c>
      <c r="C65" s="218" t="s">
        <v>55</v>
      </c>
      <c r="D65" s="219" t="s">
        <v>172</v>
      </c>
      <c r="E65" s="218" t="s">
        <v>299</v>
      </c>
      <c r="F65" s="220" t="s">
        <v>1184</v>
      </c>
      <c r="G65" s="221">
        <v>74</v>
      </c>
      <c r="H65" s="222" t="s">
        <v>1188</v>
      </c>
      <c r="I65" s="223">
        <v>48907</v>
      </c>
      <c r="J65" s="224">
        <v>74</v>
      </c>
      <c r="K65" s="234">
        <v>21</v>
      </c>
      <c r="L65" s="234">
        <v>17</v>
      </c>
    </row>
    <row r="66" spans="1:12" ht="20.7" customHeight="1">
      <c r="A66" s="247">
        <v>63</v>
      </c>
      <c r="B66" s="217">
        <v>8</v>
      </c>
      <c r="C66" s="218" t="s">
        <v>49</v>
      </c>
      <c r="D66" s="219" t="s">
        <v>224</v>
      </c>
      <c r="E66" s="218" t="s">
        <v>358</v>
      </c>
      <c r="F66" s="220" t="s">
        <v>1184</v>
      </c>
      <c r="G66" s="221">
        <v>90</v>
      </c>
      <c r="H66" s="222" t="s">
        <v>1188</v>
      </c>
      <c r="I66" s="223">
        <v>54535</v>
      </c>
      <c r="J66" s="224">
        <v>90</v>
      </c>
      <c r="K66" s="234">
        <v>17</v>
      </c>
      <c r="L66" s="234">
        <v>17</v>
      </c>
    </row>
    <row r="67" spans="1:12">
      <c r="A67" s="247">
        <v>64</v>
      </c>
      <c r="B67" s="217">
        <v>8</v>
      </c>
      <c r="C67" s="218" t="s">
        <v>49</v>
      </c>
      <c r="D67" s="219" t="s">
        <v>229</v>
      </c>
      <c r="E67" s="218" t="s">
        <v>364</v>
      </c>
      <c r="F67" s="220" t="s">
        <v>1184</v>
      </c>
      <c r="G67" s="221">
        <v>78</v>
      </c>
      <c r="H67" s="222" t="s">
        <v>1189</v>
      </c>
      <c r="I67" s="223">
        <v>52573</v>
      </c>
      <c r="J67" s="224">
        <v>78</v>
      </c>
      <c r="K67" s="234">
        <v>17</v>
      </c>
      <c r="L67" s="234">
        <v>17</v>
      </c>
    </row>
    <row r="68" spans="1:12">
      <c r="A68" s="247">
        <v>65</v>
      </c>
      <c r="B68" s="217">
        <v>8</v>
      </c>
      <c r="C68" s="218" t="s">
        <v>53</v>
      </c>
      <c r="D68" s="219" t="s">
        <v>211</v>
      </c>
      <c r="E68" s="218" t="s">
        <v>343</v>
      </c>
      <c r="F68" s="220" t="s">
        <v>1184</v>
      </c>
      <c r="G68" s="221">
        <v>60</v>
      </c>
      <c r="H68" s="222" t="s">
        <v>1190</v>
      </c>
      <c r="I68" s="223">
        <v>41934</v>
      </c>
      <c r="J68" s="224">
        <v>60</v>
      </c>
      <c r="K68" s="234">
        <v>17</v>
      </c>
      <c r="L68" s="234">
        <v>17</v>
      </c>
    </row>
    <row r="69" spans="1:12" ht="20.7" customHeight="1">
      <c r="A69" s="260">
        <v>66</v>
      </c>
      <c r="B69" s="261">
        <v>9</v>
      </c>
      <c r="C69" s="262" t="s">
        <v>88</v>
      </c>
      <c r="D69" s="263" t="s">
        <v>180</v>
      </c>
      <c r="E69" s="262" t="s">
        <v>308</v>
      </c>
      <c r="F69" s="264" t="s">
        <v>1184</v>
      </c>
      <c r="G69" s="265">
        <v>90</v>
      </c>
      <c r="H69" s="266" t="s">
        <v>1189</v>
      </c>
      <c r="I69" s="267">
        <v>81383</v>
      </c>
      <c r="J69" s="268">
        <v>90</v>
      </c>
      <c r="K69" s="269">
        <v>14</v>
      </c>
      <c r="L69" s="269">
        <v>17</v>
      </c>
    </row>
    <row r="70" spans="1:12" ht="20.7" customHeight="1">
      <c r="A70" s="260">
        <v>67</v>
      </c>
      <c r="B70" s="261">
        <v>9</v>
      </c>
      <c r="C70" s="262" t="s">
        <v>55</v>
      </c>
      <c r="D70" s="263" t="s">
        <v>173</v>
      </c>
      <c r="E70" s="262" t="s">
        <v>300</v>
      </c>
      <c r="F70" s="264" t="s">
        <v>1184</v>
      </c>
      <c r="G70" s="265">
        <v>116</v>
      </c>
      <c r="H70" s="266" t="s">
        <v>1191</v>
      </c>
      <c r="I70" s="267">
        <v>53566</v>
      </c>
      <c r="J70" s="268">
        <v>116</v>
      </c>
      <c r="K70" s="269">
        <v>14</v>
      </c>
      <c r="L70" s="269">
        <v>17</v>
      </c>
    </row>
    <row r="71" spans="1:12" ht="20.7" customHeight="1">
      <c r="A71" s="260">
        <v>68</v>
      </c>
      <c r="B71" s="261">
        <v>9</v>
      </c>
      <c r="C71" s="262" t="s">
        <v>49</v>
      </c>
      <c r="D71" s="263" t="s">
        <v>225</v>
      </c>
      <c r="E71" s="262" t="s">
        <v>359</v>
      </c>
      <c r="F71" s="264" t="s">
        <v>1184</v>
      </c>
      <c r="G71" s="265">
        <v>108</v>
      </c>
      <c r="H71" s="266" t="s">
        <v>1191</v>
      </c>
      <c r="I71" s="267">
        <v>38443</v>
      </c>
      <c r="J71" s="268">
        <v>108</v>
      </c>
      <c r="K71" s="269">
        <v>17</v>
      </c>
      <c r="L71" s="269">
        <v>17</v>
      </c>
    </row>
    <row r="72" spans="1:12" ht="20.7" customHeight="1">
      <c r="A72" s="260">
        <v>69</v>
      </c>
      <c r="B72" s="261">
        <v>9</v>
      </c>
      <c r="C72" s="262" t="s">
        <v>49</v>
      </c>
      <c r="D72" s="263" t="s">
        <v>230</v>
      </c>
      <c r="E72" s="262" t="s">
        <v>365</v>
      </c>
      <c r="F72" s="264" t="s">
        <v>1184</v>
      </c>
      <c r="G72" s="265">
        <v>105</v>
      </c>
      <c r="H72" s="266" t="s">
        <v>1189</v>
      </c>
      <c r="I72" s="267">
        <v>52908</v>
      </c>
      <c r="J72" s="268">
        <v>105</v>
      </c>
      <c r="K72" s="269">
        <v>17</v>
      </c>
      <c r="L72" s="269">
        <v>17</v>
      </c>
    </row>
    <row r="73" spans="1:12" ht="20.7" customHeight="1">
      <c r="A73" s="260">
        <v>70</v>
      </c>
      <c r="B73" s="261">
        <v>9</v>
      </c>
      <c r="C73" s="262" t="s">
        <v>51</v>
      </c>
      <c r="D73" s="263" t="s">
        <v>243</v>
      </c>
      <c r="E73" s="262" t="s">
        <v>380</v>
      </c>
      <c r="F73" s="264" t="s">
        <v>1184</v>
      </c>
      <c r="G73" s="265">
        <v>90</v>
      </c>
      <c r="H73" s="266" t="s">
        <v>1189</v>
      </c>
      <c r="I73" s="267">
        <v>53438</v>
      </c>
      <c r="J73" s="268">
        <v>90</v>
      </c>
      <c r="K73" s="269">
        <v>17</v>
      </c>
      <c r="L73" s="269">
        <v>17</v>
      </c>
    </row>
    <row r="74" spans="1:12" ht="24.6" customHeight="1">
      <c r="A74" s="247">
        <v>71</v>
      </c>
      <c r="B74" s="217">
        <v>10</v>
      </c>
      <c r="C74" s="218" t="s">
        <v>45</v>
      </c>
      <c r="D74" s="219" t="s">
        <v>188</v>
      </c>
      <c r="E74" s="218" t="s">
        <v>317</v>
      </c>
      <c r="F74" s="220" t="s">
        <v>1184</v>
      </c>
      <c r="G74" s="221">
        <v>120</v>
      </c>
      <c r="H74" s="222" t="s">
        <v>1191</v>
      </c>
      <c r="I74" s="223">
        <v>90942</v>
      </c>
      <c r="J74" s="224">
        <v>120</v>
      </c>
      <c r="K74" s="234">
        <v>17</v>
      </c>
      <c r="L74" s="234">
        <v>17</v>
      </c>
    </row>
    <row r="75" spans="1:12" ht="20.7" customHeight="1">
      <c r="A75" s="247">
        <v>72</v>
      </c>
      <c r="B75" s="217">
        <v>10</v>
      </c>
      <c r="C75" s="218" t="s">
        <v>45</v>
      </c>
      <c r="D75" s="219" t="s">
        <v>193</v>
      </c>
      <c r="E75" s="218" t="s">
        <v>322</v>
      </c>
      <c r="F75" s="220" t="s">
        <v>1184</v>
      </c>
      <c r="G75" s="221">
        <v>126</v>
      </c>
      <c r="H75" s="222" t="s">
        <v>1191</v>
      </c>
      <c r="I75" s="223">
        <v>86089</v>
      </c>
      <c r="J75" s="224">
        <v>126</v>
      </c>
      <c r="K75" s="234">
        <v>17</v>
      </c>
      <c r="L75" s="234">
        <v>17</v>
      </c>
    </row>
    <row r="76" spans="1:12">
      <c r="A76" s="247">
        <v>73</v>
      </c>
      <c r="B76" s="217">
        <v>10</v>
      </c>
      <c r="C76" s="218" t="s">
        <v>45</v>
      </c>
      <c r="D76" s="219" t="s">
        <v>195</v>
      </c>
      <c r="E76" s="218" t="s">
        <v>324</v>
      </c>
      <c r="F76" s="220" t="s">
        <v>1184</v>
      </c>
      <c r="G76" s="221">
        <v>114</v>
      </c>
      <c r="H76" s="222" t="s">
        <v>1191</v>
      </c>
      <c r="I76" s="223">
        <v>88241</v>
      </c>
      <c r="J76" s="224">
        <v>114</v>
      </c>
      <c r="K76" s="234">
        <v>17</v>
      </c>
      <c r="L76" s="234">
        <v>17</v>
      </c>
    </row>
    <row r="77" spans="1:12">
      <c r="A77" s="247">
        <v>74</v>
      </c>
      <c r="B77" s="217">
        <v>10</v>
      </c>
      <c r="C77" s="218" t="s">
        <v>53</v>
      </c>
      <c r="D77" s="219" t="s">
        <v>207</v>
      </c>
      <c r="E77" s="218" t="s">
        <v>339</v>
      </c>
      <c r="F77" s="220" t="s">
        <v>1184</v>
      </c>
      <c r="G77" s="221">
        <v>113</v>
      </c>
      <c r="H77" s="222" t="s">
        <v>1191</v>
      </c>
      <c r="I77" s="223">
        <v>85793</v>
      </c>
      <c r="J77" s="224">
        <v>113</v>
      </c>
      <c r="K77" s="234">
        <v>17</v>
      </c>
      <c r="L77" s="234">
        <v>17</v>
      </c>
    </row>
    <row r="78" spans="1:12">
      <c r="A78" s="247">
        <v>75</v>
      </c>
      <c r="B78" s="217">
        <v>10</v>
      </c>
      <c r="C78" s="218" t="s">
        <v>47</v>
      </c>
      <c r="D78" s="219" t="s">
        <v>215</v>
      </c>
      <c r="E78" s="218" t="s">
        <v>347</v>
      </c>
      <c r="F78" s="220" t="s">
        <v>1184</v>
      </c>
      <c r="G78" s="221">
        <v>113</v>
      </c>
      <c r="H78" s="222" t="s">
        <v>1191</v>
      </c>
      <c r="I78" s="223">
        <v>59176</v>
      </c>
      <c r="J78" s="224">
        <v>113</v>
      </c>
      <c r="K78" s="234">
        <v>17</v>
      </c>
      <c r="L78" s="234">
        <v>17</v>
      </c>
    </row>
    <row r="79" spans="1:12">
      <c r="A79" s="247">
        <v>76</v>
      </c>
      <c r="B79" s="217">
        <v>10</v>
      </c>
      <c r="C79" s="218" t="s">
        <v>45</v>
      </c>
      <c r="D79" s="219" t="s">
        <v>200</v>
      </c>
      <c r="E79" s="218" t="s">
        <v>329</v>
      </c>
      <c r="F79" s="220" t="s">
        <v>1184</v>
      </c>
      <c r="G79" s="221">
        <v>139</v>
      </c>
      <c r="H79" s="222" t="s">
        <v>1191</v>
      </c>
      <c r="I79" s="223">
        <v>97831</v>
      </c>
      <c r="J79" s="224">
        <v>139</v>
      </c>
      <c r="K79" s="234">
        <v>17</v>
      </c>
      <c r="L79" s="234">
        <v>17</v>
      </c>
    </row>
    <row r="80" spans="1:12">
      <c r="A80" s="247">
        <v>77</v>
      </c>
      <c r="B80" s="217">
        <v>10</v>
      </c>
      <c r="C80" s="218" t="s">
        <v>51</v>
      </c>
      <c r="D80" s="219" t="s">
        <v>246</v>
      </c>
      <c r="E80" s="218" t="s">
        <v>383</v>
      </c>
      <c r="F80" s="220" t="s">
        <v>1184</v>
      </c>
      <c r="G80" s="221">
        <v>126</v>
      </c>
      <c r="H80" s="222" t="s">
        <v>1191</v>
      </c>
      <c r="I80" s="223">
        <v>60381</v>
      </c>
      <c r="J80" s="224">
        <v>126</v>
      </c>
      <c r="K80" s="234">
        <v>17</v>
      </c>
      <c r="L80" s="234">
        <v>17</v>
      </c>
    </row>
    <row r="81" spans="1:12">
      <c r="A81" s="260">
        <v>78</v>
      </c>
      <c r="B81" s="261">
        <v>11</v>
      </c>
      <c r="C81" s="262" t="s">
        <v>45</v>
      </c>
      <c r="D81" s="263" t="s">
        <v>186</v>
      </c>
      <c r="E81" s="262" t="s">
        <v>314</v>
      </c>
      <c r="F81" s="264" t="s">
        <v>1192</v>
      </c>
      <c r="G81" s="265">
        <v>288</v>
      </c>
      <c r="H81" s="266" t="s">
        <v>1193</v>
      </c>
      <c r="I81" s="267">
        <v>83829</v>
      </c>
      <c r="J81" s="268">
        <v>288</v>
      </c>
      <c r="K81" s="269">
        <v>17</v>
      </c>
      <c r="L81" s="269">
        <v>17</v>
      </c>
    </row>
    <row r="82" spans="1:12">
      <c r="A82" s="260">
        <v>79</v>
      </c>
      <c r="B82" s="261">
        <v>11</v>
      </c>
      <c r="C82" s="262" t="s">
        <v>55</v>
      </c>
      <c r="D82" s="263" t="s">
        <v>170</v>
      </c>
      <c r="E82" s="262" t="s">
        <v>297</v>
      </c>
      <c r="F82" s="264" t="s">
        <v>1192</v>
      </c>
      <c r="G82" s="265">
        <v>240</v>
      </c>
      <c r="H82" s="266" t="s">
        <v>1194</v>
      </c>
      <c r="I82" s="267">
        <v>76101</v>
      </c>
      <c r="J82" s="268">
        <v>240</v>
      </c>
      <c r="K82" s="269">
        <v>14</v>
      </c>
      <c r="L82" s="269">
        <v>17</v>
      </c>
    </row>
    <row r="83" spans="1:12">
      <c r="A83" s="260">
        <v>80</v>
      </c>
      <c r="B83" s="261">
        <v>11</v>
      </c>
      <c r="C83" s="262" t="s">
        <v>49</v>
      </c>
      <c r="D83" s="263" t="s">
        <v>227</v>
      </c>
      <c r="E83" s="262" t="s">
        <v>362</v>
      </c>
      <c r="F83" s="264" t="s">
        <v>1192</v>
      </c>
      <c r="G83" s="265">
        <v>246</v>
      </c>
      <c r="H83" s="266" t="s">
        <v>1193</v>
      </c>
      <c r="I83" s="267">
        <v>91963</v>
      </c>
      <c r="J83" s="268">
        <v>246</v>
      </c>
      <c r="K83" s="269">
        <v>17</v>
      </c>
      <c r="L83" s="269">
        <v>17</v>
      </c>
    </row>
    <row r="84" spans="1:12">
      <c r="A84" s="260">
        <v>81</v>
      </c>
      <c r="B84" s="261">
        <v>11</v>
      </c>
      <c r="C84" s="262" t="s">
        <v>47</v>
      </c>
      <c r="D84" s="263" t="s">
        <v>218</v>
      </c>
      <c r="E84" s="262" t="s">
        <v>350</v>
      </c>
      <c r="F84" s="264" t="s">
        <v>1192</v>
      </c>
      <c r="G84" s="265">
        <v>266</v>
      </c>
      <c r="H84" s="266" t="s">
        <v>1193</v>
      </c>
      <c r="I84" s="267">
        <v>62978</v>
      </c>
      <c r="J84" s="268">
        <v>266</v>
      </c>
      <c r="K84" s="269">
        <v>14</v>
      </c>
      <c r="L84" s="269">
        <v>17</v>
      </c>
    </row>
    <row r="85" spans="1:12">
      <c r="A85" s="260">
        <v>82</v>
      </c>
      <c r="B85" s="261">
        <v>11</v>
      </c>
      <c r="C85" s="262" t="s">
        <v>49</v>
      </c>
      <c r="D85" s="263" t="s">
        <v>235</v>
      </c>
      <c r="E85" s="262" t="s">
        <v>371</v>
      </c>
      <c r="F85" s="264" t="s">
        <v>1192</v>
      </c>
      <c r="G85" s="265">
        <v>301</v>
      </c>
      <c r="H85" s="266" t="s">
        <v>1194</v>
      </c>
      <c r="I85" s="267">
        <v>113238</v>
      </c>
      <c r="J85" s="268">
        <v>301</v>
      </c>
      <c r="K85" s="269">
        <v>17</v>
      </c>
      <c r="L85" s="269">
        <v>17</v>
      </c>
    </row>
    <row r="86" spans="1:12">
      <c r="A86" s="247">
        <v>83</v>
      </c>
      <c r="B86" s="217">
        <v>12</v>
      </c>
      <c r="C86" s="218" t="s">
        <v>88</v>
      </c>
      <c r="D86" s="219" t="s">
        <v>177</v>
      </c>
      <c r="E86" s="218" t="s">
        <v>305</v>
      </c>
      <c r="F86" s="220" t="s">
        <v>1192</v>
      </c>
      <c r="G86" s="226">
        <v>379</v>
      </c>
      <c r="H86" s="227" t="s">
        <v>1194</v>
      </c>
      <c r="I86" s="228">
        <v>101105</v>
      </c>
      <c r="J86" s="229">
        <v>379</v>
      </c>
      <c r="K86" s="234">
        <v>14</v>
      </c>
      <c r="L86" s="234">
        <v>14</v>
      </c>
    </row>
    <row r="87" spans="1:12">
      <c r="A87" s="247">
        <v>84</v>
      </c>
      <c r="B87" s="217">
        <v>12</v>
      </c>
      <c r="C87" s="218" t="s">
        <v>53</v>
      </c>
      <c r="D87" s="219" t="s">
        <v>201</v>
      </c>
      <c r="E87" s="218" t="s">
        <v>332</v>
      </c>
      <c r="F87" s="220" t="s">
        <v>1192</v>
      </c>
      <c r="G87" s="221">
        <v>502</v>
      </c>
      <c r="H87" s="222" t="s">
        <v>1195</v>
      </c>
      <c r="I87" s="223">
        <v>92386</v>
      </c>
      <c r="J87" s="224">
        <v>502</v>
      </c>
      <c r="K87" s="234">
        <v>14</v>
      </c>
      <c r="L87" s="234">
        <v>14</v>
      </c>
    </row>
    <row r="88" spans="1:12">
      <c r="A88" s="247">
        <v>85</v>
      </c>
      <c r="B88" s="217">
        <v>12</v>
      </c>
      <c r="C88" s="218" t="s">
        <v>47</v>
      </c>
      <c r="D88" s="219" t="s">
        <v>214</v>
      </c>
      <c r="E88" s="218" t="s">
        <v>346</v>
      </c>
      <c r="F88" s="220" t="s">
        <v>1192</v>
      </c>
      <c r="G88" s="221">
        <v>420</v>
      </c>
      <c r="H88" s="222" t="s">
        <v>1195</v>
      </c>
      <c r="I88" s="223">
        <v>112292</v>
      </c>
      <c r="J88" s="224">
        <v>420</v>
      </c>
      <c r="K88" s="234">
        <v>14</v>
      </c>
      <c r="L88" s="234">
        <v>14</v>
      </c>
    </row>
    <row r="89" spans="1:12">
      <c r="A89" s="247">
        <v>86</v>
      </c>
      <c r="B89" s="217">
        <v>12</v>
      </c>
      <c r="C89" s="218" t="s">
        <v>51</v>
      </c>
      <c r="D89" s="219" t="s">
        <v>237</v>
      </c>
      <c r="E89" s="218" t="s">
        <v>373</v>
      </c>
      <c r="F89" s="220" t="s">
        <v>1192</v>
      </c>
      <c r="G89" s="221">
        <v>369</v>
      </c>
      <c r="H89" s="222" t="s">
        <v>1194</v>
      </c>
      <c r="I89" s="223">
        <v>106378</v>
      </c>
      <c r="J89" s="224">
        <v>369</v>
      </c>
      <c r="K89" s="234">
        <v>14</v>
      </c>
      <c r="L89" s="234">
        <v>14</v>
      </c>
    </row>
    <row r="90" spans="1:12">
      <c r="A90" s="260">
        <v>87</v>
      </c>
      <c r="B90" s="261">
        <v>13</v>
      </c>
      <c r="C90" s="262" t="s">
        <v>45</v>
      </c>
      <c r="D90" s="263" t="s">
        <v>183</v>
      </c>
      <c r="E90" s="262" t="s">
        <v>311</v>
      </c>
      <c r="F90" s="264" t="s">
        <v>1196</v>
      </c>
      <c r="G90" s="265">
        <v>1154</v>
      </c>
      <c r="H90" s="266" t="s">
        <v>1198</v>
      </c>
      <c r="I90" s="267">
        <v>258303</v>
      </c>
      <c r="J90" s="268">
        <v>1154</v>
      </c>
      <c r="K90" s="269">
        <v>14</v>
      </c>
      <c r="L90" s="269">
        <v>14</v>
      </c>
    </row>
    <row r="91" spans="1:12">
      <c r="A91" s="260">
        <v>88</v>
      </c>
      <c r="B91" s="261">
        <v>13</v>
      </c>
      <c r="C91" s="262" t="s">
        <v>49</v>
      </c>
      <c r="D91" s="263" t="s">
        <v>221</v>
      </c>
      <c r="E91" s="262" t="s">
        <v>355</v>
      </c>
      <c r="F91" s="264" t="s">
        <v>1196</v>
      </c>
      <c r="G91" s="265">
        <v>909</v>
      </c>
      <c r="H91" s="266" t="s">
        <v>1197</v>
      </c>
      <c r="I91" s="267">
        <v>142594</v>
      </c>
      <c r="J91" s="268">
        <v>909</v>
      </c>
      <c r="K91" s="269">
        <v>14</v>
      </c>
      <c r="L91" s="269">
        <v>14</v>
      </c>
    </row>
  </sheetData>
  <sortState ref="A4:L91">
    <sortCondition ref="A4:A91" customList="1,2,3,4,5,6,7,8,9,10,11,12,13,14,15,16,17,18,19,20,21,22,23,24,25,26,27,28,29,30,31"/>
  </sortState>
  <mergeCells count="13">
    <mergeCell ref="L2:L3"/>
    <mergeCell ref="A2:A3"/>
    <mergeCell ref="K2:K3"/>
    <mergeCell ref="B1:J1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honeticPr fontId="56" type="noConversion"/>
  <pageMargins left="0.62992125984251968" right="0.23622047244094491" top="0.74803149606299213" bottom="0.74803149606299213" header="0.31496062992125984" footer="0.31496062992125984"/>
  <pageSetup paperSize="9" scale="80" orientation="portrait" r:id="rId1"/>
  <headerFooter>
    <oddFooter>หน้าที่ &amp;P จาก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AB27"/>
  <sheetViews>
    <sheetView workbookViewId="0">
      <selection activeCell="B27" sqref="B27"/>
    </sheetView>
  </sheetViews>
  <sheetFormatPr defaultRowHeight="15.6"/>
  <cols>
    <col min="1" max="1" width="7.44140625" style="1" customWidth="1"/>
    <col min="2" max="2" width="25.5546875" style="2" customWidth="1"/>
    <col min="3" max="4" width="74.6640625" style="2" customWidth="1"/>
    <col min="5" max="28" width="8.6640625" style="2"/>
  </cols>
  <sheetData>
    <row r="1" spans="1:28" ht="20.399999999999999">
      <c r="A1" s="347" t="s">
        <v>249</v>
      </c>
      <c r="B1" s="347"/>
      <c r="C1" s="347"/>
      <c r="D1" s="347"/>
    </row>
    <row r="2" spans="1:28">
      <c r="A2" s="3" t="s">
        <v>1</v>
      </c>
      <c r="B2" s="3" t="s">
        <v>250</v>
      </c>
      <c r="C2" s="3" t="s">
        <v>135</v>
      </c>
      <c r="D2" s="3" t="s">
        <v>4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>
      <c r="A3" s="5">
        <v>1</v>
      </c>
      <c r="B3" s="6" t="s">
        <v>137</v>
      </c>
      <c r="C3" s="6" t="s">
        <v>251</v>
      </c>
      <c r="D3" s="6" t="s">
        <v>252</v>
      </c>
    </row>
    <row r="4" spans="1:28">
      <c r="A4" s="5">
        <v>2</v>
      </c>
      <c r="B4" s="6" t="s">
        <v>253</v>
      </c>
      <c r="C4" s="6" t="s">
        <v>254</v>
      </c>
      <c r="D4" s="6" t="s">
        <v>255</v>
      </c>
    </row>
    <row r="5" spans="1:28">
      <c r="A5" s="5">
        <v>3</v>
      </c>
      <c r="B5" s="6" t="s">
        <v>139</v>
      </c>
      <c r="C5" s="6" t="s">
        <v>256</v>
      </c>
      <c r="D5" s="6" t="s">
        <v>257</v>
      </c>
    </row>
    <row r="6" spans="1:28">
      <c r="A6" s="5">
        <v>4</v>
      </c>
      <c r="B6" s="6" t="s">
        <v>140</v>
      </c>
      <c r="C6" s="6" t="s">
        <v>258</v>
      </c>
      <c r="D6" s="6" t="s">
        <v>259</v>
      </c>
    </row>
    <row r="7" spans="1:28">
      <c r="A7" s="5">
        <v>5</v>
      </c>
      <c r="B7" s="6" t="s">
        <v>141</v>
      </c>
      <c r="C7" s="6" t="s">
        <v>260</v>
      </c>
      <c r="D7" s="6" t="s">
        <v>261</v>
      </c>
    </row>
    <row r="8" spans="1:28">
      <c r="A8" s="5">
        <v>6</v>
      </c>
      <c r="B8" s="6" t="s">
        <v>142</v>
      </c>
      <c r="C8" s="6" t="s">
        <v>262</v>
      </c>
      <c r="D8" s="6" t="s">
        <v>263</v>
      </c>
    </row>
    <row r="9" spans="1:28">
      <c r="A9" s="5">
        <v>7</v>
      </c>
      <c r="B9" s="6" t="s">
        <v>143</v>
      </c>
      <c r="C9" s="6" t="s">
        <v>264</v>
      </c>
      <c r="D9" s="6" t="s">
        <v>265</v>
      </c>
    </row>
    <row r="11" spans="1:28" ht="20.399999999999999">
      <c r="A11" s="347" t="s">
        <v>0</v>
      </c>
      <c r="B11" s="347"/>
      <c r="C11" s="347"/>
      <c r="D11" s="347"/>
    </row>
    <row r="12" spans="1:28">
      <c r="A12" s="3" t="s">
        <v>1</v>
      </c>
      <c r="B12" s="3" t="s">
        <v>2</v>
      </c>
      <c r="C12" s="3" t="s">
        <v>3</v>
      </c>
      <c r="D12" s="3" t="s">
        <v>4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>
      <c r="A13" s="5">
        <v>1</v>
      </c>
      <c r="B13" s="6" t="s">
        <v>5</v>
      </c>
      <c r="C13" s="6" t="s">
        <v>6</v>
      </c>
      <c r="D13" s="6" t="s">
        <v>7</v>
      </c>
    </row>
    <row r="14" spans="1:28">
      <c r="A14" s="5">
        <v>2</v>
      </c>
      <c r="B14" s="6" t="s">
        <v>8</v>
      </c>
      <c r="C14" s="6" t="s">
        <v>9</v>
      </c>
      <c r="D14" s="6" t="s">
        <v>10</v>
      </c>
    </row>
    <row r="15" spans="1:28">
      <c r="A15" s="5">
        <v>3</v>
      </c>
      <c r="B15" s="6" t="s">
        <v>11</v>
      </c>
      <c r="C15" s="6" t="s">
        <v>12</v>
      </c>
      <c r="D15" s="6" t="s">
        <v>13</v>
      </c>
    </row>
    <row r="16" spans="1:28">
      <c r="A16" s="5">
        <v>4</v>
      </c>
      <c r="B16" s="6" t="s">
        <v>14</v>
      </c>
      <c r="C16" s="6" t="s">
        <v>15</v>
      </c>
      <c r="D16" s="6" t="s">
        <v>16</v>
      </c>
    </row>
    <row r="17" spans="1:4">
      <c r="A17" s="5">
        <v>5</v>
      </c>
      <c r="B17" s="6" t="s">
        <v>17</v>
      </c>
      <c r="C17" s="6" t="s">
        <v>18</v>
      </c>
      <c r="D17" s="6" t="s">
        <v>19</v>
      </c>
    </row>
    <row r="18" spans="1:4">
      <c r="A18" s="5">
        <v>6</v>
      </c>
      <c r="B18" s="6" t="s">
        <v>20</v>
      </c>
      <c r="C18" s="6" t="s">
        <v>21</v>
      </c>
      <c r="D18" s="6" t="s">
        <v>22</v>
      </c>
    </row>
    <row r="19" spans="1:4">
      <c r="A19" s="5">
        <v>7</v>
      </c>
      <c r="B19" s="6" t="s">
        <v>23</v>
      </c>
      <c r="C19" s="6" t="s">
        <v>24</v>
      </c>
      <c r="D19" s="6" t="s">
        <v>25</v>
      </c>
    </row>
    <row r="20" spans="1:4">
      <c r="A20" s="5">
        <v>8</v>
      </c>
      <c r="B20" s="6" t="s">
        <v>26</v>
      </c>
      <c r="C20" s="6" t="s">
        <v>27</v>
      </c>
      <c r="D20" s="6" t="s">
        <v>28</v>
      </c>
    </row>
    <row r="21" spans="1:4">
      <c r="A21" s="5">
        <v>9</v>
      </c>
      <c r="B21" s="6" t="s">
        <v>29</v>
      </c>
      <c r="C21" s="6" t="s">
        <v>30</v>
      </c>
      <c r="D21" s="6" t="s">
        <v>31</v>
      </c>
    </row>
    <row r="22" spans="1:4">
      <c r="A22" s="5">
        <v>10</v>
      </c>
      <c r="B22" s="6" t="s">
        <v>32</v>
      </c>
      <c r="C22" s="6" t="s">
        <v>33</v>
      </c>
      <c r="D22" s="6" t="s">
        <v>34</v>
      </c>
    </row>
    <row r="23" spans="1:4">
      <c r="A23" s="5">
        <v>11</v>
      </c>
      <c r="B23" s="6" t="s">
        <v>35</v>
      </c>
      <c r="C23" s="6" t="s">
        <v>36</v>
      </c>
      <c r="D23" s="6" t="s">
        <v>37</v>
      </c>
    </row>
    <row r="24" spans="1:4">
      <c r="A24" s="5">
        <v>12</v>
      </c>
      <c r="B24" s="6" t="s">
        <v>38</v>
      </c>
      <c r="C24" s="6" t="s">
        <v>39</v>
      </c>
      <c r="D24" s="6" t="s">
        <v>40</v>
      </c>
    </row>
    <row r="26" spans="1:4">
      <c r="A26" s="7" t="s">
        <v>41</v>
      </c>
    </row>
    <row r="27" spans="1:4">
      <c r="A27" s="40" t="s">
        <v>267</v>
      </c>
      <c r="B27" s="2" t="s">
        <v>266</v>
      </c>
    </row>
  </sheetData>
  <mergeCells count="2">
    <mergeCell ref="A1:D1"/>
    <mergeCell ref="A11:D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95"/>
  <sheetViews>
    <sheetView view="pageBreakPreview" zoomScale="60" zoomScaleNormal="70" workbookViewId="0">
      <selection activeCell="Q14" sqref="Q14"/>
    </sheetView>
  </sheetViews>
  <sheetFormatPr defaultRowHeight="24.6"/>
  <cols>
    <col min="1" max="1" width="9" style="225"/>
    <col min="2" max="3" width="12.21875" style="225" customWidth="1"/>
    <col min="4" max="5" width="9" style="216"/>
    <col min="6" max="6" width="15.77734375" style="216" customWidth="1"/>
    <col min="7" max="7" width="12.44140625" style="336" customWidth="1"/>
    <col min="8" max="8" width="14.5546875" style="173" customWidth="1"/>
    <col min="9" max="9" width="12.109375" style="173" customWidth="1"/>
    <col min="10" max="10" width="16.21875" style="173" customWidth="1"/>
    <col min="11" max="11" width="22" style="173" customWidth="1"/>
    <col min="12" max="12" width="17.5546875" style="173" customWidth="1"/>
    <col min="13" max="13" width="15.109375" style="62" customWidth="1"/>
  </cols>
  <sheetData>
    <row r="1" spans="1:13" ht="64.8" customHeight="1">
      <c r="A1" s="352" t="s">
        <v>1348</v>
      </c>
      <c r="B1" s="352"/>
      <c r="C1" s="352"/>
      <c r="D1" s="352"/>
      <c r="E1" s="352"/>
      <c r="F1" s="352"/>
      <c r="G1" s="333" t="s">
        <v>1342</v>
      </c>
      <c r="H1" s="329" t="s">
        <v>1347</v>
      </c>
      <c r="I1" s="302" t="s">
        <v>1342</v>
      </c>
      <c r="J1" s="302" t="s">
        <v>1342</v>
      </c>
      <c r="K1" s="308" t="s">
        <v>1349</v>
      </c>
      <c r="L1" s="173" t="s">
        <v>1342</v>
      </c>
      <c r="M1" s="331" t="s">
        <v>1363</v>
      </c>
    </row>
    <row r="2" spans="1:13" s="211" customFormat="1" ht="25.2" customHeight="1">
      <c r="A2" s="362" t="s">
        <v>1346</v>
      </c>
      <c r="B2" s="362" t="s">
        <v>1345</v>
      </c>
      <c r="C2" s="355" t="s">
        <v>281</v>
      </c>
      <c r="D2" s="355" t="s">
        <v>42</v>
      </c>
      <c r="E2" s="355" t="s">
        <v>164</v>
      </c>
      <c r="F2" s="355" t="s">
        <v>43</v>
      </c>
      <c r="G2" s="354" t="s">
        <v>279</v>
      </c>
      <c r="H2" s="354"/>
      <c r="I2" s="354"/>
      <c r="J2" s="354"/>
      <c r="K2" s="354"/>
      <c r="L2" s="257" t="s">
        <v>278</v>
      </c>
      <c r="M2" s="256" t="s">
        <v>277</v>
      </c>
    </row>
    <row r="3" spans="1:13" s="211" customFormat="1" ht="39" customHeight="1">
      <c r="A3" s="363"/>
      <c r="B3" s="363"/>
      <c r="C3" s="356"/>
      <c r="D3" s="356"/>
      <c r="E3" s="356"/>
      <c r="F3" s="356"/>
      <c r="G3" s="358" t="s">
        <v>280</v>
      </c>
      <c r="H3" s="348" t="s">
        <v>270</v>
      </c>
      <c r="I3" s="360" t="s">
        <v>276</v>
      </c>
      <c r="J3" s="348" t="s">
        <v>275</v>
      </c>
      <c r="K3" s="348" t="s">
        <v>274</v>
      </c>
      <c r="L3" s="350" t="s">
        <v>272</v>
      </c>
      <c r="M3" s="255" t="s">
        <v>273</v>
      </c>
    </row>
    <row r="4" spans="1:13" s="211" customFormat="1" ht="39" customHeight="1">
      <c r="A4" s="364"/>
      <c r="B4" s="364"/>
      <c r="C4" s="357"/>
      <c r="D4" s="357"/>
      <c r="E4" s="357"/>
      <c r="F4" s="357"/>
      <c r="G4" s="359"/>
      <c r="H4" s="349"/>
      <c r="I4" s="361"/>
      <c r="J4" s="349"/>
      <c r="K4" s="349"/>
      <c r="L4" s="351"/>
      <c r="M4" s="307" t="s">
        <v>271</v>
      </c>
    </row>
    <row r="5" spans="1:13">
      <c r="A5" s="247">
        <v>72</v>
      </c>
      <c r="B5" s="281">
        <v>1</v>
      </c>
      <c r="C5" s="281">
        <v>1</v>
      </c>
      <c r="D5" s="242" t="s">
        <v>45</v>
      </c>
      <c r="E5" s="282" t="s">
        <v>159</v>
      </c>
      <c r="F5" s="242" t="s">
        <v>46</v>
      </c>
      <c r="G5" s="334">
        <v>5185</v>
      </c>
      <c r="H5" s="303">
        <v>4063</v>
      </c>
      <c r="I5" s="238">
        <v>104</v>
      </c>
      <c r="J5" s="238">
        <v>113</v>
      </c>
      <c r="K5" s="238">
        <f t="shared" ref="K5:K36" si="0">+G5-H5-I5-J5</f>
        <v>905</v>
      </c>
      <c r="L5" s="236">
        <v>20582</v>
      </c>
      <c r="M5" s="235">
        <v>358.15100000000001</v>
      </c>
    </row>
    <row r="6" spans="1:13">
      <c r="A6" s="247">
        <v>25</v>
      </c>
      <c r="B6" s="283">
        <v>2</v>
      </c>
      <c r="C6" s="283">
        <v>1</v>
      </c>
      <c r="D6" s="212" t="s">
        <v>53</v>
      </c>
      <c r="E6" s="284" t="s">
        <v>160</v>
      </c>
      <c r="F6" s="212" t="s">
        <v>54</v>
      </c>
      <c r="G6" s="334">
        <v>11706</v>
      </c>
      <c r="H6" s="304">
        <v>8768</v>
      </c>
      <c r="I6" s="237">
        <v>267</v>
      </c>
      <c r="J6" s="237">
        <v>658</v>
      </c>
      <c r="K6" s="238">
        <f t="shared" si="0"/>
        <v>2013</v>
      </c>
      <c r="L6" s="236">
        <v>29861</v>
      </c>
      <c r="M6" s="235">
        <v>888.94200000000001</v>
      </c>
    </row>
    <row r="7" spans="1:13">
      <c r="A7" s="247">
        <v>20</v>
      </c>
      <c r="B7" s="283">
        <v>3</v>
      </c>
      <c r="C7" s="283">
        <v>1</v>
      </c>
      <c r="D7" s="212" t="s">
        <v>55</v>
      </c>
      <c r="E7" s="285" t="s">
        <v>158</v>
      </c>
      <c r="F7" s="212" t="s">
        <v>56</v>
      </c>
      <c r="G7" s="334">
        <v>14045</v>
      </c>
      <c r="H7" s="304">
        <v>11241</v>
      </c>
      <c r="I7" s="237">
        <v>405</v>
      </c>
      <c r="J7" s="237">
        <v>792</v>
      </c>
      <c r="K7" s="238">
        <f t="shared" si="0"/>
        <v>1607</v>
      </c>
      <c r="L7" s="236">
        <v>34328</v>
      </c>
      <c r="M7" s="235">
        <v>698.88</v>
      </c>
    </row>
    <row r="8" spans="1:13">
      <c r="A8" s="247">
        <v>41</v>
      </c>
      <c r="B8" s="283">
        <v>4</v>
      </c>
      <c r="C8" s="283">
        <v>1</v>
      </c>
      <c r="D8" s="212" t="s">
        <v>49</v>
      </c>
      <c r="E8" s="284" t="s">
        <v>162</v>
      </c>
      <c r="F8" s="212" t="s">
        <v>50</v>
      </c>
      <c r="G8" s="334">
        <v>14869</v>
      </c>
      <c r="H8" s="304">
        <v>10820</v>
      </c>
      <c r="I8" s="237">
        <v>567</v>
      </c>
      <c r="J8" s="237">
        <v>622</v>
      </c>
      <c r="K8" s="238">
        <f t="shared" si="0"/>
        <v>2860</v>
      </c>
      <c r="L8" s="236">
        <v>28137</v>
      </c>
      <c r="M8" s="235">
        <v>549.91200000000003</v>
      </c>
    </row>
    <row r="9" spans="1:13">
      <c r="A9" s="247">
        <v>88</v>
      </c>
      <c r="B9" s="283">
        <v>5</v>
      </c>
      <c r="C9" s="283">
        <v>1</v>
      </c>
      <c r="D9" s="212" t="s">
        <v>45</v>
      </c>
      <c r="E9" s="284" t="s">
        <v>166</v>
      </c>
      <c r="F9" s="212" t="s">
        <v>131</v>
      </c>
      <c r="G9" s="334">
        <v>25442</v>
      </c>
      <c r="H9" s="304">
        <v>19069</v>
      </c>
      <c r="I9" s="237">
        <v>1666</v>
      </c>
      <c r="J9" s="237">
        <v>714</v>
      </c>
      <c r="K9" s="238">
        <f t="shared" si="0"/>
        <v>3993</v>
      </c>
      <c r="L9" s="236">
        <v>40865</v>
      </c>
      <c r="M9" s="235">
        <v>1004.17</v>
      </c>
    </row>
    <row r="10" spans="1:13">
      <c r="A10" s="247">
        <v>59</v>
      </c>
      <c r="B10" s="283">
        <v>6</v>
      </c>
      <c r="C10" s="283">
        <v>1</v>
      </c>
      <c r="D10" s="212" t="s">
        <v>47</v>
      </c>
      <c r="E10" s="284" t="s">
        <v>161</v>
      </c>
      <c r="F10" s="212" t="s">
        <v>48</v>
      </c>
      <c r="G10" s="334">
        <v>15230</v>
      </c>
      <c r="H10" s="304">
        <v>12022</v>
      </c>
      <c r="I10" s="237">
        <v>216</v>
      </c>
      <c r="J10" s="237">
        <v>805</v>
      </c>
      <c r="K10" s="238">
        <f t="shared" si="0"/>
        <v>2187</v>
      </c>
      <c r="L10" s="236">
        <v>29446</v>
      </c>
      <c r="M10" s="235">
        <v>665.09299999999996</v>
      </c>
    </row>
    <row r="11" spans="1:13">
      <c r="A11" s="247">
        <v>12</v>
      </c>
      <c r="B11" s="283">
        <v>7</v>
      </c>
      <c r="C11" s="283">
        <v>1</v>
      </c>
      <c r="D11" s="212" t="s">
        <v>51</v>
      </c>
      <c r="E11" s="284" t="s">
        <v>163</v>
      </c>
      <c r="F11" s="212" t="s">
        <v>52</v>
      </c>
      <c r="G11" s="334">
        <v>15621</v>
      </c>
      <c r="H11" s="304">
        <v>11638</v>
      </c>
      <c r="I11" s="237">
        <v>184</v>
      </c>
      <c r="J11" s="237">
        <v>104</v>
      </c>
      <c r="K11" s="238">
        <f t="shared" si="0"/>
        <v>3695</v>
      </c>
      <c r="L11" s="236">
        <v>34271</v>
      </c>
      <c r="M11" s="235">
        <v>686.53099999999995</v>
      </c>
    </row>
    <row r="12" spans="1:13">
      <c r="A12" s="247">
        <v>83</v>
      </c>
      <c r="B12" s="283">
        <v>8</v>
      </c>
      <c r="C12" s="283">
        <v>2</v>
      </c>
      <c r="D12" s="212" t="s">
        <v>45</v>
      </c>
      <c r="E12" s="284" t="s">
        <v>197</v>
      </c>
      <c r="F12" s="212" t="s">
        <v>63</v>
      </c>
      <c r="G12" s="334">
        <v>27187</v>
      </c>
      <c r="H12" s="304">
        <v>21043</v>
      </c>
      <c r="I12" s="237">
        <v>605</v>
      </c>
      <c r="J12" s="237">
        <v>840</v>
      </c>
      <c r="K12" s="238">
        <f t="shared" si="0"/>
        <v>4699</v>
      </c>
      <c r="L12" s="236">
        <v>57415</v>
      </c>
      <c r="M12" s="235">
        <v>1192.77</v>
      </c>
    </row>
    <row r="13" spans="1:13">
      <c r="A13" s="247">
        <v>84</v>
      </c>
      <c r="B13" s="283">
        <v>9</v>
      </c>
      <c r="C13" s="283">
        <v>2</v>
      </c>
      <c r="D13" s="212" t="s">
        <v>45</v>
      </c>
      <c r="E13" s="284" t="s">
        <v>198</v>
      </c>
      <c r="F13" s="212" t="s">
        <v>67</v>
      </c>
      <c r="G13" s="334">
        <v>28676</v>
      </c>
      <c r="H13" s="303">
        <v>23638</v>
      </c>
      <c r="I13" s="238">
        <v>731</v>
      </c>
      <c r="J13" s="238">
        <v>749</v>
      </c>
      <c r="K13" s="238">
        <f t="shared" si="0"/>
        <v>3558</v>
      </c>
      <c r="L13" s="236">
        <v>46838</v>
      </c>
      <c r="M13" s="235">
        <v>1654.72</v>
      </c>
    </row>
    <row r="14" spans="1:13">
      <c r="A14" s="247">
        <v>55</v>
      </c>
      <c r="B14" s="283">
        <v>10</v>
      </c>
      <c r="C14" s="283">
        <v>2</v>
      </c>
      <c r="D14" s="212" t="s">
        <v>47</v>
      </c>
      <c r="E14" s="284" t="s">
        <v>216</v>
      </c>
      <c r="F14" s="212" t="s">
        <v>68</v>
      </c>
      <c r="G14" s="334">
        <v>29755</v>
      </c>
      <c r="H14" s="303">
        <v>23304</v>
      </c>
      <c r="I14" s="238">
        <v>1343</v>
      </c>
      <c r="J14" s="238">
        <v>1372</v>
      </c>
      <c r="K14" s="238">
        <f t="shared" si="0"/>
        <v>3736</v>
      </c>
      <c r="L14" s="236">
        <v>55487</v>
      </c>
      <c r="M14" s="235">
        <v>1984.83</v>
      </c>
    </row>
    <row r="15" spans="1:13">
      <c r="A15" s="247">
        <v>47</v>
      </c>
      <c r="B15" s="283">
        <v>11</v>
      </c>
      <c r="C15" s="283">
        <v>2</v>
      </c>
      <c r="D15" s="212" t="s">
        <v>49</v>
      </c>
      <c r="E15" s="284" t="s">
        <v>168</v>
      </c>
      <c r="F15" s="212" t="s">
        <v>61</v>
      </c>
      <c r="G15" s="334">
        <v>24290</v>
      </c>
      <c r="H15" s="303">
        <v>17778</v>
      </c>
      <c r="I15" s="238">
        <v>1544</v>
      </c>
      <c r="J15" s="238">
        <v>936</v>
      </c>
      <c r="K15" s="238">
        <f t="shared" si="0"/>
        <v>4032</v>
      </c>
      <c r="L15" s="236">
        <v>44666</v>
      </c>
      <c r="M15" s="235">
        <v>1158.75</v>
      </c>
    </row>
    <row r="16" spans="1:13">
      <c r="A16" s="247">
        <v>5</v>
      </c>
      <c r="B16" s="283">
        <v>12</v>
      </c>
      <c r="C16" s="283">
        <v>2</v>
      </c>
      <c r="D16" s="212" t="s">
        <v>51</v>
      </c>
      <c r="E16" s="284" t="s">
        <v>169</v>
      </c>
      <c r="F16" s="212" t="s">
        <v>57</v>
      </c>
      <c r="G16" s="334">
        <v>23716</v>
      </c>
      <c r="H16" s="303">
        <v>17669</v>
      </c>
      <c r="I16" s="238">
        <v>1155</v>
      </c>
      <c r="J16" s="238">
        <v>865</v>
      </c>
      <c r="K16" s="238">
        <f t="shared" si="0"/>
        <v>4027</v>
      </c>
      <c r="L16" s="236">
        <v>46986</v>
      </c>
      <c r="M16" s="235">
        <v>1019.95</v>
      </c>
    </row>
    <row r="17" spans="1:13">
      <c r="A17" s="247">
        <v>58</v>
      </c>
      <c r="B17" s="283">
        <v>13</v>
      </c>
      <c r="C17" s="283">
        <v>2</v>
      </c>
      <c r="D17" s="212" t="s">
        <v>47</v>
      </c>
      <c r="E17" s="284" t="s">
        <v>167</v>
      </c>
      <c r="F17" s="212" t="s">
        <v>60</v>
      </c>
      <c r="G17" s="334">
        <v>26601</v>
      </c>
      <c r="H17" s="303">
        <v>20272</v>
      </c>
      <c r="I17" s="238">
        <v>1259</v>
      </c>
      <c r="J17" s="238">
        <v>679</v>
      </c>
      <c r="K17" s="238">
        <f t="shared" si="0"/>
        <v>4391</v>
      </c>
      <c r="L17" s="236">
        <v>46556</v>
      </c>
      <c r="M17" s="235">
        <v>1824.02</v>
      </c>
    </row>
    <row r="18" spans="1:13">
      <c r="A18" s="247">
        <v>87</v>
      </c>
      <c r="B18" s="283">
        <v>14</v>
      </c>
      <c r="C18" s="283">
        <v>2</v>
      </c>
      <c r="D18" s="212" t="s">
        <v>45</v>
      </c>
      <c r="E18" s="284" t="s">
        <v>165</v>
      </c>
      <c r="F18" s="212" t="s">
        <v>59</v>
      </c>
      <c r="G18" s="334">
        <v>22059</v>
      </c>
      <c r="H18" s="303">
        <v>18239</v>
      </c>
      <c r="I18" s="238">
        <v>427</v>
      </c>
      <c r="J18" s="238">
        <v>551</v>
      </c>
      <c r="K18" s="238">
        <f t="shared" si="0"/>
        <v>2842</v>
      </c>
      <c r="L18" s="236">
        <v>46304</v>
      </c>
      <c r="M18" s="235">
        <v>1098.8399999999999</v>
      </c>
    </row>
    <row r="19" spans="1:13">
      <c r="A19" s="247">
        <v>60</v>
      </c>
      <c r="B19" s="283">
        <v>15</v>
      </c>
      <c r="C19" s="283">
        <v>2</v>
      </c>
      <c r="D19" s="212" t="s">
        <v>47</v>
      </c>
      <c r="E19" s="284" t="s">
        <v>219</v>
      </c>
      <c r="F19" s="212" t="s">
        <v>66</v>
      </c>
      <c r="G19" s="334">
        <v>50852</v>
      </c>
      <c r="H19" s="303">
        <v>36388</v>
      </c>
      <c r="I19" s="238">
        <v>1232</v>
      </c>
      <c r="J19" s="238">
        <v>1301</v>
      </c>
      <c r="K19" s="238">
        <f t="shared" si="0"/>
        <v>11931</v>
      </c>
      <c r="L19" s="236">
        <v>63361</v>
      </c>
      <c r="M19" s="235">
        <v>1903.24</v>
      </c>
    </row>
    <row r="20" spans="1:13">
      <c r="A20" s="247">
        <v>61</v>
      </c>
      <c r="B20" s="283">
        <v>16</v>
      </c>
      <c r="C20" s="283">
        <v>2</v>
      </c>
      <c r="D20" s="212" t="s">
        <v>47</v>
      </c>
      <c r="E20" s="284" t="s">
        <v>220</v>
      </c>
      <c r="F20" s="212" t="s">
        <v>64</v>
      </c>
      <c r="G20" s="334">
        <v>37916</v>
      </c>
      <c r="H20" s="303">
        <v>28793</v>
      </c>
      <c r="I20" s="238">
        <v>2112</v>
      </c>
      <c r="J20" s="238">
        <v>1276</v>
      </c>
      <c r="K20" s="238">
        <f t="shared" si="0"/>
        <v>5735</v>
      </c>
      <c r="L20" s="236">
        <v>48617</v>
      </c>
      <c r="M20" s="235">
        <v>1359.03</v>
      </c>
    </row>
    <row r="21" spans="1:13">
      <c r="A21" s="247">
        <v>34</v>
      </c>
      <c r="B21" s="283">
        <v>17</v>
      </c>
      <c r="C21" s="283">
        <v>2</v>
      </c>
      <c r="D21" s="212" t="s">
        <v>53</v>
      </c>
      <c r="E21" s="284" t="s">
        <v>213</v>
      </c>
      <c r="F21" s="212" t="s">
        <v>62</v>
      </c>
      <c r="G21" s="334">
        <v>25000</v>
      </c>
      <c r="H21" s="303">
        <v>19761</v>
      </c>
      <c r="I21" s="238">
        <v>1057</v>
      </c>
      <c r="J21" s="238">
        <v>951</v>
      </c>
      <c r="K21" s="238">
        <f t="shared" si="0"/>
        <v>3231</v>
      </c>
      <c r="L21" s="236">
        <v>53641</v>
      </c>
      <c r="M21" s="235">
        <v>1134.48</v>
      </c>
    </row>
    <row r="22" spans="1:13">
      <c r="A22" s="247">
        <v>75</v>
      </c>
      <c r="B22" s="286">
        <v>18</v>
      </c>
      <c r="C22" s="286">
        <v>3</v>
      </c>
      <c r="D22" s="214" t="s">
        <v>45</v>
      </c>
      <c r="E22" s="287">
        <v>11019</v>
      </c>
      <c r="F22" s="214" t="s">
        <v>81</v>
      </c>
      <c r="G22" s="334">
        <v>32172</v>
      </c>
      <c r="H22" s="303">
        <v>24948</v>
      </c>
      <c r="I22" s="238">
        <v>573</v>
      </c>
      <c r="J22" s="238">
        <v>1156</v>
      </c>
      <c r="K22" s="238">
        <f t="shared" si="0"/>
        <v>5495</v>
      </c>
      <c r="L22" s="236">
        <v>56477</v>
      </c>
      <c r="M22" s="235">
        <v>1356.87</v>
      </c>
    </row>
    <row r="23" spans="1:13">
      <c r="A23" s="247">
        <v>76</v>
      </c>
      <c r="B23" s="286">
        <v>19</v>
      </c>
      <c r="C23" s="286">
        <v>3</v>
      </c>
      <c r="D23" s="214" t="s">
        <v>45</v>
      </c>
      <c r="E23" s="285" t="s">
        <v>190</v>
      </c>
      <c r="F23" s="214" t="s">
        <v>76</v>
      </c>
      <c r="G23" s="334">
        <v>39520</v>
      </c>
      <c r="H23" s="303">
        <v>29634</v>
      </c>
      <c r="I23" s="238">
        <v>2936</v>
      </c>
      <c r="J23" s="238">
        <v>1438</v>
      </c>
      <c r="K23" s="238">
        <f t="shared" si="0"/>
        <v>5512</v>
      </c>
      <c r="L23" s="236">
        <v>66572</v>
      </c>
      <c r="M23" s="235">
        <v>1023.41</v>
      </c>
    </row>
    <row r="24" spans="1:13">
      <c r="A24" s="247">
        <v>82</v>
      </c>
      <c r="B24" s="286">
        <v>20</v>
      </c>
      <c r="C24" s="286">
        <v>3</v>
      </c>
      <c r="D24" s="214" t="s">
        <v>45</v>
      </c>
      <c r="E24" s="285" t="s">
        <v>196</v>
      </c>
      <c r="F24" s="214" t="s">
        <v>72</v>
      </c>
      <c r="G24" s="334">
        <v>29222</v>
      </c>
      <c r="H24" s="303">
        <v>22343</v>
      </c>
      <c r="I24" s="238">
        <v>420</v>
      </c>
      <c r="J24" s="238">
        <v>771</v>
      </c>
      <c r="K24" s="238">
        <f t="shared" si="0"/>
        <v>5688</v>
      </c>
      <c r="L24" s="236">
        <v>77363</v>
      </c>
      <c r="M24" s="235">
        <v>1091.82</v>
      </c>
    </row>
    <row r="25" spans="1:13">
      <c r="A25" s="247">
        <v>85</v>
      </c>
      <c r="B25" s="283">
        <v>21</v>
      </c>
      <c r="C25" s="283">
        <v>3</v>
      </c>
      <c r="D25" s="212" t="s">
        <v>45</v>
      </c>
      <c r="E25" s="284" t="s">
        <v>199</v>
      </c>
      <c r="F25" s="212" t="s">
        <v>70</v>
      </c>
      <c r="G25" s="334">
        <v>24684</v>
      </c>
      <c r="H25" s="303">
        <v>19451</v>
      </c>
      <c r="I25" s="238">
        <v>476</v>
      </c>
      <c r="J25" s="238">
        <v>1276</v>
      </c>
      <c r="K25" s="238">
        <f t="shared" si="0"/>
        <v>3481</v>
      </c>
      <c r="L25" s="236">
        <v>57657</v>
      </c>
      <c r="M25" s="235">
        <v>1232.8699999999999</v>
      </c>
    </row>
    <row r="26" spans="1:13">
      <c r="A26" s="247">
        <v>22</v>
      </c>
      <c r="B26" s="283">
        <v>22</v>
      </c>
      <c r="C26" s="283">
        <v>3</v>
      </c>
      <c r="D26" s="212" t="s">
        <v>53</v>
      </c>
      <c r="E26" s="284" t="s">
        <v>202</v>
      </c>
      <c r="F26" s="212" t="s">
        <v>71</v>
      </c>
      <c r="G26" s="334">
        <v>26261</v>
      </c>
      <c r="H26" s="303">
        <v>21566</v>
      </c>
      <c r="I26" s="238">
        <v>1447</v>
      </c>
      <c r="J26" s="238">
        <v>857</v>
      </c>
      <c r="K26" s="238">
        <f t="shared" si="0"/>
        <v>2391</v>
      </c>
      <c r="L26" s="236">
        <v>59102</v>
      </c>
      <c r="M26" s="235">
        <v>2102.11</v>
      </c>
    </row>
    <row r="27" spans="1:13">
      <c r="A27" s="247">
        <v>26</v>
      </c>
      <c r="B27" s="283">
        <v>23</v>
      </c>
      <c r="C27" s="283">
        <v>3</v>
      </c>
      <c r="D27" s="212" t="s">
        <v>53</v>
      </c>
      <c r="E27" s="284" t="s">
        <v>205</v>
      </c>
      <c r="F27" s="212" t="s">
        <v>65</v>
      </c>
      <c r="G27" s="334">
        <v>22553</v>
      </c>
      <c r="H27" s="303">
        <v>18002</v>
      </c>
      <c r="I27" s="238">
        <v>792</v>
      </c>
      <c r="J27" s="238">
        <v>971</v>
      </c>
      <c r="K27" s="238">
        <f t="shared" si="0"/>
        <v>2788</v>
      </c>
      <c r="L27" s="236">
        <v>56438</v>
      </c>
      <c r="M27" s="235">
        <v>1416.17</v>
      </c>
    </row>
    <row r="28" spans="1:13">
      <c r="A28" s="247">
        <v>37</v>
      </c>
      <c r="B28" s="283">
        <v>24</v>
      </c>
      <c r="C28" s="283">
        <v>3</v>
      </c>
      <c r="D28" s="212" t="s">
        <v>49</v>
      </c>
      <c r="E28" s="284" t="s">
        <v>223</v>
      </c>
      <c r="F28" s="212" t="s">
        <v>79</v>
      </c>
      <c r="G28" s="334">
        <v>32760</v>
      </c>
      <c r="H28" s="303">
        <v>23937</v>
      </c>
      <c r="I28" s="238">
        <v>2194</v>
      </c>
      <c r="J28" s="238">
        <v>1649</v>
      </c>
      <c r="K28" s="238">
        <f t="shared" si="0"/>
        <v>4980</v>
      </c>
      <c r="L28" s="236">
        <v>55782</v>
      </c>
      <c r="M28" s="235">
        <v>1845.93</v>
      </c>
    </row>
    <row r="29" spans="1:13">
      <c r="A29" s="247">
        <v>46</v>
      </c>
      <c r="B29" s="283">
        <v>25</v>
      </c>
      <c r="C29" s="283">
        <v>3</v>
      </c>
      <c r="D29" s="212" t="s">
        <v>49</v>
      </c>
      <c r="E29" s="284" t="s">
        <v>231</v>
      </c>
      <c r="F29" s="212" t="s">
        <v>78</v>
      </c>
      <c r="G29" s="334">
        <v>34562</v>
      </c>
      <c r="H29" s="303">
        <v>26439</v>
      </c>
      <c r="I29" s="238">
        <v>1271</v>
      </c>
      <c r="J29" s="238">
        <v>658</v>
      </c>
      <c r="K29" s="238">
        <f t="shared" si="0"/>
        <v>6194</v>
      </c>
      <c r="L29" s="236">
        <v>69823</v>
      </c>
      <c r="M29" s="235">
        <v>2011.9</v>
      </c>
    </row>
    <row r="30" spans="1:13">
      <c r="A30" s="247">
        <v>49</v>
      </c>
      <c r="B30" s="283">
        <v>26</v>
      </c>
      <c r="C30" s="283">
        <v>3</v>
      </c>
      <c r="D30" s="212" t="s">
        <v>49</v>
      </c>
      <c r="E30" s="284" t="s">
        <v>233</v>
      </c>
      <c r="F30" s="212" t="s">
        <v>82</v>
      </c>
      <c r="G30" s="334">
        <v>45186</v>
      </c>
      <c r="H30" s="303">
        <v>32820</v>
      </c>
      <c r="I30" s="238">
        <v>2766</v>
      </c>
      <c r="J30" s="238">
        <v>1425</v>
      </c>
      <c r="K30" s="238">
        <f t="shared" si="0"/>
        <v>8175</v>
      </c>
      <c r="L30" s="236">
        <v>76461</v>
      </c>
      <c r="M30" s="235">
        <v>1801.09</v>
      </c>
    </row>
    <row r="31" spans="1:13">
      <c r="A31" s="247">
        <v>50</v>
      </c>
      <c r="B31" s="283">
        <v>27</v>
      </c>
      <c r="C31" s="283">
        <v>3</v>
      </c>
      <c r="D31" s="212" t="s">
        <v>49</v>
      </c>
      <c r="E31" s="284" t="s">
        <v>234</v>
      </c>
      <c r="F31" s="212" t="s">
        <v>85</v>
      </c>
      <c r="G31" s="334">
        <v>37009</v>
      </c>
      <c r="H31" s="303">
        <v>28073</v>
      </c>
      <c r="I31" s="238">
        <v>1375</v>
      </c>
      <c r="J31" s="238">
        <v>1378</v>
      </c>
      <c r="K31" s="238">
        <f t="shared" si="0"/>
        <v>6183</v>
      </c>
      <c r="L31" s="236">
        <v>66111</v>
      </c>
      <c r="M31" s="235">
        <v>1715.19</v>
      </c>
    </row>
    <row r="32" spans="1:13">
      <c r="A32" s="247">
        <v>2</v>
      </c>
      <c r="B32" s="283">
        <v>28</v>
      </c>
      <c r="C32" s="283">
        <v>3</v>
      </c>
      <c r="D32" s="212" t="s">
        <v>51</v>
      </c>
      <c r="E32" s="284" t="s">
        <v>238</v>
      </c>
      <c r="F32" s="212" t="s">
        <v>69</v>
      </c>
      <c r="G32" s="334">
        <v>54482</v>
      </c>
      <c r="H32" s="303">
        <v>39229</v>
      </c>
      <c r="I32" s="238">
        <v>3864</v>
      </c>
      <c r="J32" s="238">
        <v>1868</v>
      </c>
      <c r="K32" s="238">
        <f t="shared" si="0"/>
        <v>9521</v>
      </c>
      <c r="L32" s="236">
        <v>75475</v>
      </c>
      <c r="M32" s="235">
        <v>1006.65</v>
      </c>
    </row>
    <row r="33" spans="1:13">
      <c r="A33" s="247">
        <v>3</v>
      </c>
      <c r="B33" s="283">
        <v>29</v>
      </c>
      <c r="C33" s="283">
        <v>3</v>
      </c>
      <c r="D33" s="212" t="s">
        <v>51</v>
      </c>
      <c r="E33" s="284" t="s">
        <v>239</v>
      </c>
      <c r="F33" s="212" t="s">
        <v>73</v>
      </c>
      <c r="G33" s="334">
        <v>59559</v>
      </c>
      <c r="H33" s="303">
        <v>44414</v>
      </c>
      <c r="I33" s="238">
        <v>2202</v>
      </c>
      <c r="J33" s="238">
        <v>2023</v>
      </c>
      <c r="K33" s="238">
        <f t="shared" si="0"/>
        <v>10920</v>
      </c>
      <c r="L33" s="236">
        <v>70059</v>
      </c>
      <c r="M33" s="235">
        <v>1219.27</v>
      </c>
    </row>
    <row r="34" spans="1:13">
      <c r="A34" s="247">
        <v>52</v>
      </c>
      <c r="B34" s="283">
        <v>30</v>
      </c>
      <c r="C34" s="283">
        <v>3</v>
      </c>
      <c r="D34" s="212" t="s">
        <v>49</v>
      </c>
      <c r="E34" s="284" t="s">
        <v>236</v>
      </c>
      <c r="F34" s="212" t="s">
        <v>132</v>
      </c>
      <c r="G34" s="334">
        <v>35858</v>
      </c>
      <c r="H34" s="303">
        <v>28539</v>
      </c>
      <c r="I34" s="238">
        <v>2691</v>
      </c>
      <c r="J34" s="238">
        <v>1207</v>
      </c>
      <c r="K34" s="238">
        <f t="shared" si="0"/>
        <v>3421</v>
      </c>
      <c r="L34" s="236">
        <v>49914</v>
      </c>
      <c r="M34" s="235">
        <v>2281.89</v>
      </c>
    </row>
    <row r="35" spans="1:13">
      <c r="A35" s="247">
        <v>27</v>
      </c>
      <c r="B35" s="283">
        <v>31</v>
      </c>
      <c r="C35" s="283">
        <v>4</v>
      </c>
      <c r="D35" s="212" t="s">
        <v>53</v>
      </c>
      <c r="E35" s="284" t="s">
        <v>206</v>
      </c>
      <c r="F35" s="212" t="s">
        <v>93</v>
      </c>
      <c r="G35" s="334">
        <v>27820</v>
      </c>
      <c r="H35" s="303">
        <v>20876</v>
      </c>
      <c r="I35" s="238">
        <v>577</v>
      </c>
      <c r="J35" s="238">
        <v>1389</v>
      </c>
      <c r="K35" s="238">
        <f t="shared" si="0"/>
        <v>4978</v>
      </c>
      <c r="L35" s="236">
        <v>57193</v>
      </c>
      <c r="M35" s="235">
        <v>1692.59</v>
      </c>
    </row>
    <row r="36" spans="1:13">
      <c r="A36" s="247">
        <v>29</v>
      </c>
      <c r="B36" s="283">
        <v>32</v>
      </c>
      <c r="C36" s="283">
        <v>4</v>
      </c>
      <c r="D36" s="212" t="s">
        <v>53</v>
      </c>
      <c r="E36" s="284" t="s">
        <v>208</v>
      </c>
      <c r="F36" s="212" t="s">
        <v>97</v>
      </c>
      <c r="G36" s="334">
        <v>34393</v>
      </c>
      <c r="H36" s="303">
        <v>26706</v>
      </c>
      <c r="I36" s="238">
        <v>819</v>
      </c>
      <c r="J36" s="238">
        <v>990</v>
      </c>
      <c r="K36" s="238">
        <f t="shared" si="0"/>
        <v>5878</v>
      </c>
      <c r="L36" s="236">
        <v>67700</v>
      </c>
      <c r="M36" s="235">
        <v>1617.09</v>
      </c>
    </row>
    <row r="37" spans="1:13">
      <c r="A37" s="247">
        <v>30</v>
      </c>
      <c r="B37" s="283">
        <v>33</v>
      </c>
      <c r="C37" s="283">
        <v>4</v>
      </c>
      <c r="D37" s="212" t="s">
        <v>53</v>
      </c>
      <c r="E37" s="284" t="s">
        <v>209</v>
      </c>
      <c r="F37" s="212" t="s">
        <v>77</v>
      </c>
      <c r="G37" s="334">
        <v>24981</v>
      </c>
      <c r="H37" s="303">
        <v>20307</v>
      </c>
      <c r="I37" s="238">
        <v>692</v>
      </c>
      <c r="J37" s="238">
        <v>1219</v>
      </c>
      <c r="K37" s="238">
        <f t="shared" ref="K37:K68" si="1">+G37-H37-I37-J37</f>
        <v>2763</v>
      </c>
      <c r="L37" s="236">
        <v>61356</v>
      </c>
      <c r="M37" s="235">
        <v>2380.71</v>
      </c>
    </row>
    <row r="38" spans="1:13">
      <c r="A38" s="247">
        <v>56</v>
      </c>
      <c r="B38" s="283">
        <v>34</v>
      </c>
      <c r="C38" s="283">
        <v>4</v>
      </c>
      <c r="D38" s="212" t="s">
        <v>47</v>
      </c>
      <c r="E38" s="284" t="s">
        <v>217</v>
      </c>
      <c r="F38" s="212" t="s">
        <v>75</v>
      </c>
      <c r="G38" s="334">
        <v>25633</v>
      </c>
      <c r="H38" s="303">
        <v>20814</v>
      </c>
      <c r="I38" s="238">
        <v>1239</v>
      </c>
      <c r="J38" s="238">
        <v>1007</v>
      </c>
      <c r="K38" s="238">
        <f t="shared" si="1"/>
        <v>2573</v>
      </c>
      <c r="L38" s="236">
        <v>66050</v>
      </c>
      <c r="M38" s="235">
        <v>1886.98</v>
      </c>
    </row>
    <row r="39" spans="1:13">
      <c r="A39" s="247">
        <v>19</v>
      </c>
      <c r="B39" s="283">
        <v>35</v>
      </c>
      <c r="C39" s="283">
        <v>4</v>
      </c>
      <c r="D39" s="212" t="s">
        <v>55</v>
      </c>
      <c r="E39" s="285" t="s">
        <v>176</v>
      </c>
      <c r="F39" s="212" t="s">
        <v>84</v>
      </c>
      <c r="G39" s="334">
        <v>39590</v>
      </c>
      <c r="H39" s="303">
        <v>31592</v>
      </c>
      <c r="I39" s="238">
        <v>1045</v>
      </c>
      <c r="J39" s="238">
        <v>2426</v>
      </c>
      <c r="K39" s="238">
        <f t="shared" si="1"/>
        <v>4527</v>
      </c>
      <c r="L39" s="236">
        <v>67836</v>
      </c>
      <c r="M39" s="235">
        <v>1239.6400000000001</v>
      </c>
    </row>
    <row r="40" spans="1:13">
      <c r="A40" s="247">
        <v>36</v>
      </c>
      <c r="B40" s="283">
        <v>36</v>
      </c>
      <c r="C40" s="283">
        <v>4</v>
      </c>
      <c r="D40" s="212" t="s">
        <v>49</v>
      </c>
      <c r="E40" s="284" t="s">
        <v>222</v>
      </c>
      <c r="F40" s="212" t="s">
        <v>91</v>
      </c>
      <c r="G40" s="334">
        <v>47794</v>
      </c>
      <c r="H40" s="303">
        <v>36040</v>
      </c>
      <c r="I40" s="238">
        <v>1894</v>
      </c>
      <c r="J40" s="238">
        <v>833</v>
      </c>
      <c r="K40" s="238">
        <f t="shared" si="1"/>
        <v>9027</v>
      </c>
      <c r="L40" s="236">
        <v>75522</v>
      </c>
      <c r="M40" s="235">
        <v>2799.66</v>
      </c>
    </row>
    <row r="41" spans="1:13">
      <c r="A41" s="247">
        <v>40</v>
      </c>
      <c r="B41" s="283">
        <v>37</v>
      </c>
      <c r="C41" s="283">
        <v>4</v>
      </c>
      <c r="D41" s="212" t="s">
        <v>49</v>
      </c>
      <c r="E41" s="284" t="s">
        <v>226</v>
      </c>
      <c r="F41" s="212" t="s">
        <v>86</v>
      </c>
      <c r="G41" s="334">
        <v>52531</v>
      </c>
      <c r="H41" s="303">
        <v>37390</v>
      </c>
      <c r="I41" s="238">
        <v>1680</v>
      </c>
      <c r="J41" s="238">
        <v>2583</v>
      </c>
      <c r="K41" s="238">
        <f t="shared" si="1"/>
        <v>10878</v>
      </c>
      <c r="L41" s="236">
        <v>78796</v>
      </c>
      <c r="M41" s="235">
        <v>1860.18</v>
      </c>
    </row>
    <row r="42" spans="1:13">
      <c r="A42" s="247">
        <v>43</v>
      </c>
      <c r="B42" s="283">
        <v>38</v>
      </c>
      <c r="C42" s="283">
        <v>4</v>
      </c>
      <c r="D42" s="212" t="s">
        <v>49</v>
      </c>
      <c r="E42" s="284" t="s">
        <v>228</v>
      </c>
      <c r="F42" s="212" t="s">
        <v>94</v>
      </c>
      <c r="G42" s="334">
        <v>40126</v>
      </c>
      <c r="H42" s="303">
        <v>30555</v>
      </c>
      <c r="I42" s="238">
        <v>2275</v>
      </c>
      <c r="J42" s="238">
        <v>1152</v>
      </c>
      <c r="K42" s="238">
        <f t="shared" si="1"/>
        <v>6144</v>
      </c>
      <c r="L42" s="236">
        <v>68653</v>
      </c>
      <c r="M42" s="235">
        <v>2007.13</v>
      </c>
    </row>
    <row r="43" spans="1:13">
      <c r="A43" s="247">
        <v>4</v>
      </c>
      <c r="B43" s="283">
        <v>39</v>
      </c>
      <c r="C43" s="283">
        <v>4</v>
      </c>
      <c r="D43" s="212" t="s">
        <v>51</v>
      </c>
      <c r="E43" s="284" t="s">
        <v>240</v>
      </c>
      <c r="F43" s="212" t="s">
        <v>74</v>
      </c>
      <c r="G43" s="334">
        <v>35340</v>
      </c>
      <c r="H43" s="305">
        <v>26994</v>
      </c>
      <c r="I43" s="239">
        <v>2241</v>
      </c>
      <c r="J43" s="240">
        <v>1121</v>
      </c>
      <c r="K43" s="238">
        <f t="shared" si="1"/>
        <v>4984</v>
      </c>
      <c r="L43" s="236">
        <v>78124</v>
      </c>
      <c r="M43" s="235">
        <v>1462.3</v>
      </c>
    </row>
    <row r="44" spans="1:13">
      <c r="A44" s="247">
        <v>9</v>
      </c>
      <c r="B44" s="283">
        <v>40</v>
      </c>
      <c r="C44" s="283">
        <v>4</v>
      </c>
      <c r="D44" s="212" t="s">
        <v>51</v>
      </c>
      <c r="E44" s="284" t="s">
        <v>244</v>
      </c>
      <c r="F44" s="212" t="s">
        <v>83</v>
      </c>
      <c r="G44" s="334">
        <v>52073</v>
      </c>
      <c r="H44" s="303">
        <v>37692</v>
      </c>
      <c r="I44" s="238">
        <v>2000</v>
      </c>
      <c r="J44" s="238">
        <v>1897</v>
      </c>
      <c r="K44" s="238">
        <f t="shared" si="1"/>
        <v>10484</v>
      </c>
      <c r="L44" s="236">
        <v>87500</v>
      </c>
      <c r="M44" s="235">
        <v>1543.4</v>
      </c>
    </row>
    <row r="45" spans="1:13">
      <c r="A45" s="247">
        <v>33</v>
      </c>
      <c r="B45" s="283">
        <v>41</v>
      </c>
      <c r="C45" s="283">
        <v>4</v>
      </c>
      <c r="D45" s="212" t="s">
        <v>53</v>
      </c>
      <c r="E45" s="284" t="s">
        <v>212</v>
      </c>
      <c r="F45" s="212" t="s">
        <v>87</v>
      </c>
      <c r="G45" s="334">
        <v>33966</v>
      </c>
      <c r="H45" s="303">
        <v>31088</v>
      </c>
      <c r="I45" s="238">
        <v>1121</v>
      </c>
      <c r="J45" s="238">
        <v>1288</v>
      </c>
      <c r="K45" s="238">
        <f t="shared" si="1"/>
        <v>469</v>
      </c>
      <c r="L45" s="236">
        <v>66465</v>
      </c>
      <c r="M45" s="235">
        <v>1415.46</v>
      </c>
    </row>
    <row r="46" spans="1:13">
      <c r="A46" s="247">
        <v>67</v>
      </c>
      <c r="B46" s="283">
        <v>42</v>
      </c>
      <c r="C46" s="283">
        <v>4</v>
      </c>
      <c r="D46" s="212" t="s">
        <v>88</v>
      </c>
      <c r="E46" s="285" t="s">
        <v>182</v>
      </c>
      <c r="F46" s="212" t="s">
        <v>89</v>
      </c>
      <c r="G46" s="334">
        <v>37197</v>
      </c>
      <c r="H46" s="303">
        <v>28737</v>
      </c>
      <c r="I46" s="238">
        <v>903</v>
      </c>
      <c r="J46" s="238">
        <v>497</v>
      </c>
      <c r="K46" s="238">
        <f t="shared" si="1"/>
        <v>7060</v>
      </c>
      <c r="L46" s="236">
        <v>55834</v>
      </c>
      <c r="M46" s="235">
        <v>1773.2</v>
      </c>
    </row>
    <row r="47" spans="1:13">
      <c r="A47" s="247">
        <v>77</v>
      </c>
      <c r="B47" s="286">
        <v>43</v>
      </c>
      <c r="C47" s="286">
        <v>5</v>
      </c>
      <c r="D47" s="214" t="s">
        <v>45</v>
      </c>
      <c r="E47" s="285" t="s">
        <v>191</v>
      </c>
      <c r="F47" s="214" t="s">
        <v>92</v>
      </c>
      <c r="G47" s="334">
        <v>48547</v>
      </c>
      <c r="H47" s="303">
        <v>36267</v>
      </c>
      <c r="I47" s="238">
        <v>1518</v>
      </c>
      <c r="J47" s="238">
        <v>2790</v>
      </c>
      <c r="K47" s="238">
        <f t="shared" si="1"/>
        <v>7972</v>
      </c>
      <c r="L47" s="236">
        <v>74749</v>
      </c>
      <c r="M47" s="235">
        <v>1603.09</v>
      </c>
    </row>
    <row r="48" spans="1:13">
      <c r="A48" s="247">
        <v>17</v>
      </c>
      <c r="B48" s="283">
        <v>44</v>
      </c>
      <c r="C48" s="283">
        <v>5</v>
      </c>
      <c r="D48" s="212" t="s">
        <v>55</v>
      </c>
      <c r="E48" s="285" t="s">
        <v>174</v>
      </c>
      <c r="F48" s="212" t="s">
        <v>101</v>
      </c>
      <c r="G48" s="334">
        <v>34761</v>
      </c>
      <c r="H48" s="303">
        <v>30903</v>
      </c>
      <c r="I48" s="238">
        <v>1302</v>
      </c>
      <c r="J48" s="238">
        <v>1078</v>
      </c>
      <c r="K48" s="238">
        <f t="shared" si="1"/>
        <v>1478</v>
      </c>
      <c r="L48" s="236">
        <v>84212</v>
      </c>
      <c r="M48" s="235">
        <v>1873.64</v>
      </c>
    </row>
    <row r="49" spans="1:13">
      <c r="A49" s="247">
        <v>18</v>
      </c>
      <c r="B49" s="283">
        <v>45</v>
      </c>
      <c r="C49" s="283">
        <v>5</v>
      </c>
      <c r="D49" s="212" t="s">
        <v>55</v>
      </c>
      <c r="E49" s="285" t="s">
        <v>175</v>
      </c>
      <c r="F49" s="212" t="s">
        <v>98</v>
      </c>
      <c r="G49" s="334">
        <v>37755</v>
      </c>
      <c r="H49" s="303">
        <v>31150</v>
      </c>
      <c r="I49" s="238">
        <v>296</v>
      </c>
      <c r="J49" s="238">
        <v>398</v>
      </c>
      <c r="K49" s="238">
        <f t="shared" si="1"/>
        <v>5911</v>
      </c>
      <c r="L49" s="236">
        <v>65791</v>
      </c>
      <c r="M49" s="235">
        <v>2359.1</v>
      </c>
    </row>
    <row r="50" spans="1:13">
      <c r="A50" s="247">
        <v>48</v>
      </c>
      <c r="B50" s="283">
        <v>46</v>
      </c>
      <c r="C50" s="283">
        <v>5</v>
      </c>
      <c r="D50" s="212" t="s">
        <v>49</v>
      </c>
      <c r="E50" s="284" t="s">
        <v>232</v>
      </c>
      <c r="F50" s="212" t="s">
        <v>95</v>
      </c>
      <c r="G50" s="334">
        <v>34423</v>
      </c>
      <c r="H50" s="303">
        <v>24795</v>
      </c>
      <c r="I50" s="238">
        <v>1829</v>
      </c>
      <c r="J50" s="238">
        <v>1098</v>
      </c>
      <c r="K50" s="238">
        <f t="shared" si="1"/>
        <v>6701</v>
      </c>
      <c r="L50" s="236">
        <v>77952</v>
      </c>
      <c r="M50" s="235">
        <v>2935.16</v>
      </c>
    </row>
    <row r="51" spans="1:13">
      <c r="A51" s="247">
        <v>6</v>
      </c>
      <c r="B51" s="283">
        <v>47</v>
      </c>
      <c r="C51" s="283">
        <v>5</v>
      </c>
      <c r="D51" s="212" t="s">
        <v>51</v>
      </c>
      <c r="E51" s="284" t="s">
        <v>241</v>
      </c>
      <c r="F51" s="212" t="s">
        <v>90</v>
      </c>
      <c r="G51" s="334">
        <v>45993</v>
      </c>
      <c r="H51" s="303">
        <v>32646</v>
      </c>
      <c r="I51" s="238">
        <v>2364</v>
      </c>
      <c r="J51" s="238">
        <v>2363</v>
      </c>
      <c r="K51" s="238">
        <f t="shared" si="1"/>
        <v>8620</v>
      </c>
      <c r="L51" s="236">
        <v>95174</v>
      </c>
      <c r="M51" s="235">
        <v>1336.16</v>
      </c>
    </row>
    <row r="52" spans="1:13">
      <c r="A52" s="247">
        <v>10</v>
      </c>
      <c r="B52" s="283">
        <v>48</v>
      </c>
      <c r="C52" s="283">
        <v>5</v>
      </c>
      <c r="D52" s="212" t="s">
        <v>51</v>
      </c>
      <c r="E52" s="284" t="s">
        <v>245</v>
      </c>
      <c r="F52" s="212" t="s">
        <v>80</v>
      </c>
      <c r="G52" s="334">
        <v>58089</v>
      </c>
      <c r="H52" s="303">
        <v>43356</v>
      </c>
      <c r="I52" s="238">
        <v>3690</v>
      </c>
      <c r="J52" s="238">
        <v>1334</v>
      </c>
      <c r="K52" s="238">
        <f t="shared" si="1"/>
        <v>9709</v>
      </c>
      <c r="L52" s="236">
        <v>87043</v>
      </c>
      <c r="M52" s="235">
        <v>2025.98</v>
      </c>
    </row>
    <row r="53" spans="1:13">
      <c r="A53" s="247">
        <v>64</v>
      </c>
      <c r="B53" s="283">
        <v>49</v>
      </c>
      <c r="C53" s="283">
        <v>6</v>
      </c>
      <c r="D53" s="212" t="s">
        <v>88</v>
      </c>
      <c r="E53" s="285" t="s">
        <v>179</v>
      </c>
      <c r="F53" s="212" t="s">
        <v>99</v>
      </c>
      <c r="G53" s="334">
        <v>64984</v>
      </c>
      <c r="H53" s="303">
        <v>46890</v>
      </c>
      <c r="I53" s="238">
        <v>3877</v>
      </c>
      <c r="J53" s="238">
        <v>2784</v>
      </c>
      <c r="K53" s="238">
        <f t="shared" si="1"/>
        <v>11433</v>
      </c>
      <c r="L53" s="236">
        <v>67091</v>
      </c>
      <c r="M53" s="235">
        <v>1867.79</v>
      </c>
    </row>
    <row r="54" spans="1:13">
      <c r="A54" s="247">
        <v>66</v>
      </c>
      <c r="B54" s="283">
        <v>50</v>
      </c>
      <c r="C54" s="283">
        <v>6</v>
      </c>
      <c r="D54" s="212" t="s">
        <v>88</v>
      </c>
      <c r="E54" s="285" t="s">
        <v>181</v>
      </c>
      <c r="F54" s="212" t="s">
        <v>109</v>
      </c>
      <c r="G54" s="334">
        <v>67902</v>
      </c>
      <c r="H54" s="303">
        <v>53162</v>
      </c>
      <c r="I54" s="238">
        <v>2541</v>
      </c>
      <c r="J54" s="238">
        <v>1942</v>
      </c>
      <c r="K54" s="238">
        <f t="shared" si="1"/>
        <v>10257</v>
      </c>
      <c r="L54" s="236">
        <v>75500</v>
      </c>
      <c r="M54" s="235">
        <v>1666.01</v>
      </c>
    </row>
    <row r="55" spans="1:13">
      <c r="A55" s="247">
        <v>73</v>
      </c>
      <c r="B55" s="283">
        <v>51</v>
      </c>
      <c r="C55" s="283">
        <v>6</v>
      </c>
      <c r="D55" s="212" t="s">
        <v>45</v>
      </c>
      <c r="E55" s="284" t="s">
        <v>187</v>
      </c>
      <c r="F55" s="212" t="s">
        <v>100</v>
      </c>
      <c r="G55" s="334">
        <v>49523</v>
      </c>
      <c r="H55" s="303">
        <v>36493</v>
      </c>
      <c r="I55" s="238">
        <v>909</v>
      </c>
      <c r="J55" s="238">
        <v>2710</v>
      </c>
      <c r="K55" s="238">
        <f t="shared" si="1"/>
        <v>9411</v>
      </c>
      <c r="L55" s="236">
        <v>77837</v>
      </c>
      <c r="M55" s="235">
        <v>2185.1999999999998</v>
      </c>
    </row>
    <row r="56" spans="1:13">
      <c r="A56" s="247">
        <v>24</v>
      </c>
      <c r="B56" s="283">
        <v>52</v>
      </c>
      <c r="C56" s="283">
        <v>6</v>
      </c>
      <c r="D56" s="212" t="s">
        <v>53</v>
      </c>
      <c r="E56" s="284" t="s">
        <v>204</v>
      </c>
      <c r="F56" s="212" t="s">
        <v>96</v>
      </c>
      <c r="G56" s="334">
        <v>42281</v>
      </c>
      <c r="H56" s="303">
        <v>35158</v>
      </c>
      <c r="I56" s="238">
        <v>784</v>
      </c>
      <c r="J56" s="238">
        <v>1498</v>
      </c>
      <c r="K56" s="238">
        <f t="shared" si="1"/>
        <v>4841</v>
      </c>
      <c r="L56" s="236">
        <v>75989</v>
      </c>
      <c r="M56" s="235">
        <v>2839.85</v>
      </c>
    </row>
    <row r="57" spans="1:13">
      <c r="A57" s="247">
        <v>14</v>
      </c>
      <c r="B57" s="283">
        <v>53</v>
      </c>
      <c r="C57" s="283">
        <v>6</v>
      </c>
      <c r="D57" s="212" t="s">
        <v>55</v>
      </c>
      <c r="E57" s="285" t="s">
        <v>171</v>
      </c>
      <c r="F57" s="212" t="s">
        <v>103</v>
      </c>
      <c r="G57" s="334">
        <v>44166</v>
      </c>
      <c r="H57" s="303">
        <v>41639</v>
      </c>
      <c r="I57" s="238">
        <v>1460</v>
      </c>
      <c r="J57" s="238">
        <v>1981</v>
      </c>
      <c r="K57" s="330">
        <f t="shared" si="1"/>
        <v>-914</v>
      </c>
      <c r="L57" s="236">
        <v>82658</v>
      </c>
      <c r="M57" s="235">
        <v>1887.54</v>
      </c>
    </row>
    <row r="58" spans="1:13">
      <c r="A58" s="247">
        <v>7</v>
      </c>
      <c r="B58" s="283">
        <v>54</v>
      </c>
      <c r="C58" s="283">
        <v>6</v>
      </c>
      <c r="D58" s="212" t="s">
        <v>51</v>
      </c>
      <c r="E58" s="284" t="s">
        <v>242</v>
      </c>
      <c r="F58" s="212" t="s">
        <v>106</v>
      </c>
      <c r="G58" s="334">
        <v>76638</v>
      </c>
      <c r="H58" s="305">
        <v>54029</v>
      </c>
      <c r="I58" s="239">
        <v>3379</v>
      </c>
      <c r="J58" s="240">
        <v>3683</v>
      </c>
      <c r="K58" s="238">
        <f t="shared" si="1"/>
        <v>15547</v>
      </c>
      <c r="L58" s="236">
        <v>93436</v>
      </c>
      <c r="M58" s="235">
        <v>2514.09</v>
      </c>
    </row>
    <row r="59" spans="1:13">
      <c r="A59" s="247">
        <v>69</v>
      </c>
      <c r="B59" s="283">
        <v>55</v>
      </c>
      <c r="C59" s="283">
        <v>7</v>
      </c>
      <c r="D59" s="212" t="s">
        <v>45</v>
      </c>
      <c r="E59" s="284" t="s">
        <v>184</v>
      </c>
      <c r="F59" s="212" t="s">
        <v>110</v>
      </c>
      <c r="G59" s="334">
        <v>65343</v>
      </c>
      <c r="H59" s="303">
        <v>51023</v>
      </c>
      <c r="I59" s="238">
        <v>2625</v>
      </c>
      <c r="J59" s="238">
        <v>2176</v>
      </c>
      <c r="K59" s="238">
        <f t="shared" si="1"/>
        <v>9519</v>
      </c>
      <c r="L59" s="236">
        <v>114740</v>
      </c>
      <c r="M59" s="235">
        <v>2610.38</v>
      </c>
    </row>
    <row r="60" spans="1:13">
      <c r="A60" s="247">
        <v>70</v>
      </c>
      <c r="B60" s="283">
        <v>56</v>
      </c>
      <c r="C60" s="283">
        <v>7</v>
      </c>
      <c r="D60" s="212" t="s">
        <v>45</v>
      </c>
      <c r="E60" s="284" t="s">
        <v>185</v>
      </c>
      <c r="F60" s="212" t="s">
        <v>108</v>
      </c>
      <c r="G60" s="334">
        <v>62332</v>
      </c>
      <c r="H60" s="303">
        <v>49182</v>
      </c>
      <c r="I60" s="238">
        <v>1991</v>
      </c>
      <c r="J60" s="238">
        <v>1586</v>
      </c>
      <c r="K60" s="238">
        <f t="shared" si="1"/>
        <v>9573</v>
      </c>
      <c r="L60" s="236">
        <v>86845</v>
      </c>
      <c r="M60" s="235">
        <v>2484.8200000000002</v>
      </c>
    </row>
    <row r="61" spans="1:13">
      <c r="A61" s="247">
        <v>78</v>
      </c>
      <c r="B61" s="286">
        <v>57</v>
      </c>
      <c r="C61" s="286">
        <v>7</v>
      </c>
      <c r="D61" s="214" t="s">
        <v>45</v>
      </c>
      <c r="E61" s="285" t="s">
        <v>192</v>
      </c>
      <c r="F61" s="214" t="s">
        <v>105</v>
      </c>
      <c r="G61" s="334">
        <v>58586</v>
      </c>
      <c r="H61" s="303">
        <v>43198</v>
      </c>
      <c r="I61" s="238">
        <v>1815</v>
      </c>
      <c r="J61" s="238">
        <v>2418</v>
      </c>
      <c r="K61" s="238">
        <f t="shared" si="1"/>
        <v>11155</v>
      </c>
      <c r="L61" s="236">
        <v>102843</v>
      </c>
      <c r="M61" s="235">
        <v>3266.88</v>
      </c>
    </row>
    <row r="62" spans="1:13">
      <c r="A62" s="247">
        <v>80</v>
      </c>
      <c r="B62" s="286">
        <v>58</v>
      </c>
      <c r="C62" s="286">
        <v>7</v>
      </c>
      <c r="D62" s="214" t="s">
        <v>45</v>
      </c>
      <c r="E62" s="285" t="s">
        <v>194</v>
      </c>
      <c r="F62" s="214" t="s">
        <v>112</v>
      </c>
      <c r="G62" s="334">
        <v>58641</v>
      </c>
      <c r="H62" s="303">
        <v>46721</v>
      </c>
      <c r="I62" s="238">
        <v>1513</v>
      </c>
      <c r="J62" s="238">
        <v>727</v>
      </c>
      <c r="K62" s="238">
        <f t="shared" si="1"/>
        <v>9680</v>
      </c>
      <c r="L62" s="236">
        <v>97861</v>
      </c>
      <c r="M62" s="235">
        <v>2875.34</v>
      </c>
    </row>
    <row r="63" spans="1:13">
      <c r="A63" s="247">
        <v>31</v>
      </c>
      <c r="B63" s="283">
        <v>59</v>
      </c>
      <c r="C63" s="283">
        <v>7</v>
      </c>
      <c r="D63" s="212" t="s">
        <v>53</v>
      </c>
      <c r="E63" s="284" t="s">
        <v>210</v>
      </c>
      <c r="F63" s="212" t="s">
        <v>104</v>
      </c>
      <c r="G63" s="334">
        <v>41941</v>
      </c>
      <c r="H63" s="303">
        <v>31737</v>
      </c>
      <c r="I63" s="238">
        <v>2938</v>
      </c>
      <c r="J63" s="238">
        <v>1201</v>
      </c>
      <c r="K63" s="238">
        <f t="shared" si="1"/>
        <v>6065</v>
      </c>
      <c r="L63" s="236">
        <v>95663</v>
      </c>
      <c r="M63" s="235">
        <v>2149.21</v>
      </c>
    </row>
    <row r="64" spans="1:13">
      <c r="A64" s="247">
        <v>63</v>
      </c>
      <c r="B64" s="283">
        <v>60</v>
      </c>
      <c r="C64" s="283">
        <v>8</v>
      </c>
      <c r="D64" s="212" t="s">
        <v>88</v>
      </c>
      <c r="E64" s="285" t="s">
        <v>178</v>
      </c>
      <c r="F64" s="212" t="s">
        <v>115</v>
      </c>
      <c r="G64" s="334">
        <v>92282</v>
      </c>
      <c r="H64" s="303">
        <v>69140</v>
      </c>
      <c r="I64" s="238">
        <v>9103</v>
      </c>
      <c r="J64" s="238">
        <v>4293</v>
      </c>
      <c r="K64" s="238">
        <f t="shared" si="1"/>
        <v>9746</v>
      </c>
      <c r="L64" s="236">
        <v>104244</v>
      </c>
      <c r="M64" s="235">
        <v>3247.09</v>
      </c>
    </row>
    <row r="65" spans="1:13">
      <c r="A65" s="247">
        <v>23</v>
      </c>
      <c r="B65" s="283">
        <v>61</v>
      </c>
      <c r="C65" s="283">
        <v>8</v>
      </c>
      <c r="D65" s="212" t="s">
        <v>53</v>
      </c>
      <c r="E65" s="284" t="s">
        <v>203</v>
      </c>
      <c r="F65" s="212" t="s">
        <v>111</v>
      </c>
      <c r="G65" s="334">
        <v>60627</v>
      </c>
      <c r="H65" s="303">
        <v>47483</v>
      </c>
      <c r="I65" s="238">
        <v>3333</v>
      </c>
      <c r="J65" s="238">
        <v>3398</v>
      </c>
      <c r="K65" s="238">
        <f t="shared" si="1"/>
        <v>6413</v>
      </c>
      <c r="L65" s="236">
        <v>104756</v>
      </c>
      <c r="M65" s="235">
        <v>2971.83</v>
      </c>
    </row>
    <row r="66" spans="1:13">
      <c r="A66" s="247">
        <v>15</v>
      </c>
      <c r="B66" s="283">
        <v>62</v>
      </c>
      <c r="C66" s="283">
        <v>8</v>
      </c>
      <c r="D66" s="212" t="s">
        <v>55</v>
      </c>
      <c r="E66" s="285" t="s">
        <v>172</v>
      </c>
      <c r="F66" s="212" t="s">
        <v>107</v>
      </c>
      <c r="G66" s="334">
        <v>71579</v>
      </c>
      <c r="H66" s="303">
        <v>48907</v>
      </c>
      <c r="I66" s="238">
        <v>1471</v>
      </c>
      <c r="J66" s="238">
        <v>2141</v>
      </c>
      <c r="K66" s="238">
        <f t="shared" si="1"/>
        <v>19060</v>
      </c>
      <c r="L66" s="236">
        <v>111217</v>
      </c>
      <c r="M66" s="235">
        <v>4443.78</v>
      </c>
    </row>
    <row r="67" spans="1:13">
      <c r="A67" s="247">
        <v>38</v>
      </c>
      <c r="B67" s="283">
        <v>63</v>
      </c>
      <c r="C67" s="283">
        <v>8</v>
      </c>
      <c r="D67" s="212" t="s">
        <v>49</v>
      </c>
      <c r="E67" s="284" t="s">
        <v>224</v>
      </c>
      <c r="F67" s="212" t="s">
        <v>133</v>
      </c>
      <c r="G67" s="334">
        <v>80186</v>
      </c>
      <c r="H67" s="303">
        <v>54535</v>
      </c>
      <c r="I67" s="238">
        <v>2922</v>
      </c>
      <c r="J67" s="238">
        <v>3960</v>
      </c>
      <c r="K67" s="238">
        <f t="shared" si="1"/>
        <v>18769</v>
      </c>
      <c r="L67" s="236">
        <v>106064</v>
      </c>
      <c r="M67" s="235">
        <v>6698.29</v>
      </c>
    </row>
    <row r="68" spans="1:13">
      <c r="A68" s="247">
        <v>44</v>
      </c>
      <c r="B68" s="283">
        <v>64</v>
      </c>
      <c r="C68" s="283">
        <v>8</v>
      </c>
      <c r="D68" s="212" t="s">
        <v>49</v>
      </c>
      <c r="E68" s="284" t="s">
        <v>229</v>
      </c>
      <c r="F68" s="212" t="s">
        <v>1173</v>
      </c>
      <c r="G68" s="334">
        <v>70847</v>
      </c>
      <c r="H68" s="303">
        <v>52573</v>
      </c>
      <c r="I68" s="238">
        <v>2184</v>
      </c>
      <c r="J68" s="238">
        <v>1905</v>
      </c>
      <c r="K68" s="238">
        <f t="shared" si="1"/>
        <v>14185</v>
      </c>
      <c r="L68" s="236">
        <v>111326</v>
      </c>
      <c r="M68" s="235">
        <v>6125.65</v>
      </c>
    </row>
    <row r="69" spans="1:13">
      <c r="A69" s="247">
        <v>32</v>
      </c>
      <c r="B69" s="283">
        <v>65</v>
      </c>
      <c r="C69" s="283">
        <v>8</v>
      </c>
      <c r="D69" s="212" t="s">
        <v>53</v>
      </c>
      <c r="E69" s="284" t="s">
        <v>211</v>
      </c>
      <c r="F69" s="212" t="s">
        <v>116</v>
      </c>
      <c r="G69" s="334">
        <v>51589</v>
      </c>
      <c r="H69" s="303">
        <v>41934</v>
      </c>
      <c r="I69" s="238">
        <v>1349</v>
      </c>
      <c r="J69" s="238">
        <v>2665</v>
      </c>
      <c r="K69" s="238">
        <f t="shared" ref="K69:K92" si="2">+G69-H69-I69-J69</f>
        <v>5641</v>
      </c>
      <c r="L69" s="236">
        <v>115543</v>
      </c>
      <c r="M69" s="235">
        <v>3225.22</v>
      </c>
    </row>
    <row r="70" spans="1:13">
      <c r="A70" s="247">
        <v>65</v>
      </c>
      <c r="B70" s="288">
        <v>66</v>
      </c>
      <c r="C70" s="288">
        <v>9</v>
      </c>
      <c r="D70" s="213" t="s">
        <v>88</v>
      </c>
      <c r="E70" s="289" t="s">
        <v>180</v>
      </c>
      <c r="F70" s="213" t="s">
        <v>121</v>
      </c>
      <c r="G70" s="334">
        <v>109310</v>
      </c>
      <c r="H70" s="303">
        <v>81383</v>
      </c>
      <c r="I70" s="238">
        <v>4174</v>
      </c>
      <c r="J70" s="238">
        <v>2927</v>
      </c>
      <c r="K70" s="238">
        <f t="shared" si="2"/>
        <v>20826</v>
      </c>
      <c r="L70" s="236">
        <v>108788</v>
      </c>
      <c r="M70" s="235">
        <v>5051.78</v>
      </c>
    </row>
    <row r="71" spans="1:13">
      <c r="A71" s="247">
        <v>16</v>
      </c>
      <c r="B71" s="283">
        <v>67</v>
      </c>
      <c r="C71" s="283">
        <v>9</v>
      </c>
      <c r="D71" s="212" t="s">
        <v>55</v>
      </c>
      <c r="E71" s="285" t="s">
        <v>173</v>
      </c>
      <c r="F71" s="212" t="s">
        <v>118</v>
      </c>
      <c r="G71" s="334">
        <v>86875</v>
      </c>
      <c r="H71" s="303">
        <v>53566</v>
      </c>
      <c r="I71" s="238">
        <v>522</v>
      </c>
      <c r="J71" s="238">
        <v>1899</v>
      </c>
      <c r="K71" s="238">
        <f t="shared" si="2"/>
        <v>30888</v>
      </c>
      <c r="L71" s="236">
        <v>96782</v>
      </c>
      <c r="M71" s="235">
        <v>5129</v>
      </c>
    </row>
    <row r="72" spans="1:13">
      <c r="A72" s="247">
        <v>39</v>
      </c>
      <c r="B72" s="283">
        <v>68</v>
      </c>
      <c r="C72" s="283">
        <v>9</v>
      </c>
      <c r="D72" s="212" t="s">
        <v>49</v>
      </c>
      <c r="E72" s="284" t="s">
        <v>225</v>
      </c>
      <c r="F72" s="212" t="s">
        <v>117</v>
      </c>
      <c r="G72" s="334">
        <v>52326</v>
      </c>
      <c r="H72" s="303">
        <v>38443</v>
      </c>
      <c r="I72" s="238">
        <v>3105</v>
      </c>
      <c r="J72" s="238">
        <v>2569</v>
      </c>
      <c r="K72" s="238">
        <f t="shared" si="2"/>
        <v>8209</v>
      </c>
      <c r="L72" s="236">
        <v>106766</v>
      </c>
      <c r="M72" s="235">
        <v>6833.34</v>
      </c>
    </row>
    <row r="73" spans="1:13">
      <c r="A73" s="247">
        <v>45</v>
      </c>
      <c r="B73" s="283">
        <v>69</v>
      </c>
      <c r="C73" s="283">
        <v>9</v>
      </c>
      <c r="D73" s="212" t="s">
        <v>49</v>
      </c>
      <c r="E73" s="284" t="s">
        <v>230</v>
      </c>
      <c r="F73" s="212" t="s">
        <v>119</v>
      </c>
      <c r="G73" s="334">
        <v>72086</v>
      </c>
      <c r="H73" s="303">
        <v>52908</v>
      </c>
      <c r="I73" s="238">
        <v>4149</v>
      </c>
      <c r="J73" s="238">
        <v>2905</v>
      </c>
      <c r="K73" s="238">
        <f t="shared" si="2"/>
        <v>12124</v>
      </c>
      <c r="L73" s="236">
        <v>115080</v>
      </c>
      <c r="M73" s="235">
        <v>5167.2</v>
      </c>
    </row>
    <row r="74" spans="1:13">
      <c r="A74" s="247">
        <v>8</v>
      </c>
      <c r="B74" s="283">
        <v>70</v>
      </c>
      <c r="C74" s="283">
        <v>9</v>
      </c>
      <c r="D74" s="212" t="s">
        <v>51</v>
      </c>
      <c r="E74" s="284" t="s">
        <v>243</v>
      </c>
      <c r="F74" s="212" t="s">
        <v>113</v>
      </c>
      <c r="G74" s="334">
        <v>69581</v>
      </c>
      <c r="H74" s="303">
        <v>53438</v>
      </c>
      <c r="I74" s="238">
        <v>3371</v>
      </c>
      <c r="J74" s="238">
        <v>2569</v>
      </c>
      <c r="K74" s="238">
        <f t="shared" si="2"/>
        <v>10203</v>
      </c>
      <c r="L74" s="236">
        <v>146334</v>
      </c>
      <c r="M74" s="235">
        <v>3559.48</v>
      </c>
    </row>
    <row r="75" spans="1:13">
      <c r="A75" s="247">
        <v>74</v>
      </c>
      <c r="B75" s="283">
        <v>71</v>
      </c>
      <c r="C75" s="283">
        <v>10</v>
      </c>
      <c r="D75" s="212" t="s">
        <v>45</v>
      </c>
      <c r="E75" s="284" t="s">
        <v>188</v>
      </c>
      <c r="F75" s="212" t="s">
        <v>124</v>
      </c>
      <c r="G75" s="334">
        <v>116249</v>
      </c>
      <c r="H75" s="303">
        <v>90942</v>
      </c>
      <c r="I75" s="238">
        <v>3643</v>
      </c>
      <c r="J75" s="238">
        <v>3291</v>
      </c>
      <c r="K75" s="238">
        <f t="shared" si="2"/>
        <v>18373</v>
      </c>
      <c r="L75" s="236">
        <v>169387</v>
      </c>
      <c r="M75" s="235">
        <v>10383.299999999999</v>
      </c>
    </row>
    <row r="76" spans="1:13">
      <c r="A76" s="247">
        <v>79</v>
      </c>
      <c r="B76" s="286">
        <v>72</v>
      </c>
      <c r="C76" s="286">
        <v>10</v>
      </c>
      <c r="D76" s="214" t="s">
        <v>45</v>
      </c>
      <c r="E76" s="285" t="s">
        <v>193</v>
      </c>
      <c r="F76" s="214" t="s">
        <v>125</v>
      </c>
      <c r="G76" s="334">
        <v>109580</v>
      </c>
      <c r="H76" s="303">
        <v>86089</v>
      </c>
      <c r="I76" s="238">
        <v>3790</v>
      </c>
      <c r="J76" s="238">
        <v>2790</v>
      </c>
      <c r="K76" s="238">
        <f t="shared" si="2"/>
        <v>16911</v>
      </c>
      <c r="L76" s="236">
        <v>203336</v>
      </c>
      <c r="M76" s="235">
        <v>8593.56</v>
      </c>
    </row>
    <row r="77" spans="1:13">
      <c r="A77" s="247">
        <v>81</v>
      </c>
      <c r="B77" s="290">
        <v>73</v>
      </c>
      <c r="C77" s="290">
        <v>10</v>
      </c>
      <c r="D77" s="215" t="s">
        <v>45</v>
      </c>
      <c r="E77" s="291" t="s">
        <v>195</v>
      </c>
      <c r="F77" s="215" t="s">
        <v>122</v>
      </c>
      <c r="G77" s="334">
        <v>116147</v>
      </c>
      <c r="H77" s="303">
        <v>88241</v>
      </c>
      <c r="I77" s="238">
        <v>6810</v>
      </c>
      <c r="J77" s="238">
        <v>2971</v>
      </c>
      <c r="K77" s="238">
        <f t="shared" si="2"/>
        <v>18125</v>
      </c>
      <c r="L77" s="236">
        <v>149514</v>
      </c>
      <c r="M77" s="235">
        <v>5801.09</v>
      </c>
    </row>
    <row r="78" spans="1:13">
      <c r="A78" s="247">
        <v>28</v>
      </c>
      <c r="B78" s="283">
        <v>74</v>
      </c>
      <c r="C78" s="283">
        <v>10</v>
      </c>
      <c r="D78" s="212" t="s">
        <v>53</v>
      </c>
      <c r="E78" s="284" t="s">
        <v>207</v>
      </c>
      <c r="F78" s="212" t="s">
        <v>123</v>
      </c>
      <c r="G78" s="334">
        <v>110540</v>
      </c>
      <c r="H78" s="303">
        <v>85793</v>
      </c>
      <c r="I78" s="238">
        <v>5361</v>
      </c>
      <c r="J78" s="238">
        <v>4895</v>
      </c>
      <c r="K78" s="238">
        <f t="shared" si="2"/>
        <v>14491</v>
      </c>
      <c r="L78" s="236">
        <v>169778</v>
      </c>
      <c r="M78" s="235">
        <v>7956.95</v>
      </c>
    </row>
    <row r="79" spans="1:13">
      <c r="A79" s="247">
        <v>54</v>
      </c>
      <c r="B79" s="283">
        <v>75</v>
      </c>
      <c r="C79" s="283">
        <v>10</v>
      </c>
      <c r="D79" s="212" t="s">
        <v>47</v>
      </c>
      <c r="E79" s="284" t="s">
        <v>215</v>
      </c>
      <c r="F79" s="212" t="s">
        <v>120</v>
      </c>
      <c r="G79" s="334">
        <v>98135</v>
      </c>
      <c r="H79" s="303">
        <v>59176</v>
      </c>
      <c r="I79" s="238">
        <v>4936</v>
      </c>
      <c r="J79" s="238">
        <v>2988</v>
      </c>
      <c r="K79" s="238">
        <f t="shared" si="2"/>
        <v>31035</v>
      </c>
      <c r="L79" s="236">
        <v>152277</v>
      </c>
      <c r="M79" s="235">
        <v>6450.17</v>
      </c>
    </row>
    <row r="80" spans="1:13">
      <c r="A80" s="247">
        <v>86</v>
      </c>
      <c r="B80" s="283">
        <v>76</v>
      </c>
      <c r="C80" s="283">
        <v>10</v>
      </c>
      <c r="D80" s="212" t="s">
        <v>45</v>
      </c>
      <c r="E80" s="284" t="s">
        <v>200</v>
      </c>
      <c r="F80" s="212" t="s">
        <v>126</v>
      </c>
      <c r="G80" s="334">
        <v>126966</v>
      </c>
      <c r="H80" s="303">
        <v>97831</v>
      </c>
      <c r="I80" s="238">
        <v>7155</v>
      </c>
      <c r="J80" s="238">
        <v>3894</v>
      </c>
      <c r="K80" s="238">
        <f t="shared" si="2"/>
        <v>18086</v>
      </c>
      <c r="L80" s="236">
        <v>247599</v>
      </c>
      <c r="M80" s="235">
        <v>9634.4</v>
      </c>
    </row>
    <row r="81" spans="1:13">
      <c r="A81" s="247">
        <v>11</v>
      </c>
      <c r="B81" s="283">
        <v>77</v>
      </c>
      <c r="C81" s="283">
        <v>10</v>
      </c>
      <c r="D81" s="212" t="s">
        <v>51</v>
      </c>
      <c r="E81" s="284" t="s">
        <v>246</v>
      </c>
      <c r="F81" s="212" t="s">
        <v>102</v>
      </c>
      <c r="G81" s="334">
        <v>81715</v>
      </c>
      <c r="H81" s="303">
        <v>60381</v>
      </c>
      <c r="I81" s="238">
        <v>3169</v>
      </c>
      <c r="J81" s="238">
        <v>2895</v>
      </c>
      <c r="K81" s="238">
        <f t="shared" si="2"/>
        <v>15270</v>
      </c>
      <c r="L81" s="236">
        <v>151118</v>
      </c>
      <c r="M81" s="235">
        <v>9494.76</v>
      </c>
    </row>
    <row r="82" spans="1:13">
      <c r="A82" s="247">
        <v>71</v>
      </c>
      <c r="B82" s="283">
        <v>78</v>
      </c>
      <c r="C82" s="283">
        <v>11</v>
      </c>
      <c r="D82" s="212" t="s">
        <v>45</v>
      </c>
      <c r="E82" s="284" t="s">
        <v>186</v>
      </c>
      <c r="F82" s="212" t="s">
        <v>128</v>
      </c>
      <c r="G82" s="334">
        <v>127715</v>
      </c>
      <c r="H82" s="303">
        <v>83829</v>
      </c>
      <c r="I82" s="332">
        <v>4380</v>
      </c>
      <c r="J82" s="238">
        <v>4355</v>
      </c>
      <c r="K82" s="238">
        <f t="shared" si="2"/>
        <v>35151</v>
      </c>
      <c r="L82" s="236">
        <v>156493</v>
      </c>
      <c r="M82" s="235">
        <v>22050.400000000001</v>
      </c>
    </row>
    <row r="83" spans="1:13">
      <c r="A83" s="247">
        <v>13</v>
      </c>
      <c r="B83" s="283">
        <v>79</v>
      </c>
      <c r="C83" s="283">
        <v>11</v>
      </c>
      <c r="D83" s="212" t="s">
        <v>55</v>
      </c>
      <c r="E83" s="285" t="s">
        <v>170</v>
      </c>
      <c r="F83" s="212" t="s">
        <v>55</v>
      </c>
      <c r="G83" s="334">
        <v>92913</v>
      </c>
      <c r="H83" s="303">
        <v>76101</v>
      </c>
      <c r="I83" s="238">
        <v>6215</v>
      </c>
      <c r="J83" s="238">
        <v>5035</v>
      </c>
      <c r="K83" s="238">
        <f t="shared" si="2"/>
        <v>5562</v>
      </c>
      <c r="L83" s="236">
        <v>213737</v>
      </c>
      <c r="M83" s="235">
        <v>21768</v>
      </c>
    </row>
    <row r="84" spans="1:13">
      <c r="A84" s="247">
        <v>42</v>
      </c>
      <c r="B84" s="283">
        <v>80</v>
      </c>
      <c r="C84" s="283">
        <v>11</v>
      </c>
      <c r="D84" s="212" t="s">
        <v>49</v>
      </c>
      <c r="E84" s="284" t="s">
        <v>227</v>
      </c>
      <c r="F84" s="212" t="s">
        <v>127</v>
      </c>
      <c r="G84" s="334">
        <v>126370</v>
      </c>
      <c r="H84" s="303">
        <v>91963</v>
      </c>
      <c r="I84" s="238">
        <v>6508</v>
      </c>
      <c r="J84" s="238">
        <v>4515</v>
      </c>
      <c r="K84" s="238">
        <f t="shared" si="2"/>
        <v>23384</v>
      </c>
      <c r="L84" s="236">
        <v>215637</v>
      </c>
      <c r="M84" s="235">
        <v>19899</v>
      </c>
    </row>
    <row r="85" spans="1:13">
      <c r="A85" s="247">
        <v>57</v>
      </c>
      <c r="B85" s="283">
        <v>81</v>
      </c>
      <c r="C85" s="283">
        <v>11</v>
      </c>
      <c r="D85" s="212" t="s">
        <v>47</v>
      </c>
      <c r="E85" s="284" t="s">
        <v>218</v>
      </c>
      <c r="F85" s="212" t="s">
        <v>130</v>
      </c>
      <c r="G85" s="334">
        <v>82021</v>
      </c>
      <c r="H85" s="303">
        <v>62978</v>
      </c>
      <c r="I85" s="238">
        <v>2174</v>
      </c>
      <c r="J85" s="238">
        <v>3874</v>
      </c>
      <c r="K85" s="238">
        <f t="shared" si="2"/>
        <v>12995</v>
      </c>
      <c r="L85" s="236">
        <v>206426</v>
      </c>
      <c r="M85" s="235">
        <v>23002.6</v>
      </c>
    </row>
    <row r="86" spans="1:13">
      <c r="A86" s="247">
        <v>51</v>
      </c>
      <c r="B86" s="283">
        <v>82</v>
      </c>
      <c r="C86" s="283">
        <v>11</v>
      </c>
      <c r="D86" s="212" t="s">
        <v>49</v>
      </c>
      <c r="E86" s="284" t="s">
        <v>235</v>
      </c>
      <c r="F86" s="212" t="s">
        <v>129</v>
      </c>
      <c r="G86" s="334">
        <v>150062</v>
      </c>
      <c r="H86" s="303">
        <v>113238</v>
      </c>
      <c r="I86" s="238">
        <v>11299</v>
      </c>
      <c r="J86" s="238">
        <v>6497</v>
      </c>
      <c r="K86" s="238">
        <f t="shared" si="2"/>
        <v>19028</v>
      </c>
      <c r="L86" s="236">
        <v>284752</v>
      </c>
      <c r="M86" s="235">
        <v>18975.2</v>
      </c>
    </row>
    <row r="87" spans="1:13">
      <c r="A87" s="247">
        <v>62</v>
      </c>
      <c r="B87" s="283">
        <v>83</v>
      </c>
      <c r="C87" s="283">
        <v>12</v>
      </c>
      <c r="D87" s="212" t="s">
        <v>88</v>
      </c>
      <c r="E87" s="285" t="s">
        <v>177</v>
      </c>
      <c r="F87" s="212" t="s">
        <v>88</v>
      </c>
      <c r="G87" s="334">
        <v>136641</v>
      </c>
      <c r="H87" s="303">
        <v>101105</v>
      </c>
      <c r="I87" s="238">
        <v>9029</v>
      </c>
      <c r="J87" s="238">
        <v>4181</v>
      </c>
      <c r="K87" s="238">
        <f t="shared" si="2"/>
        <v>22326</v>
      </c>
      <c r="L87" s="236">
        <v>257387</v>
      </c>
      <c r="M87" s="235">
        <v>30710.799999999999</v>
      </c>
    </row>
    <row r="88" spans="1:13">
      <c r="A88" s="247">
        <v>21</v>
      </c>
      <c r="B88" s="283">
        <v>84</v>
      </c>
      <c r="C88" s="283">
        <v>12</v>
      </c>
      <c r="D88" s="212" t="s">
        <v>53</v>
      </c>
      <c r="E88" s="284" t="s">
        <v>201</v>
      </c>
      <c r="F88" s="212" t="s">
        <v>53</v>
      </c>
      <c r="G88" s="334">
        <v>123666</v>
      </c>
      <c r="H88" s="303">
        <v>92386</v>
      </c>
      <c r="I88" s="238">
        <v>7421</v>
      </c>
      <c r="J88" s="238">
        <v>11466</v>
      </c>
      <c r="K88" s="238">
        <f t="shared" si="2"/>
        <v>12393</v>
      </c>
      <c r="L88" s="236">
        <v>351817</v>
      </c>
      <c r="M88" s="235">
        <v>48265.1</v>
      </c>
    </row>
    <row r="89" spans="1:13">
      <c r="A89" s="247">
        <v>53</v>
      </c>
      <c r="B89" s="283">
        <v>85</v>
      </c>
      <c r="C89" s="283">
        <v>12</v>
      </c>
      <c r="D89" s="212" t="s">
        <v>47</v>
      </c>
      <c r="E89" s="284" t="s">
        <v>214</v>
      </c>
      <c r="F89" s="212" t="s">
        <v>47</v>
      </c>
      <c r="G89" s="334">
        <v>149652</v>
      </c>
      <c r="H89" s="303">
        <v>112292</v>
      </c>
      <c r="I89" s="238">
        <v>13681</v>
      </c>
      <c r="J89" s="238">
        <v>10190</v>
      </c>
      <c r="K89" s="238">
        <f t="shared" si="2"/>
        <v>13489</v>
      </c>
      <c r="L89" s="236">
        <v>379378</v>
      </c>
      <c r="M89" s="235">
        <v>42063.199999999997</v>
      </c>
    </row>
    <row r="90" spans="1:13">
      <c r="A90" s="247">
        <v>1</v>
      </c>
      <c r="B90" s="283">
        <v>86</v>
      </c>
      <c r="C90" s="283">
        <v>12</v>
      </c>
      <c r="D90" s="212" t="s">
        <v>51</v>
      </c>
      <c r="E90" s="284" t="s">
        <v>237</v>
      </c>
      <c r="F90" s="212" t="s">
        <v>51</v>
      </c>
      <c r="G90" s="334">
        <v>143840</v>
      </c>
      <c r="H90" s="303">
        <v>106378</v>
      </c>
      <c r="I90" s="238">
        <v>10501</v>
      </c>
      <c r="J90" s="238">
        <v>7059</v>
      </c>
      <c r="K90" s="238">
        <f t="shared" si="2"/>
        <v>19902</v>
      </c>
      <c r="L90" s="236">
        <v>315805</v>
      </c>
      <c r="M90" s="235">
        <v>33219.699999999997</v>
      </c>
    </row>
    <row r="91" spans="1:13">
      <c r="A91" s="247">
        <v>68</v>
      </c>
      <c r="B91" s="283">
        <v>87</v>
      </c>
      <c r="C91" s="283">
        <v>13</v>
      </c>
      <c r="D91" s="212" t="s">
        <v>45</v>
      </c>
      <c r="E91" s="284">
        <v>10671</v>
      </c>
      <c r="F91" s="212" t="s">
        <v>45</v>
      </c>
      <c r="G91" s="334">
        <v>399642</v>
      </c>
      <c r="H91" s="303">
        <v>258303</v>
      </c>
      <c r="I91" s="238">
        <v>19956</v>
      </c>
      <c r="J91" s="238">
        <v>19745</v>
      </c>
      <c r="K91" s="238">
        <f t="shared" si="2"/>
        <v>101638</v>
      </c>
      <c r="L91" s="236">
        <v>468541</v>
      </c>
      <c r="M91" s="235">
        <v>150148</v>
      </c>
    </row>
    <row r="92" spans="1:13">
      <c r="A92" s="247">
        <v>35</v>
      </c>
      <c r="B92" s="283">
        <v>88</v>
      </c>
      <c r="C92" s="283">
        <v>13</v>
      </c>
      <c r="D92" s="212" t="s">
        <v>49</v>
      </c>
      <c r="E92" s="284" t="s">
        <v>221</v>
      </c>
      <c r="F92" s="212" t="s">
        <v>49</v>
      </c>
      <c r="G92" s="334">
        <v>193882</v>
      </c>
      <c r="H92" s="306">
        <v>142594</v>
      </c>
      <c r="I92" s="241">
        <v>18624</v>
      </c>
      <c r="J92" s="241">
        <v>14222</v>
      </c>
      <c r="K92" s="238">
        <f t="shared" si="2"/>
        <v>18442</v>
      </c>
      <c r="L92" s="236">
        <v>543164</v>
      </c>
      <c r="M92" s="235">
        <v>91987.5</v>
      </c>
    </row>
    <row r="93" spans="1:13" ht="27.6" customHeight="1">
      <c r="A93" s="353" t="s">
        <v>1174</v>
      </c>
      <c r="B93" s="353"/>
      <c r="C93" s="353"/>
      <c r="D93" s="353"/>
      <c r="E93" s="353"/>
      <c r="F93" s="353"/>
      <c r="G93" s="335">
        <f>SUM(H93:K93)</f>
        <v>5518351</v>
      </c>
      <c r="H93" s="258">
        <f t="shared" ref="H93:M93" si="3">SUM(H5:H92)</f>
        <v>4104971</v>
      </c>
      <c r="I93" s="258">
        <f t="shared" si="3"/>
        <v>269533</v>
      </c>
      <c r="J93" s="258">
        <f t="shared" si="3"/>
        <v>224268</v>
      </c>
      <c r="K93" s="258">
        <f t="shared" si="3"/>
        <v>919579</v>
      </c>
      <c r="L93" s="259">
        <f t="shared" si="3"/>
        <v>9714054</v>
      </c>
      <c r="M93" s="259">
        <f t="shared" si="3"/>
        <v>712302.44900000002</v>
      </c>
    </row>
    <row r="95" spans="1:13">
      <c r="B95" s="292" t="s">
        <v>1364</v>
      </c>
      <c r="C95" s="292"/>
    </row>
  </sheetData>
  <autoFilter ref="A2:M93">
    <filterColumn colId="6" showButton="0"/>
    <filterColumn colId="7" showButton="0"/>
    <filterColumn colId="8" showButton="0"/>
    <filterColumn colId="9" showButton="0"/>
  </autoFilter>
  <mergeCells count="15">
    <mergeCell ref="K3:K4"/>
    <mergeCell ref="L3:L4"/>
    <mergeCell ref="A1:F1"/>
    <mergeCell ref="A93:F93"/>
    <mergeCell ref="G2:K2"/>
    <mergeCell ref="F2:F4"/>
    <mergeCell ref="G3:G4"/>
    <mergeCell ref="H3:H4"/>
    <mergeCell ref="I3:I4"/>
    <mergeCell ref="J3:J4"/>
    <mergeCell ref="A2:A4"/>
    <mergeCell ref="B2:B4"/>
    <mergeCell ref="C2:C4"/>
    <mergeCell ref="D2:D4"/>
    <mergeCell ref="E2:E4"/>
  </mergeCells>
  <phoneticPr fontId="56" type="noConversion"/>
  <hyperlinks>
    <hyperlink ref="M1" r:id="rId1"/>
  </hyperlinks>
  <pageMargins left="0.70866141732283472" right="0.70866141732283472" top="0.74803149606299213" bottom="0.74803149606299213" header="0.31496062992125984" footer="0.31496062992125984"/>
  <pageSetup paperSize="9" scale="73" orientation="landscape" r:id="rId2"/>
  <ignoredErrors>
    <ignoredError sqref="E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CM548"/>
  <sheetViews>
    <sheetView zoomScale="60" zoomScaleNormal="60" workbookViewId="0">
      <pane ySplit="3" topLeftCell="A4" activePane="bottomLeft" state="frozen"/>
      <selection activeCell="AB1" sqref="AB1"/>
      <selection pane="bottomLeft" activeCell="C44" sqref="C44"/>
    </sheetView>
  </sheetViews>
  <sheetFormatPr defaultColWidth="8.6640625" defaultRowHeight="25.95" customHeight="1"/>
  <cols>
    <col min="1" max="1" width="8.109375" style="119" customWidth="1"/>
    <col min="2" max="2" width="20.88671875" style="119" customWidth="1"/>
    <col min="3" max="3" width="71.6640625" style="119" customWidth="1"/>
    <col min="4" max="4" width="17.88671875" style="119" customWidth="1"/>
    <col min="5" max="5" width="15.5546875" style="119" customWidth="1"/>
    <col min="6" max="70" width="16.21875" style="119" customWidth="1"/>
    <col min="71" max="71" width="18.6640625" style="119" customWidth="1"/>
    <col min="72" max="91" width="16.21875" style="119" customWidth="1"/>
    <col min="92" max="16384" width="8.6640625" style="119"/>
  </cols>
  <sheetData>
    <row r="1" spans="1:91" ht="25.95" customHeight="1">
      <c r="D1" s="120" t="s">
        <v>51</v>
      </c>
      <c r="E1" s="120" t="s">
        <v>51</v>
      </c>
      <c r="F1" s="120" t="s">
        <v>51</v>
      </c>
      <c r="G1" s="120" t="s">
        <v>51</v>
      </c>
      <c r="H1" s="120" t="s">
        <v>51</v>
      </c>
      <c r="I1" s="120" t="s">
        <v>51</v>
      </c>
      <c r="J1" s="120" t="s">
        <v>51</v>
      </c>
      <c r="K1" s="120" t="s">
        <v>51</v>
      </c>
      <c r="L1" s="120" t="s">
        <v>51</v>
      </c>
      <c r="M1" s="120" t="s">
        <v>51</v>
      </c>
      <c r="N1" s="120" t="s">
        <v>51</v>
      </c>
      <c r="O1" s="120" t="s">
        <v>51</v>
      </c>
      <c r="P1" s="120" t="s">
        <v>55</v>
      </c>
      <c r="Q1" s="120" t="s">
        <v>55</v>
      </c>
      <c r="R1" s="120" t="s">
        <v>55</v>
      </c>
      <c r="S1" s="120" t="s">
        <v>55</v>
      </c>
      <c r="T1" s="120" t="s">
        <v>55</v>
      </c>
      <c r="U1" s="120" t="s">
        <v>55</v>
      </c>
      <c r="V1" s="120" t="s">
        <v>55</v>
      </c>
      <c r="W1" s="120" t="s">
        <v>55</v>
      </c>
      <c r="X1" s="120" t="s">
        <v>53</v>
      </c>
      <c r="Y1" s="120" t="s">
        <v>53</v>
      </c>
      <c r="Z1" s="120" t="s">
        <v>53</v>
      </c>
      <c r="AA1" s="120" t="s">
        <v>53</v>
      </c>
      <c r="AB1" s="120" t="s">
        <v>53</v>
      </c>
      <c r="AC1" s="120" t="s">
        <v>53</v>
      </c>
      <c r="AD1" s="120" t="s">
        <v>53</v>
      </c>
      <c r="AE1" s="120" t="s">
        <v>53</v>
      </c>
      <c r="AF1" s="120" t="s">
        <v>53</v>
      </c>
      <c r="AG1" s="120" t="s">
        <v>53</v>
      </c>
      <c r="AH1" s="120" t="s">
        <v>53</v>
      </c>
      <c r="AI1" s="120" t="s">
        <v>53</v>
      </c>
      <c r="AJ1" s="120" t="s">
        <v>53</v>
      </c>
      <c r="AK1" s="120" t="s">
        <v>53</v>
      </c>
      <c r="AL1" s="120" t="s">
        <v>49</v>
      </c>
      <c r="AM1" s="120" t="s">
        <v>49</v>
      </c>
      <c r="AN1" s="120" t="s">
        <v>49</v>
      </c>
      <c r="AO1" s="120" t="s">
        <v>49</v>
      </c>
      <c r="AP1" s="120" t="s">
        <v>49</v>
      </c>
      <c r="AQ1" s="120" t="s">
        <v>49</v>
      </c>
      <c r="AR1" s="120" t="s">
        <v>49</v>
      </c>
      <c r="AS1" s="120" t="s">
        <v>49</v>
      </c>
      <c r="AT1" s="120" t="s">
        <v>49</v>
      </c>
      <c r="AU1" s="120" t="s">
        <v>49</v>
      </c>
      <c r="AV1" s="120" t="s">
        <v>49</v>
      </c>
      <c r="AW1" s="120" t="s">
        <v>49</v>
      </c>
      <c r="AX1" s="120" t="s">
        <v>49</v>
      </c>
      <c r="AY1" s="120" t="s">
        <v>49</v>
      </c>
      <c r="AZ1" s="120" t="s">
        <v>49</v>
      </c>
      <c r="BA1" s="120" t="s">
        <v>49</v>
      </c>
      <c r="BB1" s="120" t="s">
        <v>49</v>
      </c>
      <c r="BC1" s="120" t="s">
        <v>49</v>
      </c>
      <c r="BD1" s="120" t="s">
        <v>47</v>
      </c>
      <c r="BE1" s="120" t="s">
        <v>47</v>
      </c>
      <c r="BF1" s="120" t="s">
        <v>47</v>
      </c>
      <c r="BG1" s="120" t="s">
        <v>47</v>
      </c>
      <c r="BH1" s="120" t="s">
        <v>47</v>
      </c>
      <c r="BI1" s="120" t="s">
        <v>47</v>
      </c>
      <c r="BJ1" s="120" t="s">
        <v>47</v>
      </c>
      <c r="BK1" s="120" t="s">
        <v>47</v>
      </c>
      <c r="BL1" s="120" t="s">
        <v>47</v>
      </c>
      <c r="BM1" s="120" t="s">
        <v>88</v>
      </c>
      <c r="BN1" s="120" t="s">
        <v>88</v>
      </c>
      <c r="BO1" s="120" t="s">
        <v>88</v>
      </c>
      <c r="BP1" s="120" t="s">
        <v>88</v>
      </c>
      <c r="BQ1" s="120" t="s">
        <v>88</v>
      </c>
      <c r="BR1" s="120" t="s">
        <v>88</v>
      </c>
      <c r="BS1" s="120" t="s">
        <v>45</v>
      </c>
      <c r="BT1" s="120" t="s">
        <v>45</v>
      </c>
      <c r="BU1" s="120" t="s">
        <v>45</v>
      </c>
      <c r="BV1" s="120" t="s">
        <v>45</v>
      </c>
      <c r="BW1" s="120" t="s">
        <v>45</v>
      </c>
      <c r="BX1" s="120" t="s">
        <v>45</v>
      </c>
      <c r="BY1" s="120" t="s">
        <v>45</v>
      </c>
      <c r="BZ1" s="120" t="s">
        <v>45</v>
      </c>
      <c r="CA1" s="120" t="s">
        <v>45</v>
      </c>
      <c r="CB1" s="120" t="s">
        <v>45</v>
      </c>
      <c r="CC1" s="120" t="s">
        <v>45</v>
      </c>
      <c r="CD1" s="120" t="s">
        <v>45</v>
      </c>
      <c r="CE1" s="120" t="s">
        <v>45</v>
      </c>
      <c r="CF1" s="120" t="s">
        <v>45</v>
      </c>
      <c r="CG1" s="120" t="s">
        <v>45</v>
      </c>
      <c r="CH1" s="120" t="s">
        <v>45</v>
      </c>
      <c r="CI1" s="120" t="s">
        <v>45</v>
      </c>
      <c r="CJ1" s="120" t="s">
        <v>45</v>
      </c>
      <c r="CK1" s="120" t="s">
        <v>45</v>
      </c>
      <c r="CL1" s="120" t="s">
        <v>45</v>
      </c>
      <c r="CM1" s="120" t="s">
        <v>45</v>
      </c>
    </row>
    <row r="2" spans="1:91" ht="25.95" customHeight="1">
      <c r="B2" s="121"/>
      <c r="C2" s="122"/>
      <c r="D2" s="120" t="s">
        <v>237</v>
      </c>
      <c r="E2" s="120" t="s">
        <v>238</v>
      </c>
      <c r="F2" s="120" t="s">
        <v>239</v>
      </c>
      <c r="G2" s="120" t="s">
        <v>240</v>
      </c>
      <c r="H2" s="120" t="s">
        <v>169</v>
      </c>
      <c r="I2" s="120" t="s">
        <v>241</v>
      </c>
      <c r="J2" s="120" t="s">
        <v>242</v>
      </c>
      <c r="K2" s="120" t="s">
        <v>243</v>
      </c>
      <c r="L2" s="120" t="s">
        <v>244</v>
      </c>
      <c r="M2" s="120" t="s">
        <v>245</v>
      </c>
      <c r="N2" s="120" t="s">
        <v>246</v>
      </c>
      <c r="O2" s="120" t="s">
        <v>163</v>
      </c>
      <c r="P2" s="120" t="s">
        <v>170</v>
      </c>
      <c r="Q2" s="120" t="s">
        <v>171</v>
      </c>
      <c r="R2" s="120" t="s">
        <v>172</v>
      </c>
      <c r="S2" s="120" t="s">
        <v>173</v>
      </c>
      <c r="T2" s="120" t="s">
        <v>174</v>
      </c>
      <c r="U2" s="120" t="s">
        <v>175</v>
      </c>
      <c r="V2" s="120" t="s">
        <v>176</v>
      </c>
      <c r="W2" s="120" t="s">
        <v>158</v>
      </c>
      <c r="X2" s="120" t="s">
        <v>201</v>
      </c>
      <c r="Y2" s="120" t="s">
        <v>202</v>
      </c>
      <c r="Z2" s="120" t="s">
        <v>203</v>
      </c>
      <c r="AA2" s="120" t="s">
        <v>204</v>
      </c>
      <c r="AB2" s="120" t="s">
        <v>160</v>
      </c>
      <c r="AC2" s="120" t="s">
        <v>205</v>
      </c>
      <c r="AD2" s="120" t="s">
        <v>206</v>
      </c>
      <c r="AE2" s="120" t="s">
        <v>207</v>
      </c>
      <c r="AF2" s="120" t="s">
        <v>208</v>
      </c>
      <c r="AG2" s="120" t="s">
        <v>209</v>
      </c>
      <c r="AH2" s="120" t="s">
        <v>210</v>
      </c>
      <c r="AI2" s="120" t="s">
        <v>211</v>
      </c>
      <c r="AJ2" s="120" t="s">
        <v>212</v>
      </c>
      <c r="AK2" s="120" t="s">
        <v>213</v>
      </c>
      <c r="AL2" s="120" t="s">
        <v>221</v>
      </c>
      <c r="AM2" s="120" t="s">
        <v>222</v>
      </c>
      <c r="AN2" s="120" t="s">
        <v>223</v>
      </c>
      <c r="AO2" s="120" t="s">
        <v>224</v>
      </c>
      <c r="AP2" s="120" t="s">
        <v>225</v>
      </c>
      <c r="AQ2" s="120" t="s">
        <v>226</v>
      </c>
      <c r="AR2" s="120" t="s">
        <v>162</v>
      </c>
      <c r="AS2" s="120" t="s">
        <v>227</v>
      </c>
      <c r="AT2" s="120" t="s">
        <v>228</v>
      </c>
      <c r="AU2" s="120" t="s">
        <v>229</v>
      </c>
      <c r="AV2" s="120" t="s">
        <v>230</v>
      </c>
      <c r="AW2" s="120" t="s">
        <v>231</v>
      </c>
      <c r="AX2" s="120" t="s">
        <v>168</v>
      </c>
      <c r="AY2" s="120" t="s">
        <v>232</v>
      </c>
      <c r="AZ2" s="120" t="s">
        <v>233</v>
      </c>
      <c r="BA2" s="120" t="s">
        <v>234</v>
      </c>
      <c r="BB2" s="120" t="s">
        <v>235</v>
      </c>
      <c r="BC2" s="120" t="s">
        <v>236</v>
      </c>
      <c r="BD2" s="120" t="s">
        <v>214</v>
      </c>
      <c r="BE2" s="120" t="s">
        <v>215</v>
      </c>
      <c r="BF2" s="120" t="s">
        <v>216</v>
      </c>
      <c r="BG2" s="120" t="s">
        <v>217</v>
      </c>
      <c r="BH2" s="120" t="s">
        <v>218</v>
      </c>
      <c r="BI2" s="120" t="s">
        <v>167</v>
      </c>
      <c r="BJ2" s="120" t="s">
        <v>161</v>
      </c>
      <c r="BK2" s="120" t="s">
        <v>219</v>
      </c>
      <c r="BL2" s="120" t="s">
        <v>220</v>
      </c>
      <c r="BM2" s="120" t="s">
        <v>177</v>
      </c>
      <c r="BN2" s="120" t="s">
        <v>178</v>
      </c>
      <c r="BO2" s="120" t="s">
        <v>179</v>
      </c>
      <c r="BP2" s="120" t="s">
        <v>180</v>
      </c>
      <c r="BQ2" s="120" t="s">
        <v>181</v>
      </c>
      <c r="BR2" s="120" t="s">
        <v>182</v>
      </c>
      <c r="BS2" s="120" t="s">
        <v>183</v>
      </c>
      <c r="BT2" s="120" t="s">
        <v>184</v>
      </c>
      <c r="BU2" s="120" t="s">
        <v>185</v>
      </c>
      <c r="BV2" s="120" t="s">
        <v>186</v>
      </c>
      <c r="BW2" s="120" t="s">
        <v>159</v>
      </c>
      <c r="BX2" s="120" t="s">
        <v>187</v>
      </c>
      <c r="BY2" s="120" t="s">
        <v>188</v>
      </c>
      <c r="BZ2" s="120" t="s">
        <v>189</v>
      </c>
      <c r="CA2" s="120" t="s">
        <v>190</v>
      </c>
      <c r="CB2" s="120" t="s">
        <v>191</v>
      </c>
      <c r="CC2" s="120" t="s">
        <v>192</v>
      </c>
      <c r="CD2" s="120" t="s">
        <v>193</v>
      </c>
      <c r="CE2" s="120" t="s">
        <v>194</v>
      </c>
      <c r="CF2" s="120" t="s">
        <v>195</v>
      </c>
      <c r="CG2" s="120" t="s">
        <v>196</v>
      </c>
      <c r="CH2" s="120" t="s">
        <v>197</v>
      </c>
      <c r="CI2" s="120" t="s">
        <v>198</v>
      </c>
      <c r="CJ2" s="120" t="s">
        <v>199</v>
      </c>
      <c r="CK2" s="120" t="s">
        <v>200</v>
      </c>
      <c r="CL2" s="120" t="s">
        <v>165</v>
      </c>
      <c r="CM2" s="120" t="s">
        <v>166</v>
      </c>
    </row>
    <row r="3" spans="1:91" ht="25.95" customHeight="1">
      <c r="B3" s="123" t="s">
        <v>295</v>
      </c>
      <c r="C3" s="123" t="s">
        <v>296</v>
      </c>
      <c r="D3" s="124" t="s">
        <v>373</v>
      </c>
      <c r="E3" s="124" t="s">
        <v>374</v>
      </c>
      <c r="F3" s="124" t="s">
        <v>375</v>
      </c>
      <c r="G3" s="124" t="s">
        <v>376</v>
      </c>
      <c r="H3" s="124" t="s">
        <v>377</v>
      </c>
      <c r="I3" s="124" t="s">
        <v>378</v>
      </c>
      <c r="J3" s="124" t="s">
        <v>379</v>
      </c>
      <c r="K3" s="124" t="s">
        <v>380</v>
      </c>
      <c r="L3" s="124" t="s">
        <v>381</v>
      </c>
      <c r="M3" s="124" t="s">
        <v>382</v>
      </c>
      <c r="N3" s="124" t="s">
        <v>383</v>
      </c>
      <c r="O3" s="124" t="s">
        <v>384</v>
      </c>
      <c r="P3" s="124" t="s">
        <v>297</v>
      </c>
      <c r="Q3" s="124" t="s">
        <v>298</v>
      </c>
      <c r="R3" s="124" t="s">
        <v>299</v>
      </c>
      <c r="S3" s="124" t="s">
        <v>300</v>
      </c>
      <c r="T3" s="124" t="s">
        <v>301</v>
      </c>
      <c r="U3" s="124" t="s">
        <v>302</v>
      </c>
      <c r="V3" s="124" t="s">
        <v>303</v>
      </c>
      <c r="W3" s="124" t="s">
        <v>304</v>
      </c>
      <c r="X3" s="124" t="s">
        <v>332</v>
      </c>
      <c r="Y3" s="124" t="s">
        <v>333</v>
      </c>
      <c r="Z3" s="124" t="s">
        <v>334</v>
      </c>
      <c r="AA3" s="124" t="s">
        <v>335</v>
      </c>
      <c r="AB3" s="124" t="s">
        <v>336</v>
      </c>
      <c r="AC3" s="124" t="s">
        <v>337</v>
      </c>
      <c r="AD3" s="124" t="s">
        <v>338</v>
      </c>
      <c r="AE3" s="124" t="s">
        <v>339</v>
      </c>
      <c r="AF3" s="124" t="s">
        <v>340</v>
      </c>
      <c r="AG3" s="124" t="s">
        <v>341</v>
      </c>
      <c r="AH3" s="124" t="s">
        <v>342</v>
      </c>
      <c r="AI3" s="124" t="s">
        <v>343</v>
      </c>
      <c r="AJ3" s="124" t="s">
        <v>344</v>
      </c>
      <c r="AK3" s="124" t="s">
        <v>345</v>
      </c>
      <c r="AL3" s="124" t="s">
        <v>355</v>
      </c>
      <c r="AM3" s="124" t="s">
        <v>356</v>
      </c>
      <c r="AN3" s="124" t="s">
        <v>357</v>
      </c>
      <c r="AO3" s="124" t="s">
        <v>358</v>
      </c>
      <c r="AP3" s="124" t="s">
        <v>359</v>
      </c>
      <c r="AQ3" s="124" t="s">
        <v>360</v>
      </c>
      <c r="AR3" s="124" t="s">
        <v>361</v>
      </c>
      <c r="AS3" s="124" t="s">
        <v>362</v>
      </c>
      <c r="AT3" s="124" t="s">
        <v>363</v>
      </c>
      <c r="AU3" s="124" t="s">
        <v>364</v>
      </c>
      <c r="AV3" s="124" t="s">
        <v>365</v>
      </c>
      <c r="AW3" s="124" t="s">
        <v>366</v>
      </c>
      <c r="AX3" s="124" t="s">
        <v>367</v>
      </c>
      <c r="AY3" s="124" t="s">
        <v>368</v>
      </c>
      <c r="AZ3" s="124" t="s">
        <v>369</v>
      </c>
      <c r="BA3" s="124" t="s">
        <v>370</v>
      </c>
      <c r="BB3" s="124" t="s">
        <v>371</v>
      </c>
      <c r="BC3" s="124" t="s">
        <v>372</v>
      </c>
      <c r="BD3" s="124" t="s">
        <v>346</v>
      </c>
      <c r="BE3" s="124" t="s">
        <v>347</v>
      </c>
      <c r="BF3" s="124" t="s">
        <v>348</v>
      </c>
      <c r="BG3" s="124" t="s">
        <v>349</v>
      </c>
      <c r="BH3" s="124" t="s">
        <v>350</v>
      </c>
      <c r="BI3" s="124" t="s">
        <v>351</v>
      </c>
      <c r="BJ3" s="124" t="s">
        <v>352</v>
      </c>
      <c r="BK3" s="124" t="s">
        <v>353</v>
      </c>
      <c r="BL3" s="124" t="s">
        <v>354</v>
      </c>
      <c r="BM3" s="124" t="s">
        <v>305</v>
      </c>
      <c r="BN3" s="124" t="s">
        <v>306</v>
      </c>
      <c r="BO3" s="124" t="s">
        <v>307</v>
      </c>
      <c r="BP3" s="124" t="s">
        <v>308</v>
      </c>
      <c r="BQ3" s="124" t="s">
        <v>309</v>
      </c>
      <c r="BR3" s="124" t="s">
        <v>310</v>
      </c>
      <c r="BS3" s="124" t="s">
        <v>311</v>
      </c>
      <c r="BT3" s="124" t="s">
        <v>312</v>
      </c>
      <c r="BU3" s="124" t="s">
        <v>313</v>
      </c>
      <c r="BV3" s="124" t="s">
        <v>314</v>
      </c>
      <c r="BW3" s="124" t="s">
        <v>315</v>
      </c>
      <c r="BX3" s="124" t="s">
        <v>316</v>
      </c>
      <c r="BY3" s="124" t="s">
        <v>317</v>
      </c>
      <c r="BZ3" s="124" t="s">
        <v>318</v>
      </c>
      <c r="CA3" s="124" t="s">
        <v>319</v>
      </c>
      <c r="CB3" s="124" t="s">
        <v>320</v>
      </c>
      <c r="CC3" s="124" t="s">
        <v>321</v>
      </c>
      <c r="CD3" s="124" t="s">
        <v>322</v>
      </c>
      <c r="CE3" s="124" t="s">
        <v>323</v>
      </c>
      <c r="CF3" s="124" t="s">
        <v>324</v>
      </c>
      <c r="CG3" s="124" t="s">
        <v>325</v>
      </c>
      <c r="CH3" s="124" t="s">
        <v>326</v>
      </c>
      <c r="CI3" s="124" t="s">
        <v>327</v>
      </c>
      <c r="CJ3" s="124" t="s">
        <v>328</v>
      </c>
      <c r="CK3" s="124" t="s">
        <v>329</v>
      </c>
      <c r="CL3" s="124" t="s">
        <v>330</v>
      </c>
      <c r="CM3" s="124" t="s">
        <v>331</v>
      </c>
    </row>
    <row r="4" spans="1:91" ht="24.6" hidden="1">
      <c r="A4" s="125"/>
      <c r="B4" s="243" t="s">
        <v>734</v>
      </c>
      <c r="C4" s="126" t="s">
        <v>1199</v>
      </c>
      <c r="D4" s="195">
        <v>150000</v>
      </c>
      <c r="E4" s="195">
        <v>0</v>
      </c>
      <c r="F4" s="195">
        <v>0</v>
      </c>
      <c r="G4" s="195">
        <v>0</v>
      </c>
      <c r="H4" s="195">
        <v>0</v>
      </c>
      <c r="I4" s="195">
        <v>0</v>
      </c>
      <c r="J4" s="195">
        <v>0</v>
      </c>
      <c r="K4" s="195">
        <v>0</v>
      </c>
      <c r="L4" s="195">
        <v>0</v>
      </c>
      <c r="M4" s="195">
        <v>0</v>
      </c>
      <c r="N4" s="195">
        <v>0</v>
      </c>
      <c r="O4" s="195">
        <v>0</v>
      </c>
      <c r="P4" s="195">
        <v>0</v>
      </c>
      <c r="Q4" s="195">
        <v>0</v>
      </c>
      <c r="R4" s="195">
        <v>0</v>
      </c>
      <c r="S4" s="195">
        <v>0</v>
      </c>
      <c r="T4" s="195">
        <v>0</v>
      </c>
      <c r="U4" s="195">
        <v>0</v>
      </c>
      <c r="V4" s="195">
        <v>0</v>
      </c>
      <c r="W4" s="195">
        <v>0</v>
      </c>
      <c r="X4" s="195">
        <v>803800</v>
      </c>
      <c r="Y4" s="195">
        <v>0</v>
      </c>
      <c r="Z4" s="195">
        <v>0</v>
      </c>
      <c r="AA4" s="195">
        <v>0</v>
      </c>
      <c r="AB4" s="195">
        <v>0</v>
      </c>
      <c r="AC4" s="195">
        <v>0</v>
      </c>
      <c r="AD4" s="195">
        <v>0</v>
      </c>
      <c r="AE4" s="195">
        <v>0</v>
      </c>
      <c r="AF4" s="195">
        <v>0</v>
      </c>
      <c r="AG4" s="195">
        <v>0</v>
      </c>
      <c r="AH4" s="195">
        <v>0</v>
      </c>
      <c r="AI4" s="195">
        <v>0</v>
      </c>
      <c r="AJ4" s="195">
        <v>0</v>
      </c>
      <c r="AK4" s="195">
        <v>0</v>
      </c>
      <c r="AL4" s="195">
        <v>0</v>
      </c>
      <c r="AM4" s="195">
        <v>0</v>
      </c>
      <c r="AN4" s="195">
        <v>0</v>
      </c>
      <c r="AO4" s="195">
        <v>0</v>
      </c>
      <c r="AP4" s="195">
        <v>0</v>
      </c>
      <c r="AQ4" s="195">
        <v>0</v>
      </c>
      <c r="AR4" s="195">
        <v>0</v>
      </c>
      <c r="AS4" s="195">
        <v>0</v>
      </c>
      <c r="AT4" s="195">
        <v>0</v>
      </c>
      <c r="AU4" s="195">
        <v>0</v>
      </c>
      <c r="AV4" s="195">
        <v>0</v>
      </c>
      <c r="AW4" s="195">
        <v>0</v>
      </c>
      <c r="AX4" s="195">
        <v>0</v>
      </c>
      <c r="AY4" s="195">
        <v>0</v>
      </c>
      <c r="AZ4" s="195">
        <v>0</v>
      </c>
      <c r="BA4" s="195">
        <v>0</v>
      </c>
      <c r="BB4" s="195">
        <v>0</v>
      </c>
      <c r="BC4" s="195">
        <v>0</v>
      </c>
      <c r="BD4" s="195">
        <v>0</v>
      </c>
      <c r="BE4" s="195">
        <v>93053</v>
      </c>
      <c r="BF4" s="195">
        <v>0</v>
      </c>
      <c r="BG4" s="195">
        <v>0</v>
      </c>
      <c r="BH4" s="195">
        <v>0</v>
      </c>
      <c r="BI4" s="195">
        <v>0</v>
      </c>
      <c r="BJ4" s="195">
        <v>0</v>
      </c>
      <c r="BK4" s="195">
        <v>0</v>
      </c>
      <c r="BL4" s="195">
        <v>0</v>
      </c>
      <c r="BM4" s="195">
        <v>0</v>
      </c>
      <c r="BN4" s="195">
        <v>0</v>
      </c>
      <c r="BO4" s="195">
        <v>0</v>
      </c>
      <c r="BP4" s="195">
        <v>0</v>
      </c>
      <c r="BQ4" s="195">
        <v>0</v>
      </c>
      <c r="BR4" s="195">
        <v>0</v>
      </c>
      <c r="BS4" s="195">
        <v>0</v>
      </c>
      <c r="BT4" s="195">
        <v>0</v>
      </c>
      <c r="BU4" s="195">
        <v>0</v>
      </c>
      <c r="BV4" s="195">
        <v>0</v>
      </c>
      <c r="BW4" s="195">
        <v>0</v>
      </c>
      <c r="BX4" s="195">
        <v>0</v>
      </c>
      <c r="BY4" s="195">
        <v>0</v>
      </c>
      <c r="BZ4" s="195">
        <v>0</v>
      </c>
      <c r="CA4" s="195">
        <v>0</v>
      </c>
      <c r="CB4" s="195">
        <v>0</v>
      </c>
      <c r="CC4" s="195">
        <v>0</v>
      </c>
      <c r="CD4" s="195">
        <v>0</v>
      </c>
      <c r="CE4" s="195">
        <v>0</v>
      </c>
      <c r="CF4" s="195">
        <v>0</v>
      </c>
      <c r="CG4" s="195">
        <v>0</v>
      </c>
      <c r="CH4" s="195">
        <v>0</v>
      </c>
      <c r="CI4" s="195">
        <v>0</v>
      </c>
      <c r="CJ4" s="195">
        <v>0</v>
      </c>
      <c r="CK4" s="195">
        <v>0</v>
      </c>
      <c r="CL4" s="195">
        <v>0</v>
      </c>
      <c r="CM4" s="195">
        <v>0</v>
      </c>
    </row>
    <row r="5" spans="1:91" ht="24.6" hidden="1">
      <c r="A5" s="125"/>
      <c r="B5" s="243" t="s">
        <v>735</v>
      </c>
      <c r="C5" s="126" t="s">
        <v>1200</v>
      </c>
      <c r="D5" s="195">
        <v>16248.23</v>
      </c>
      <c r="E5" s="195">
        <v>0</v>
      </c>
      <c r="F5" s="195">
        <v>0</v>
      </c>
      <c r="G5" s="195">
        <v>0</v>
      </c>
      <c r="H5" s="195">
        <v>0</v>
      </c>
      <c r="I5" s="195">
        <v>0</v>
      </c>
      <c r="J5" s="195">
        <v>0</v>
      </c>
      <c r="K5" s="195">
        <v>0</v>
      </c>
      <c r="L5" s="195">
        <v>0</v>
      </c>
      <c r="M5" s="195">
        <v>0</v>
      </c>
      <c r="N5" s="195">
        <v>0</v>
      </c>
      <c r="O5" s="195">
        <v>0</v>
      </c>
      <c r="P5" s="195">
        <v>0</v>
      </c>
      <c r="Q5" s="195">
        <v>0</v>
      </c>
      <c r="R5" s="195">
        <v>0</v>
      </c>
      <c r="S5" s="195">
        <v>0</v>
      </c>
      <c r="T5" s="195">
        <v>0</v>
      </c>
      <c r="U5" s="195">
        <v>0</v>
      </c>
      <c r="V5" s="195">
        <v>0</v>
      </c>
      <c r="W5" s="195">
        <v>0</v>
      </c>
      <c r="X5" s="195">
        <v>0</v>
      </c>
      <c r="Y5" s="195">
        <v>0</v>
      </c>
      <c r="Z5" s="195">
        <v>0</v>
      </c>
      <c r="AA5" s="195">
        <v>0</v>
      </c>
      <c r="AB5" s="195">
        <v>0</v>
      </c>
      <c r="AC5" s="195">
        <v>0</v>
      </c>
      <c r="AD5" s="195">
        <v>0</v>
      </c>
      <c r="AE5" s="195">
        <v>0</v>
      </c>
      <c r="AF5" s="195">
        <v>0</v>
      </c>
      <c r="AG5" s="195">
        <v>0</v>
      </c>
      <c r="AH5" s="195">
        <v>0</v>
      </c>
      <c r="AI5" s="195">
        <v>0</v>
      </c>
      <c r="AJ5" s="195">
        <v>0</v>
      </c>
      <c r="AK5" s="195">
        <v>0</v>
      </c>
      <c r="AL5" s="195">
        <v>0</v>
      </c>
      <c r="AM5" s="195">
        <v>0</v>
      </c>
      <c r="AN5" s="195">
        <v>0</v>
      </c>
      <c r="AO5" s="195">
        <v>0</v>
      </c>
      <c r="AP5" s="195">
        <v>0</v>
      </c>
      <c r="AQ5" s="195">
        <v>0</v>
      </c>
      <c r="AR5" s="195">
        <v>0</v>
      </c>
      <c r="AS5" s="195">
        <v>0</v>
      </c>
      <c r="AT5" s="195">
        <v>0</v>
      </c>
      <c r="AU5" s="195">
        <v>0</v>
      </c>
      <c r="AV5" s="195">
        <v>0</v>
      </c>
      <c r="AW5" s="195">
        <v>0</v>
      </c>
      <c r="AX5" s="195">
        <v>0</v>
      </c>
      <c r="AY5" s="195">
        <v>0</v>
      </c>
      <c r="AZ5" s="195">
        <v>0</v>
      </c>
      <c r="BA5" s="195">
        <v>0</v>
      </c>
      <c r="BB5" s="195">
        <v>0</v>
      </c>
      <c r="BC5" s="195">
        <v>0</v>
      </c>
      <c r="BD5" s="195">
        <v>4459683.9400000004</v>
      </c>
      <c r="BE5" s="195">
        <v>0</v>
      </c>
      <c r="BF5" s="195">
        <v>0</v>
      </c>
      <c r="BG5" s="195">
        <v>0</v>
      </c>
      <c r="BH5" s="195">
        <v>0</v>
      </c>
      <c r="BI5" s="195">
        <v>0</v>
      </c>
      <c r="BJ5" s="195">
        <v>0</v>
      </c>
      <c r="BK5" s="195">
        <v>0</v>
      </c>
      <c r="BL5" s="195">
        <v>0</v>
      </c>
      <c r="BM5" s="195">
        <v>0</v>
      </c>
      <c r="BN5" s="195">
        <v>0</v>
      </c>
      <c r="BO5" s="195">
        <v>0</v>
      </c>
      <c r="BP5" s="195">
        <v>0</v>
      </c>
      <c r="BQ5" s="195">
        <v>0</v>
      </c>
      <c r="BR5" s="195">
        <v>0</v>
      </c>
      <c r="BS5" s="197">
        <v>0</v>
      </c>
      <c r="BT5" s="197">
        <v>0</v>
      </c>
      <c r="BU5" s="197">
        <v>0</v>
      </c>
      <c r="BV5" s="197">
        <v>0</v>
      </c>
      <c r="BW5" s="197">
        <v>0</v>
      </c>
      <c r="BX5" s="197">
        <v>0</v>
      </c>
      <c r="BY5" s="197">
        <v>0</v>
      </c>
      <c r="BZ5" s="197">
        <v>0</v>
      </c>
      <c r="CA5" s="197">
        <v>0</v>
      </c>
      <c r="CB5" s="197">
        <v>0</v>
      </c>
      <c r="CC5" s="197">
        <v>0</v>
      </c>
      <c r="CD5" s="197">
        <v>0</v>
      </c>
      <c r="CE5" s="197">
        <v>0</v>
      </c>
      <c r="CF5" s="197">
        <v>0</v>
      </c>
      <c r="CG5" s="197">
        <v>0</v>
      </c>
      <c r="CH5" s="197">
        <v>0</v>
      </c>
      <c r="CI5" s="197">
        <v>0</v>
      </c>
      <c r="CJ5" s="197">
        <v>0</v>
      </c>
      <c r="CK5" s="197">
        <v>0</v>
      </c>
      <c r="CL5" s="197">
        <v>0</v>
      </c>
      <c r="CM5" s="197">
        <v>0</v>
      </c>
    </row>
    <row r="6" spans="1:91" ht="24.6" hidden="1">
      <c r="A6" s="125"/>
      <c r="B6" s="243" t="s">
        <v>736</v>
      </c>
      <c r="C6" s="126" t="s">
        <v>385</v>
      </c>
      <c r="D6" s="195">
        <v>9400</v>
      </c>
      <c r="E6" s="195">
        <v>0</v>
      </c>
      <c r="F6" s="195">
        <v>0</v>
      </c>
      <c r="G6" s="195">
        <v>0</v>
      </c>
      <c r="H6" s="195">
        <v>0</v>
      </c>
      <c r="I6" s="195">
        <v>0</v>
      </c>
      <c r="J6" s="195">
        <v>0</v>
      </c>
      <c r="K6" s="195">
        <v>0</v>
      </c>
      <c r="L6" s="195">
        <v>0</v>
      </c>
      <c r="M6" s="195">
        <v>0</v>
      </c>
      <c r="N6" s="195">
        <v>0</v>
      </c>
      <c r="O6" s="195">
        <v>0</v>
      </c>
      <c r="P6" s="195">
        <v>2400</v>
      </c>
      <c r="Q6" s="195">
        <v>0</v>
      </c>
      <c r="R6" s="195">
        <v>0</v>
      </c>
      <c r="S6" s="195">
        <v>0</v>
      </c>
      <c r="T6" s="195">
        <v>0</v>
      </c>
      <c r="U6" s="195">
        <v>0</v>
      </c>
      <c r="V6" s="195">
        <v>0</v>
      </c>
      <c r="W6" s="195">
        <v>0</v>
      </c>
      <c r="X6" s="195">
        <v>10100</v>
      </c>
      <c r="Y6" s="195">
        <v>0</v>
      </c>
      <c r="Z6" s="195">
        <v>0</v>
      </c>
      <c r="AA6" s="195">
        <v>0</v>
      </c>
      <c r="AB6" s="195">
        <v>0</v>
      </c>
      <c r="AC6" s="195">
        <v>0</v>
      </c>
      <c r="AD6" s="195">
        <v>0</v>
      </c>
      <c r="AE6" s="195">
        <v>0</v>
      </c>
      <c r="AF6" s="195">
        <v>0</v>
      </c>
      <c r="AG6" s="195">
        <v>0</v>
      </c>
      <c r="AH6" s="195">
        <v>0</v>
      </c>
      <c r="AI6" s="195">
        <v>0</v>
      </c>
      <c r="AJ6" s="195">
        <v>0</v>
      </c>
      <c r="AK6" s="195">
        <v>0</v>
      </c>
      <c r="AL6" s="195">
        <v>15000</v>
      </c>
      <c r="AM6" s="195">
        <v>0</v>
      </c>
      <c r="AN6" s="195">
        <v>0</v>
      </c>
      <c r="AO6" s="195">
        <v>0</v>
      </c>
      <c r="AP6" s="195">
        <v>0</v>
      </c>
      <c r="AQ6" s="195">
        <v>0</v>
      </c>
      <c r="AR6" s="195">
        <v>0</v>
      </c>
      <c r="AS6" s="195">
        <v>50</v>
      </c>
      <c r="AT6" s="195">
        <v>0</v>
      </c>
      <c r="AU6" s="195">
        <v>0</v>
      </c>
      <c r="AV6" s="195">
        <v>0</v>
      </c>
      <c r="AW6" s="195">
        <v>0</v>
      </c>
      <c r="AX6" s="195">
        <v>0</v>
      </c>
      <c r="AY6" s="195">
        <v>0</v>
      </c>
      <c r="AZ6" s="195">
        <v>0</v>
      </c>
      <c r="BA6" s="195">
        <v>0</v>
      </c>
      <c r="BB6" s="195">
        <v>0</v>
      </c>
      <c r="BC6" s="195">
        <v>0</v>
      </c>
      <c r="BD6" s="195">
        <v>13900</v>
      </c>
      <c r="BE6" s="195">
        <v>0</v>
      </c>
      <c r="BF6" s="195">
        <v>0</v>
      </c>
      <c r="BG6" s="195">
        <v>0</v>
      </c>
      <c r="BH6" s="195">
        <v>9050</v>
      </c>
      <c r="BI6" s="195">
        <v>0</v>
      </c>
      <c r="BJ6" s="195">
        <v>0</v>
      </c>
      <c r="BK6" s="195">
        <v>0</v>
      </c>
      <c r="BL6" s="195">
        <v>0</v>
      </c>
      <c r="BM6" s="195">
        <v>3000</v>
      </c>
      <c r="BN6" s="195">
        <v>0</v>
      </c>
      <c r="BO6" s="195">
        <v>0</v>
      </c>
      <c r="BP6" s="195">
        <v>0</v>
      </c>
      <c r="BQ6" s="195">
        <v>0</v>
      </c>
      <c r="BR6" s="195">
        <v>0</v>
      </c>
      <c r="BS6" s="197">
        <v>33600</v>
      </c>
      <c r="BT6" s="197">
        <v>0</v>
      </c>
      <c r="BU6" s="197">
        <v>0</v>
      </c>
      <c r="BV6" s="197">
        <v>0</v>
      </c>
      <c r="BW6" s="195">
        <v>0</v>
      </c>
      <c r="BX6" s="197">
        <v>0</v>
      </c>
      <c r="BY6" s="197">
        <v>0</v>
      </c>
      <c r="BZ6" s="197">
        <v>0</v>
      </c>
      <c r="CA6" s="197">
        <v>0</v>
      </c>
      <c r="CB6" s="197">
        <v>0</v>
      </c>
      <c r="CC6" s="197">
        <v>0</v>
      </c>
      <c r="CD6" s="197">
        <v>0</v>
      </c>
      <c r="CE6" s="197">
        <v>0</v>
      </c>
      <c r="CF6" s="197">
        <v>0</v>
      </c>
      <c r="CG6" s="197">
        <v>0</v>
      </c>
      <c r="CH6" s="197">
        <v>4319</v>
      </c>
      <c r="CI6" s="197">
        <v>0</v>
      </c>
      <c r="CJ6" s="197">
        <v>0</v>
      </c>
      <c r="CK6" s="197">
        <v>0</v>
      </c>
      <c r="CL6" s="197">
        <v>0</v>
      </c>
      <c r="CM6" s="197">
        <v>0</v>
      </c>
    </row>
    <row r="7" spans="1:91" ht="24.6" hidden="1">
      <c r="A7" s="125"/>
      <c r="B7" s="243" t="s">
        <v>737</v>
      </c>
      <c r="C7" s="126" t="s">
        <v>386</v>
      </c>
      <c r="D7" s="195">
        <v>0</v>
      </c>
      <c r="E7" s="195">
        <v>0</v>
      </c>
      <c r="F7" s="195">
        <v>0</v>
      </c>
      <c r="G7" s="195">
        <v>0</v>
      </c>
      <c r="H7" s="195">
        <v>0</v>
      </c>
      <c r="I7" s="195">
        <v>0</v>
      </c>
      <c r="J7" s="195">
        <v>0</v>
      </c>
      <c r="K7" s="195">
        <v>0</v>
      </c>
      <c r="L7" s="195">
        <v>0</v>
      </c>
      <c r="M7" s="195">
        <v>0</v>
      </c>
      <c r="N7" s="195">
        <v>0</v>
      </c>
      <c r="O7" s="195">
        <v>0</v>
      </c>
      <c r="P7" s="195">
        <v>0</v>
      </c>
      <c r="Q7" s="195">
        <v>0</v>
      </c>
      <c r="R7" s="195">
        <v>0</v>
      </c>
      <c r="S7" s="195">
        <v>0</v>
      </c>
      <c r="T7" s="195">
        <v>0</v>
      </c>
      <c r="U7" s="195">
        <v>0</v>
      </c>
      <c r="V7" s="195">
        <v>0</v>
      </c>
      <c r="W7" s="195">
        <v>0</v>
      </c>
      <c r="X7" s="195">
        <v>43000</v>
      </c>
      <c r="Y7" s="195">
        <v>0</v>
      </c>
      <c r="Z7" s="195">
        <v>0</v>
      </c>
      <c r="AA7" s="195">
        <v>0</v>
      </c>
      <c r="AB7" s="195">
        <v>0</v>
      </c>
      <c r="AC7" s="195">
        <v>0</v>
      </c>
      <c r="AD7" s="195">
        <v>0</v>
      </c>
      <c r="AE7" s="195">
        <v>0</v>
      </c>
      <c r="AF7" s="195">
        <v>0</v>
      </c>
      <c r="AG7" s="195">
        <v>0</v>
      </c>
      <c r="AH7" s="195">
        <v>0</v>
      </c>
      <c r="AI7" s="195">
        <v>0</v>
      </c>
      <c r="AJ7" s="195">
        <v>0</v>
      </c>
      <c r="AK7" s="195">
        <v>0</v>
      </c>
      <c r="AL7" s="195">
        <v>13500</v>
      </c>
      <c r="AM7" s="195">
        <v>0</v>
      </c>
      <c r="AN7" s="195">
        <v>0</v>
      </c>
      <c r="AO7" s="195">
        <v>0</v>
      </c>
      <c r="AP7" s="195">
        <v>0</v>
      </c>
      <c r="AQ7" s="195">
        <v>0</v>
      </c>
      <c r="AR7" s="195">
        <v>0</v>
      </c>
      <c r="AS7" s="195">
        <v>0</v>
      </c>
      <c r="AT7" s="195">
        <v>0</v>
      </c>
      <c r="AU7" s="195">
        <v>0</v>
      </c>
      <c r="AV7" s="195">
        <v>0</v>
      </c>
      <c r="AW7" s="195">
        <v>0</v>
      </c>
      <c r="AX7" s="195">
        <v>0</v>
      </c>
      <c r="AY7" s="195">
        <v>0</v>
      </c>
      <c r="AZ7" s="195">
        <v>0</v>
      </c>
      <c r="BA7" s="195">
        <v>0</v>
      </c>
      <c r="BB7" s="195">
        <v>0</v>
      </c>
      <c r="BC7" s="195">
        <v>0</v>
      </c>
      <c r="BD7" s="195">
        <v>0</v>
      </c>
      <c r="BE7" s="195">
        <v>0</v>
      </c>
      <c r="BF7" s="195">
        <v>0</v>
      </c>
      <c r="BG7" s="195">
        <v>0</v>
      </c>
      <c r="BH7" s="195">
        <v>0</v>
      </c>
      <c r="BI7" s="195">
        <v>0</v>
      </c>
      <c r="BJ7" s="195">
        <v>0</v>
      </c>
      <c r="BK7" s="195">
        <v>0</v>
      </c>
      <c r="BL7" s="195">
        <v>0</v>
      </c>
      <c r="BM7" s="195">
        <v>0</v>
      </c>
      <c r="BN7" s="195">
        <v>0</v>
      </c>
      <c r="BO7" s="195">
        <v>0</v>
      </c>
      <c r="BP7" s="195">
        <v>0</v>
      </c>
      <c r="BQ7" s="195">
        <v>0</v>
      </c>
      <c r="BR7" s="195">
        <v>0</v>
      </c>
      <c r="BS7" s="197">
        <v>0</v>
      </c>
      <c r="BT7" s="197">
        <v>0</v>
      </c>
      <c r="BU7" s="197">
        <v>0</v>
      </c>
      <c r="BV7" s="197">
        <v>0</v>
      </c>
      <c r="BW7" s="197">
        <v>0</v>
      </c>
      <c r="BX7" s="197">
        <v>0</v>
      </c>
      <c r="BY7" s="197">
        <v>0</v>
      </c>
      <c r="BZ7" s="197">
        <v>0</v>
      </c>
      <c r="CA7" s="197">
        <v>0</v>
      </c>
      <c r="CB7" s="197">
        <v>0</v>
      </c>
      <c r="CC7" s="197">
        <v>0</v>
      </c>
      <c r="CD7" s="197">
        <v>0</v>
      </c>
      <c r="CE7" s="197">
        <v>0</v>
      </c>
      <c r="CF7" s="195">
        <v>0</v>
      </c>
      <c r="CG7" s="195">
        <v>0</v>
      </c>
      <c r="CH7" s="197">
        <v>0</v>
      </c>
      <c r="CI7" s="197">
        <v>0</v>
      </c>
      <c r="CJ7" s="197">
        <v>0</v>
      </c>
      <c r="CK7" s="197">
        <v>0</v>
      </c>
      <c r="CL7" s="195">
        <v>0</v>
      </c>
      <c r="CM7" s="195">
        <v>0</v>
      </c>
    </row>
    <row r="8" spans="1:91" ht="24.6" hidden="1">
      <c r="A8" s="125"/>
      <c r="B8" s="243" t="s">
        <v>738</v>
      </c>
      <c r="C8" s="126" t="s">
        <v>387</v>
      </c>
      <c r="D8" s="195">
        <v>77280</v>
      </c>
      <c r="E8" s="195">
        <v>0</v>
      </c>
      <c r="F8" s="195">
        <v>0</v>
      </c>
      <c r="G8" s="195">
        <v>0</v>
      </c>
      <c r="H8" s="195">
        <v>0</v>
      </c>
      <c r="I8" s="195">
        <v>0</v>
      </c>
      <c r="J8" s="195">
        <v>0</v>
      </c>
      <c r="K8" s="195">
        <v>0</v>
      </c>
      <c r="L8" s="195">
        <v>0</v>
      </c>
      <c r="M8" s="195">
        <v>0</v>
      </c>
      <c r="N8" s="195">
        <v>0</v>
      </c>
      <c r="O8" s="195">
        <v>0</v>
      </c>
      <c r="P8" s="195">
        <v>0</v>
      </c>
      <c r="Q8" s="195">
        <v>0</v>
      </c>
      <c r="R8" s="195">
        <v>0</v>
      </c>
      <c r="S8" s="195">
        <v>0</v>
      </c>
      <c r="T8" s="195">
        <v>0</v>
      </c>
      <c r="U8" s="195">
        <v>0</v>
      </c>
      <c r="V8" s="195">
        <v>0</v>
      </c>
      <c r="W8" s="195">
        <v>0</v>
      </c>
      <c r="X8" s="195">
        <v>1000</v>
      </c>
      <c r="Y8" s="195">
        <v>0</v>
      </c>
      <c r="Z8" s="195">
        <v>0</v>
      </c>
      <c r="AA8" s="195">
        <v>0</v>
      </c>
      <c r="AB8" s="195">
        <v>0</v>
      </c>
      <c r="AC8" s="195">
        <v>0</v>
      </c>
      <c r="AD8" s="195">
        <v>0</v>
      </c>
      <c r="AE8" s="195">
        <v>0</v>
      </c>
      <c r="AF8" s="195">
        <v>0</v>
      </c>
      <c r="AG8" s="195">
        <v>0</v>
      </c>
      <c r="AH8" s="195">
        <v>0</v>
      </c>
      <c r="AI8" s="195">
        <v>0</v>
      </c>
      <c r="AJ8" s="195">
        <v>0</v>
      </c>
      <c r="AK8" s="195">
        <v>0</v>
      </c>
      <c r="AL8" s="195">
        <v>0</v>
      </c>
      <c r="AM8" s="195">
        <v>0</v>
      </c>
      <c r="AN8" s="195">
        <v>0</v>
      </c>
      <c r="AO8" s="195">
        <v>0</v>
      </c>
      <c r="AP8" s="195">
        <v>0</v>
      </c>
      <c r="AQ8" s="195">
        <v>0</v>
      </c>
      <c r="AR8" s="195">
        <v>0</v>
      </c>
      <c r="AS8" s="195">
        <v>0</v>
      </c>
      <c r="AT8" s="195">
        <v>0</v>
      </c>
      <c r="AU8" s="195">
        <v>0</v>
      </c>
      <c r="AV8" s="195">
        <v>0</v>
      </c>
      <c r="AW8" s="195">
        <v>0</v>
      </c>
      <c r="AX8" s="195">
        <v>0</v>
      </c>
      <c r="AY8" s="195">
        <v>0</v>
      </c>
      <c r="AZ8" s="195">
        <v>0</v>
      </c>
      <c r="BA8" s="195">
        <v>0</v>
      </c>
      <c r="BB8" s="195">
        <v>0</v>
      </c>
      <c r="BC8" s="195">
        <v>0</v>
      </c>
      <c r="BD8" s="195">
        <v>230000</v>
      </c>
      <c r="BE8" s="195">
        <v>0</v>
      </c>
      <c r="BF8" s="195">
        <v>0</v>
      </c>
      <c r="BG8" s="195">
        <v>0</v>
      </c>
      <c r="BH8" s="195">
        <v>0</v>
      </c>
      <c r="BI8" s="195">
        <v>0</v>
      </c>
      <c r="BJ8" s="195">
        <v>0</v>
      </c>
      <c r="BK8" s="195">
        <v>0</v>
      </c>
      <c r="BL8" s="195">
        <v>0</v>
      </c>
      <c r="BM8" s="195">
        <v>0</v>
      </c>
      <c r="BN8" s="195">
        <v>0</v>
      </c>
      <c r="BO8" s="195">
        <v>0</v>
      </c>
      <c r="BP8" s="195">
        <v>0</v>
      </c>
      <c r="BQ8" s="195">
        <v>0</v>
      </c>
      <c r="BR8" s="195">
        <v>0</v>
      </c>
      <c r="BS8" s="197">
        <v>3389.4</v>
      </c>
      <c r="BT8" s="197">
        <v>0</v>
      </c>
      <c r="BU8" s="197">
        <v>0</v>
      </c>
      <c r="BV8" s="197">
        <v>0</v>
      </c>
      <c r="BW8" s="195">
        <v>0</v>
      </c>
      <c r="BX8" s="197">
        <v>0</v>
      </c>
      <c r="BY8" s="197">
        <v>0</v>
      </c>
      <c r="BZ8" s="197">
        <v>0</v>
      </c>
      <c r="CA8" s="197">
        <v>0</v>
      </c>
      <c r="CB8" s="197">
        <v>0</v>
      </c>
      <c r="CC8" s="197">
        <v>0</v>
      </c>
      <c r="CD8" s="197">
        <v>0</v>
      </c>
      <c r="CE8" s="197">
        <v>0</v>
      </c>
      <c r="CF8" s="195">
        <v>0</v>
      </c>
      <c r="CG8" s="195">
        <v>0</v>
      </c>
      <c r="CH8" s="197">
        <v>0</v>
      </c>
      <c r="CI8" s="197">
        <v>0</v>
      </c>
      <c r="CJ8" s="197">
        <v>0</v>
      </c>
      <c r="CK8" s="197">
        <v>0</v>
      </c>
      <c r="CL8" s="195">
        <v>0</v>
      </c>
      <c r="CM8" s="197">
        <v>0</v>
      </c>
    </row>
    <row r="9" spans="1:91" ht="24.6" hidden="1">
      <c r="A9" s="125"/>
      <c r="B9" s="243" t="s">
        <v>739</v>
      </c>
      <c r="C9" s="126" t="s">
        <v>388</v>
      </c>
      <c r="D9" s="195">
        <v>0</v>
      </c>
      <c r="E9" s="195">
        <v>0</v>
      </c>
      <c r="F9" s="195">
        <v>0</v>
      </c>
      <c r="G9" s="195">
        <v>0</v>
      </c>
      <c r="H9" s="195">
        <v>0</v>
      </c>
      <c r="I9" s="195">
        <v>0</v>
      </c>
      <c r="J9" s="195">
        <v>0</v>
      </c>
      <c r="K9" s="195">
        <v>0</v>
      </c>
      <c r="L9" s="195">
        <v>0</v>
      </c>
      <c r="M9" s="195">
        <v>0</v>
      </c>
      <c r="N9" s="195">
        <v>67708.59</v>
      </c>
      <c r="O9" s="195">
        <v>0</v>
      </c>
      <c r="P9" s="195">
        <v>734.87</v>
      </c>
      <c r="Q9" s="195">
        <v>0</v>
      </c>
      <c r="R9" s="195">
        <v>0</v>
      </c>
      <c r="S9" s="195">
        <v>0</v>
      </c>
      <c r="T9" s="195">
        <v>1072.1199999999999</v>
      </c>
      <c r="U9" s="195">
        <v>0</v>
      </c>
      <c r="V9" s="195">
        <v>0</v>
      </c>
      <c r="W9" s="195">
        <v>0</v>
      </c>
      <c r="X9" s="195">
        <v>13623.04</v>
      </c>
      <c r="Y9" s="195">
        <v>0</v>
      </c>
      <c r="Z9" s="195">
        <v>0</v>
      </c>
      <c r="AA9" s="195">
        <v>0</v>
      </c>
      <c r="AB9" s="195">
        <v>0</v>
      </c>
      <c r="AC9" s="195">
        <v>0</v>
      </c>
      <c r="AD9" s="195">
        <v>0</v>
      </c>
      <c r="AE9" s="195">
        <v>0</v>
      </c>
      <c r="AF9" s="195">
        <v>0</v>
      </c>
      <c r="AG9" s="195">
        <v>0</v>
      </c>
      <c r="AH9" s="195">
        <v>0</v>
      </c>
      <c r="AI9" s="195">
        <v>0</v>
      </c>
      <c r="AJ9" s="195">
        <v>0</v>
      </c>
      <c r="AK9" s="195">
        <v>0</v>
      </c>
      <c r="AL9" s="195">
        <v>3833.6</v>
      </c>
      <c r="AM9" s="195">
        <v>0</v>
      </c>
      <c r="AN9" s="195">
        <v>0</v>
      </c>
      <c r="AO9" s="195">
        <v>0</v>
      </c>
      <c r="AP9" s="195">
        <v>0</v>
      </c>
      <c r="AQ9" s="195">
        <v>0</v>
      </c>
      <c r="AR9" s="195">
        <v>0</v>
      </c>
      <c r="AS9" s="195">
        <v>3665.03</v>
      </c>
      <c r="AT9" s="195">
        <v>609.44000000000005</v>
      </c>
      <c r="AU9" s="195">
        <v>0</v>
      </c>
      <c r="AV9" s="195">
        <v>0</v>
      </c>
      <c r="AW9" s="195">
        <v>0</v>
      </c>
      <c r="AX9" s="195">
        <v>0</v>
      </c>
      <c r="AY9" s="195">
        <v>0</v>
      </c>
      <c r="AZ9" s="195">
        <v>0</v>
      </c>
      <c r="BA9" s="195">
        <v>0</v>
      </c>
      <c r="BB9" s="195">
        <v>289.42</v>
      </c>
      <c r="BC9" s="195">
        <v>0</v>
      </c>
      <c r="BD9" s="195">
        <v>7539.13</v>
      </c>
      <c r="BE9" s="195">
        <v>21563.62</v>
      </c>
      <c r="BF9" s="195">
        <v>0</v>
      </c>
      <c r="BG9" s="195">
        <v>0</v>
      </c>
      <c r="BH9" s="195">
        <v>4422.84</v>
      </c>
      <c r="BI9" s="195">
        <v>0</v>
      </c>
      <c r="BJ9" s="195">
        <v>0</v>
      </c>
      <c r="BK9" s="195">
        <v>0</v>
      </c>
      <c r="BL9" s="195">
        <v>0</v>
      </c>
      <c r="BM9" s="195">
        <v>6042.33</v>
      </c>
      <c r="BN9" s="195">
        <v>0</v>
      </c>
      <c r="BO9" s="195">
        <v>0</v>
      </c>
      <c r="BP9" s="195">
        <v>0</v>
      </c>
      <c r="BQ9" s="195">
        <v>0</v>
      </c>
      <c r="BR9" s="195">
        <v>0</v>
      </c>
      <c r="BS9" s="197">
        <v>60546.95</v>
      </c>
      <c r="BT9" s="197">
        <v>0</v>
      </c>
      <c r="BU9" s="197">
        <v>0</v>
      </c>
      <c r="BV9" s="197">
        <v>0</v>
      </c>
      <c r="BW9" s="197">
        <v>0</v>
      </c>
      <c r="BX9" s="197">
        <v>0</v>
      </c>
      <c r="BY9" s="197">
        <v>0</v>
      </c>
      <c r="BZ9" s="197">
        <v>0</v>
      </c>
      <c r="CA9" s="197">
        <v>0</v>
      </c>
      <c r="CB9" s="197">
        <v>0</v>
      </c>
      <c r="CC9" s="197">
        <v>0</v>
      </c>
      <c r="CD9" s="197">
        <v>0</v>
      </c>
      <c r="CE9" s="197">
        <v>0</v>
      </c>
      <c r="CF9" s="197">
        <v>0</v>
      </c>
      <c r="CG9" s="197">
        <v>0</v>
      </c>
      <c r="CH9" s="197">
        <v>0</v>
      </c>
      <c r="CI9" s="197">
        <v>0</v>
      </c>
      <c r="CJ9" s="197">
        <v>0</v>
      </c>
      <c r="CK9" s="197">
        <v>0</v>
      </c>
      <c r="CL9" s="197">
        <v>0</v>
      </c>
      <c r="CM9" s="197">
        <v>0</v>
      </c>
    </row>
    <row r="10" spans="1:91" ht="24.6" hidden="1">
      <c r="A10" s="125"/>
      <c r="B10" s="243" t="s">
        <v>740</v>
      </c>
      <c r="C10" s="126" t="s">
        <v>389</v>
      </c>
      <c r="D10" s="195">
        <v>0</v>
      </c>
      <c r="E10" s="195">
        <v>0</v>
      </c>
      <c r="F10" s="195">
        <v>0</v>
      </c>
      <c r="G10" s="195">
        <v>0</v>
      </c>
      <c r="H10" s="195">
        <v>0</v>
      </c>
      <c r="I10" s="195">
        <v>0</v>
      </c>
      <c r="J10" s="195">
        <v>0</v>
      </c>
      <c r="K10" s="195">
        <v>0</v>
      </c>
      <c r="L10" s="195">
        <v>0</v>
      </c>
      <c r="M10" s="195">
        <v>0</v>
      </c>
      <c r="N10" s="195">
        <v>0</v>
      </c>
      <c r="O10" s="195">
        <v>0</v>
      </c>
      <c r="P10" s="195">
        <v>0</v>
      </c>
      <c r="Q10" s="195">
        <v>0</v>
      </c>
      <c r="R10" s="195">
        <v>0</v>
      </c>
      <c r="S10" s="195">
        <v>0</v>
      </c>
      <c r="T10" s="195">
        <v>0</v>
      </c>
      <c r="U10" s="195">
        <v>0</v>
      </c>
      <c r="V10" s="195">
        <v>0</v>
      </c>
      <c r="W10" s="195">
        <v>0</v>
      </c>
      <c r="X10" s="195">
        <v>0</v>
      </c>
      <c r="Y10" s="195">
        <v>0</v>
      </c>
      <c r="Z10" s="195">
        <v>0</v>
      </c>
      <c r="AA10" s="195">
        <v>0</v>
      </c>
      <c r="AB10" s="195">
        <v>0</v>
      </c>
      <c r="AC10" s="195">
        <v>0</v>
      </c>
      <c r="AD10" s="195">
        <v>0</v>
      </c>
      <c r="AE10" s="195">
        <v>0</v>
      </c>
      <c r="AF10" s="195">
        <v>0</v>
      </c>
      <c r="AG10" s="195">
        <v>0</v>
      </c>
      <c r="AH10" s="195">
        <v>0</v>
      </c>
      <c r="AI10" s="195">
        <v>0</v>
      </c>
      <c r="AJ10" s="195">
        <v>0</v>
      </c>
      <c r="AK10" s="195">
        <v>0</v>
      </c>
      <c r="AL10" s="195">
        <v>0</v>
      </c>
      <c r="AM10" s="195">
        <v>0</v>
      </c>
      <c r="AN10" s="195">
        <v>0</v>
      </c>
      <c r="AO10" s="195">
        <v>0</v>
      </c>
      <c r="AP10" s="195">
        <v>0</v>
      </c>
      <c r="AQ10" s="195">
        <v>0</v>
      </c>
      <c r="AR10" s="195">
        <v>0</v>
      </c>
      <c r="AS10" s="195">
        <v>0</v>
      </c>
      <c r="AT10" s="195">
        <v>0</v>
      </c>
      <c r="AU10" s="195">
        <v>0</v>
      </c>
      <c r="AV10" s="195">
        <v>0</v>
      </c>
      <c r="AW10" s="195">
        <v>0</v>
      </c>
      <c r="AX10" s="195">
        <v>0</v>
      </c>
      <c r="AY10" s="195">
        <v>0</v>
      </c>
      <c r="AZ10" s="195">
        <v>0</v>
      </c>
      <c r="BA10" s="195">
        <v>0</v>
      </c>
      <c r="BB10" s="195">
        <v>0</v>
      </c>
      <c r="BC10" s="195">
        <v>0</v>
      </c>
      <c r="BD10" s="195">
        <v>0</v>
      </c>
      <c r="BE10" s="195">
        <v>0</v>
      </c>
      <c r="BF10" s="195">
        <v>0</v>
      </c>
      <c r="BG10" s="195">
        <v>0</v>
      </c>
      <c r="BH10" s="195">
        <v>0</v>
      </c>
      <c r="BI10" s="195">
        <v>0</v>
      </c>
      <c r="BJ10" s="195">
        <v>0</v>
      </c>
      <c r="BK10" s="195">
        <v>0</v>
      </c>
      <c r="BL10" s="195">
        <v>0</v>
      </c>
      <c r="BM10" s="195">
        <v>0</v>
      </c>
      <c r="BN10" s="195">
        <v>0</v>
      </c>
      <c r="BO10" s="195">
        <v>0</v>
      </c>
      <c r="BP10" s="195">
        <v>0</v>
      </c>
      <c r="BQ10" s="195">
        <v>0</v>
      </c>
      <c r="BR10" s="195">
        <v>0</v>
      </c>
      <c r="BS10" s="197">
        <v>0</v>
      </c>
      <c r="BT10" s="197">
        <v>0</v>
      </c>
      <c r="BU10" s="197">
        <v>0</v>
      </c>
      <c r="BV10" s="197">
        <v>0</v>
      </c>
      <c r="BW10" s="195">
        <v>0</v>
      </c>
      <c r="BX10" s="197">
        <v>0</v>
      </c>
      <c r="BY10" s="197">
        <v>0</v>
      </c>
      <c r="BZ10" s="197">
        <v>0</v>
      </c>
      <c r="CA10" s="197">
        <v>0</v>
      </c>
      <c r="CB10" s="197">
        <v>0</v>
      </c>
      <c r="CC10" s="197">
        <v>0</v>
      </c>
      <c r="CD10" s="197">
        <v>0</v>
      </c>
      <c r="CE10" s="197">
        <v>0</v>
      </c>
      <c r="CF10" s="197">
        <v>0</v>
      </c>
      <c r="CG10" s="197">
        <v>0</v>
      </c>
      <c r="CH10" s="197">
        <v>0</v>
      </c>
      <c r="CI10" s="197">
        <v>0</v>
      </c>
      <c r="CJ10" s="197">
        <v>0</v>
      </c>
      <c r="CK10" s="197">
        <v>0</v>
      </c>
      <c r="CL10" s="197">
        <v>0</v>
      </c>
      <c r="CM10" s="197">
        <v>0</v>
      </c>
    </row>
    <row r="11" spans="1:91" ht="24.6" hidden="1">
      <c r="A11" s="125"/>
      <c r="B11" s="243" t="s">
        <v>741</v>
      </c>
      <c r="C11" s="126" t="s">
        <v>390</v>
      </c>
      <c r="D11" s="195">
        <v>0</v>
      </c>
      <c r="E11" s="195">
        <v>0</v>
      </c>
      <c r="F11" s="195">
        <v>0</v>
      </c>
      <c r="G11" s="195">
        <v>0</v>
      </c>
      <c r="H11" s="195">
        <v>0</v>
      </c>
      <c r="I11" s="195">
        <v>0</v>
      </c>
      <c r="J11" s="195">
        <v>0</v>
      </c>
      <c r="K11" s="195">
        <v>0</v>
      </c>
      <c r="L11" s="195">
        <v>0</v>
      </c>
      <c r="M11" s="195">
        <v>0</v>
      </c>
      <c r="N11" s="195">
        <v>0</v>
      </c>
      <c r="O11" s="195">
        <v>0</v>
      </c>
      <c r="P11" s="195">
        <v>0</v>
      </c>
      <c r="Q11" s="195">
        <v>0</v>
      </c>
      <c r="R11" s="195">
        <v>0</v>
      </c>
      <c r="S11" s="195">
        <v>0</v>
      </c>
      <c r="T11" s="195">
        <v>0</v>
      </c>
      <c r="U11" s="195">
        <v>0</v>
      </c>
      <c r="V11" s="195">
        <v>0</v>
      </c>
      <c r="W11" s="195">
        <v>0</v>
      </c>
      <c r="X11" s="195">
        <v>0</v>
      </c>
      <c r="Y11" s="195">
        <v>0</v>
      </c>
      <c r="Z11" s="195">
        <v>0</v>
      </c>
      <c r="AA11" s="195">
        <v>0</v>
      </c>
      <c r="AB11" s="195">
        <v>0</v>
      </c>
      <c r="AC11" s="195">
        <v>0</v>
      </c>
      <c r="AD11" s="195">
        <v>0</v>
      </c>
      <c r="AE11" s="195">
        <v>0</v>
      </c>
      <c r="AF11" s="195">
        <v>0</v>
      </c>
      <c r="AG11" s="195">
        <v>0</v>
      </c>
      <c r="AH11" s="195">
        <v>0</v>
      </c>
      <c r="AI11" s="195">
        <v>0</v>
      </c>
      <c r="AJ11" s="195">
        <v>0</v>
      </c>
      <c r="AK11" s="195">
        <v>0</v>
      </c>
      <c r="AL11" s="195">
        <v>0</v>
      </c>
      <c r="AM11" s="195">
        <v>0</v>
      </c>
      <c r="AN11" s="195">
        <v>0</v>
      </c>
      <c r="AO11" s="195">
        <v>0</v>
      </c>
      <c r="AP11" s="195">
        <v>0</v>
      </c>
      <c r="AQ11" s="195">
        <v>0</v>
      </c>
      <c r="AR11" s="195">
        <v>0</v>
      </c>
      <c r="AS11" s="195">
        <v>0</v>
      </c>
      <c r="AT11" s="195">
        <v>0</v>
      </c>
      <c r="AU11" s="195">
        <v>0</v>
      </c>
      <c r="AV11" s="195">
        <v>0</v>
      </c>
      <c r="AW11" s="195">
        <v>0</v>
      </c>
      <c r="AX11" s="195">
        <v>0</v>
      </c>
      <c r="AY11" s="195">
        <v>0</v>
      </c>
      <c r="AZ11" s="195">
        <v>0</v>
      </c>
      <c r="BA11" s="195">
        <v>0</v>
      </c>
      <c r="BB11" s="195">
        <v>0</v>
      </c>
      <c r="BC11" s="195">
        <v>0</v>
      </c>
      <c r="BD11" s="195">
        <v>0</v>
      </c>
      <c r="BE11" s="195">
        <v>0</v>
      </c>
      <c r="BF11" s="195">
        <v>0</v>
      </c>
      <c r="BG11" s="195">
        <v>0</v>
      </c>
      <c r="BH11" s="195">
        <v>0</v>
      </c>
      <c r="BI11" s="195">
        <v>0</v>
      </c>
      <c r="BJ11" s="195">
        <v>0</v>
      </c>
      <c r="BK11" s="195">
        <v>0</v>
      </c>
      <c r="BL11" s="195">
        <v>0</v>
      </c>
      <c r="BM11" s="195">
        <v>0</v>
      </c>
      <c r="BN11" s="195">
        <v>0</v>
      </c>
      <c r="BO11" s="195">
        <v>0</v>
      </c>
      <c r="BP11" s="195">
        <v>0</v>
      </c>
      <c r="BQ11" s="195">
        <v>0</v>
      </c>
      <c r="BR11" s="195">
        <v>0</v>
      </c>
      <c r="BS11" s="197">
        <v>0</v>
      </c>
      <c r="BT11" s="197">
        <v>0</v>
      </c>
      <c r="BU11" s="197">
        <v>0</v>
      </c>
      <c r="BV11" s="197">
        <v>0</v>
      </c>
      <c r="BW11" s="197">
        <v>0</v>
      </c>
      <c r="BX11" s="197">
        <v>0</v>
      </c>
      <c r="BY11" s="197">
        <v>0</v>
      </c>
      <c r="BZ11" s="197">
        <v>0</v>
      </c>
      <c r="CA11" s="197">
        <v>0</v>
      </c>
      <c r="CB11" s="197">
        <v>0</v>
      </c>
      <c r="CC11" s="197">
        <v>0</v>
      </c>
      <c r="CD11" s="197">
        <v>0</v>
      </c>
      <c r="CE11" s="197">
        <v>0</v>
      </c>
      <c r="CF11" s="197">
        <v>0</v>
      </c>
      <c r="CG11" s="197">
        <v>0</v>
      </c>
      <c r="CH11" s="197">
        <v>0</v>
      </c>
      <c r="CI11" s="197">
        <v>0</v>
      </c>
      <c r="CJ11" s="197">
        <v>0</v>
      </c>
      <c r="CK11" s="197">
        <v>0</v>
      </c>
      <c r="CL11" s="197">
        <v>0</v>
      </c>
      <c r="CM11" s="197">
        <v>0</v>
      </c>
    </row>
    <row r="12" spans="1:91" ht="24.6" hidden="1">
      <c r="A12" s="125"/>
      <c r="B12" s="243" t="s">
        <v>742</v>
      </c>
      <c r="C12" s="126" t="s">
        <v>391</v>
      </c>
      <c r="D12" s="195">
        <v>64522.23</v>
      </c>
      <c r="E12" s="195">
        <v>0</v>
      </c>
      <c r="F12" s="195">
        <v>0</v>
      </c>
      <c r="G12" s="195">
        <v>0</v>
      </c>
      <c r="H12" s="195">
        <v>0</v>
      </c>
      <c r="I12" s="195">
        <v>0</v>
      </c>
      <c r="J12" s="195">
        <v>0</v>
      </c>
      <c r="K12" s="195">
        <v>0</v>
      </c>
      <c r="L12" s="195">
        <v>0</v>
      </c>
      <c r="M12" s="195">
        <v>0</v>
      </c>
      <c r="N12" s="195">
        <v>0</v>
      </c>
      <c r="O12" s="195">
        <v>0</v>
      </c>
      <c r="P12" s="195">
        <v>0</v>
      </c>
      <c r="Q12" s="195">
        <v>0</v>
      </c>
      <c r="R12" s="195">
        <v>0</v>
      </c>
      <c r="S12" s="195">
        <v>0</v>
      </c>
      <c r="T12" s="195">
        <v>0</v>
      </c>
      <c r="U12" s="195">
        <v>0</v>
      </c>
      <c r="V12" s="195">
        <v>0</v>
      </c>
      <c r="W12" s="195">
        <v>0</v>
      </c>
      <c r="X12" s="195">
        <v>76519.539999999994</v>
      </c>
      <c r="Y12" s="195">
        <v>0</v>
      </c>
      <c r="Z12" s="195">
        <v>0</v>
      </c>
      <c r="AA12" s="195">
        <v>0</v>
      </c>
      <c r="AB12" s="195">
        <v>0</v>
      </c>
      <c r="AC12" s="195">
        <v>0</v>
      </c>
      <c r="AD12" s="195">
        <v>0</v>
      </c>
      <c r="AE12" s="195">
        <v>0</v>
      </c>
      <c r="AF12" s="195">
        <v>0</v>
      </c>
      <c r="AG12" s="195">
        <v>0</v>
      </c>
      <c r="AH12" s="195">
        <v>0</v>
      </c>
      <c r="AI12" s="195">
        <v>0</v>
      </c>
      <c r="AJ12" s="195">
        <v>0</v>
      </c>
      <c r="AK12" s="195">
        <v>0</v>
      </c>
      <c r="AL12" s="195">
        <v>14000</v>
      </c>
      <c r="AM12" s="195">
        <v>0</v>
      </c>
      <c r="AN12" s="195">
        <v>0</v>
      </c>
      <c r="AO12" s="195">
        <v>0</v>
      </c>
      <c r="AP12" s="195">
        <v>0</v>
      </c>
      <c r="AQ12" s="195">
        <v>0</v>
      </c>
      <c r="AR12" s="195">
        <v>0</v>
      </c>
      <c r="AS12" s="195">
        <v>0</v>
      </c>
      <c r="AT12" s="195">
        <v>0</v>
      </c>
      <c r="AU12" s="195">
        <v>0</v>
      </c>
      <c r="AV12" s="195">
        <v>0</v>
      </c>
      <c r="AW12" s="195">
        <v>0</v>
      </c>
      <c r="AX12" s="195">
        <v>0</v>
      </c>
      <c r="AY12" s="195">
        <v>0</v>
      </c>
      <c r="AZ12" s="195">
        <v>0</v>
      </c>
      <c r="BA12" s="195">
        <v>0</v>
      </c>
      <c r="BB12" s="195">
        <v>0</v>
      </c>
      <c r="BC12" s="195">
        <v>0</v>
      </c>
      <c r="BD12" s="195">
        <v>0</v>
      </c>
      <c r="BE12" s="195">
        <v>0</v>
      </c>
      <c r="BF12" s="195">
        <v>0</v>
      </c>
      <c r="BG12" s="195">
        <v>0</v>
      </c>
      <c r="BH12" s="195">
        <v>0</v>
      </c>
      <c r="BI12" s="195">
        <v>0</v>
      </c>
      <c r="BJ12" s="195">
        <v>0</v>
      </c>
      <c r="BK12" s="195">
        <v>0</v>
      </c>
      <c r="BL12" s="195">
        <v>0</v>
      </c>
      <c r="BM12" s="195">
        <v>37814.01</v>
      </c>
      <c r="BN12" s="195">
        <v>0</v>
      </c>
      <c r="BO12" s="195">
        <v>0</v>
      </c>
      <c r="BP12" s="195">
        <v>0</v>
      </c>
      <c r="BQ12" s="195">
        <v>0</v>
      </c>
      <c r="BR12" s="195">
        <v>0</v>
      </c>
      <c r="BS12" s="197">
        <v>11447631.050000001</v>
      </c>
      <c r="BT12" s="197">
        <v>0</v>
      </c>
      <c r="BU12" s="197">
        <v>0</v>
      </c>
      <c r="BV12" s="197">
        <v>0</v>
      </c>
      <c r="BW12" s="195">
        <v>0</v>
      </c>
      <c r="BX12" s="197">
        <v>0</v>
      </c>
      <c r="BY12" s="197">
        <v>0</v>
      </c>
      <c r="BZ12" s="197">
        <v>0</v>
      </c>
      <c r="CA12" s="197">
        <v>0</v>
      </c>
      <c r="CB12" s="197">
        <v>0</v>
      </c>
      <c r="CC12" s="197">
        <v>0</v>
      </c>
      <c r="CD12" s="197">
        <v>0</v>
      </c>
      <c r="CE12" s="197">
        <v>0</v>
      </c>
      <c r="CF12" s="197">
        <v>0</v>
      </c>
      <c r="CG12" s="197">
        <v>0</v>
      </c>
      <c r="CH12" s="197">
        <v>0</v>
      </c>
      <c r="CI12" s="197">
        <v>0</v>
      </c>
      <c r="CJ12" s="197">
        <v>0</v>
      </c>
      <c r="CK12" s="197">
        <v>0</v>
      </c>
      <c r="CL12" s="197">
        <v>0</v>
      </c>
      <c r="CM12" s="197">
        <v>0</v>
      </c>
    </row>
    <row r="13" spans="1:91" ht="24.6" hidden="1">
      <c r="A13" s="125"/>
      <c r="B13" s="243" t="s">
        <v>743</v>
      </c>
      <c r="C13" s="126" t="s">
        <v>392</v>
      </c>
      <c r="D13" s="195">
        <v>0</v>
      </c>
      <c r="E13" s="195">
        <v>0</v>
      </c>
      <c r="F13" s="195">
        <v>0</v>
      </c>
      <c r="G13" s="195">
        <v>0</v>
      </c>
      <c r="H13" s="195">
        <v>0</v>
      </c>
      <c r="I13" s="195">
        <v>0</v>
      </c>
      <c r="J13" s="195">
        <v>0</v>
      </c>
      <c r="K13" s="195">
        <v>0</v>
      </c>
      <c r="L13" s="195">
        <v>0</v>
      </c>
      <c r="M13" s="195">
        <v>0</v>
      </c>
      <c r="N13" s="195">
        <v>0</v>
      </c>
      <c r="O13" s="195">
        <v>0</v>
      </c>
      <c r="P13" s="195">
        <v>0</v>
      </c>
      <c r="Q13" s="195">
        <v>0</v>
      </c>
      <c r="R13" s="195">
        <v>0</v>
      </c>
      <c r="S13" s="195">
        <v>0</v>
      </c>
      <c r="T13" s="195">
        <v>0</v>
      </c>
      <c r="U13" s="195">
        <v>0</v>
      </c>
      <c r="V13" s="195">
        <v>0</v>
      </c>
      <c r="W13" s="195">
        <v>0</v>
      </c>
      <c r="X13" s="195">
        <v>0</v>
      </c>
      <c r="Y13" s="195">
        <v>0</v>
      </c>
      <c r="Z13" s="195">
        <v>0</v>
      </c>
      <c r="AA13" s="195">
        <v>0</v>
      </c>
      <c r="AB13" s="195">
        <v>0</v>
      </c>
      <c r="AC13" s="195">
        <v>0</v>
      </c>
      <c r="AD13" s="195">
        <v>0</v>
      </c>
      <c r="AE13" s="195">
        <v>0</v>
      </c>
      <c r="AF13" s="195">
        <v>0</v>
      </c>
      <c r="AG13" s="195">
        <v>0</v>
      </c>
      <c r="AH13" s="195">
        <v>0</v>
      </c>
      <c r="AI13" s="195">
        <v>0</v>
      </c>
      <c r="AJ13" s="195">
        <v>0</v>
      </c>
      <c r="AK13" s="195">
        <v>0</v>
      </c>
      <c r="AL13" s="195">
        <v>0</v>
      </c>
      <c r="AM13" s="195">
        <v>0</v>
      </c>
      <c r="AN13" s="195">
        <v>0</v>
      </c>
      <c r="AO13" s="195">
        <v>0</v>
      </c>
      <c r="AP13" s="195">
        <v>0</v>
      </c>
      <c r="AQ13" s="195">
        <v>0</v>
      </c>
      <c r="AR13" s="195">
        <v>0</v>
      </c>
      <c r="AS13" s="195">
        <v>0</v>
      </c>
      <c r="AT13" s="195">
        <v>0</v>
      </c>
      <c r="AU13" s="195">
        <v>0</v>
      </c>
      <c r="AV13" s="195">
        <v>0</v>
      </c>
      <c r="AW13" s="195">
        <v>0</v>
      </c>
      <c r="AX13" s="195">
        <v>0</v>
      </c>
      <c r="AY13" s="195">
        <v>0</v>
      </c>
      <c r="AZ13" s="195">
        <v>0</v>
      </c>
      <c r="BA13" s="195">
        <v>0</v>
      </c>
      <c r="BB13" s="195">
        <v>0</v>
      </c>
      <c r="BC13" s="195">
        <v>0</v>
      </c>
      <c r="BD13" s="195">
        <v>0</v>
      </c>
      <c r="BE13" s="195">
        <v>0</v>
      </c>
      <c r="BF13" s="195">
        <v>0</v>
      </c>
      <c r="BG13" s="195">
        <v>0</v>
      </c>
      <c r="BH13" s="195">
        <v>0</v>
      </c>
      <c r="BI13" s="195">
        <v>0</v>
      </c>
      <c r="BJ13" s="195">
        <v>0</v>
      </c>
      <c r="BK13" s="195">
        <v>0</v>
      </c>
      <c r="BL13" s="195">
        <v>0</v>
      </c>
      <c r="BM13" s="195">
        <v>0</v>
      </c>
      <c r="BN13" s="195">
        <v>0</v>
      </c>
      <c r="BO13" s="195">
        <v>0</v>
      </c>
      <c r="BP13" s="195">
        <v>0</v>
      </c>
      <c r="BQ13" s="195">
        <v>0</v>
      </c>
      <c r="BR13" s="195">
        <v>0</v>
      </c>
      <c r="BS13" s="197">
        <v>0</v>
      </c>
      <c r="BT13" s="197">
        <v>0</v>
      </c>
      <c r="BU13" s="197">
        <v>0</v>
      </c>
      <c r="BV13" s="195">
        <v>0</v>
      </c>
      <c r="BW13" s="195">
        <v>0</v>
      </c>
      <c r="BX13" s="195">
        <v>0</v>
      </c>
      <c r="BY13" s="197">
        <v>0</v>
      </c>
      <c r="BZ13" s="195">
        <v>0</v>
      </c>
      <c r="CA13" s="195">
        <v>0</v>
      </c>
      <c r="CB13" s="197">
        <v>0</v>
      </c>
      <c r="CC13" s="197">
        <v>0</v>
      </c>
      <c r="CD13" s="197">
        <v>0</v>
      </c>
      <c r="CE13" s="197">
        <v>0</v>
      </c>
      <c r="CF13" s="195">
        <v>0</v>
      </c>
      <c r="CG13" s="195">
        <v>0</v>
      </c>
      <c r="CH13" s="195">
        <v>0</v>
      </c>
      <c r="CI13" s="197">
        <v>0</v>
      </c>
      <c r="CJ13" s="195">
        <v>0</v>
      </c>
      <c r="CK13" s="197">
        <v>0</v>
      </c>
      <c r="CL13" s="195">
        <v>0</v>
      </c>
      <c r="CM13" s="197">
        <v>0</v>
      </c>
    </row>
    <row r="14" spans="1:91" ht="24.6" hidden="1">
      <c r="A14" s="125"/>
      <c r="B14" s="243" t="s">
        <v>744</v>
      </c>
      <c r="C14" s="126" t="s">
        <v>393</v>
      </c>
      <c r="D14" s="195">
        <v>0</v>
      </c>
      <c r="E14" s="195">
        <v>0</v>
      </c>
      <c r="F14" s="195">
        <v>0</v>
      </c>
      <c r="G14" s="195">
        <v>0</v>
      </c>
      <c r="H14" s="195">
        <v>0</v>
      </c>
      <c r="I14" s="195">
        <v>0</v>
      </c>
      <c r="J14" s="195">
        <v>0</v>
      </c>
      <c r="K14" s="195">
        <v>0</v>
      </c>
      <c r="L14" s="195">
        <v>0</v>
      </c>
      <c r="M14" s="195">
        <v>0</v>
      </c>
      <c r="N14" s="195">
        <v>0</v>
      </c>
      <c r="O14" s="195">
        <v>0</v>
      </c>
      <c r="P14" s="195">
        <v>0</v>
      </c>
      <c r="Q14" s="195">
        <v>0</v>
      </c>
      <c r="R14" s="195">
        <v>0</v>
      </c>
      <c r="S14" s="195">
        <v>0</v>
      </c>
      <c r="T14" s="195">
        <v>0</v>
      </c>
      <c r="U14" s="195">
        <v>0</v>
      </c>
      <c r="V14" s="195">
        <v>0</v>
      </c>
      <c r="W14" s="195">
        <v>0</v>
      </c>
      <c r="X14" s="195">
        <v>0</v>
      </c>
      <c r="Y14" s="195">
        <v>0</v>
      </c>
      <c r="Z14" s="195">
        <v>0</v>
      </c>
      <c r="AA14" s="195">
        <v>0</v>
      </c>
      <c r="AB14" s="195">
        <v>0</v>
      </c>
      <c r="AC14" s="195">
        <v>0</v>
      </c>
      <c r="AD14" s="195">
        <v>0</v>
      </c>
      <c r="AE14" s="195">
        <v>0</v>
      </c>
      <c r="AF14" s="195">
        <v>0</v>
      </c>
      <c r="AG14" s="195">
        <v>0</v>
      </c>
      <c r="AH14" s="195">
        <v>0</v>
      </c>
      <c r="AI14" s="195">
        <v>0</v>
      </c>
      <c r="AJ14" s="195">
        <v>0</v>
      </c>
      <c r="AK14" s="195">
        <v>0</v>
      </c>
      <c r="AL14" s="195">
        <v>0</v>
      </c>
      <c r="AM14" s="195">
        <v>0</v>
      </c>
      <c r="AN14" s="195">
        <v>0</v>
      </c>
      <c r="AO14" s="195">
        <v>0</v>
      </c>
      <c r="AP14" s="195">
        <v>0</v>
      </c>
      <c r="AQ14" s="195">
        <v>0</v>
      </c>
      <c r="AR14" s="195">
        <v>0</v>
      </c>
      <c r="AS14" s="195">
        <v>0</v>
      </c>
      <c r="AT14" s="195">
        <v>0</v>
      </c>
      <c r="AU14" s="195">
        <v>0</v>
      </c>
      <c r="AV14" s="195">
        <v>0</v>
      </c>
      <c r="AW14" s="195">
        <v>0</v>
      </c>
      <c r="AX14" s="195">
        <v>0</v>
      </c>
      <c r="AY14" s="195">
        <v>0</v>
      </c>
      <c r="AZ14" s="195">
        <v>0</v>
      </c>
      <c r="BA14" s="195">
        <v>0</v>
      </c>
      <c r="BB14" s="195">
        <v>0</v>
      </c>
      <c r="BC14" s="195">
        <v>0</v>
      </c>
      <c r="BD14" s="195">
        <v>0</v>
      </c>
      <c r="BE14" s="195">
        <v>0</v>
      </c>
      <c r="BF14" s="195">
        <v>0</v>
      </c>
      <c r="BG14" s="195">
        <v>0</v>
      </c>
      <c r="BH14" s="195">
        <v>0</v>
      </c>
      <c r="BI14" s="195">
        <v>0</v>
      </c>
      <c r="BJ14" s="195">
        <v>0</v>
      </c>
      <c r="BK14" s="195">
        <v>0</v>
      </c>
      <c r="BL14" s="195">
        <v>0</v>
      </c>
      <c r="BM14" s="195">
        <v>0</v>
      </c>
      <c r="BN14" s="195">
        <v>0</v>
      </c>
      <c r="BO14" s="195">
        <v>0</v>
      </c>
      <c r="BP14" s="195">
        <v>0</v>
      </c>
      <c r="BQ14" s="195">
        <v>0</v>
      </c>
      <c r="BR14" s="195">
        <v>0</v>
      </c>
      <c r="BS14" s="197">
        <v>0</v>
      </c>
      <c r="BT14" s="197">
        <v>0</v>
      </c>
      <c r="BU14" s="195">
        <v>0</v>
      </c>
      <c r="BV14" s="195">
        <v>0</v>
      </c>
      <c r="BW14" s="195">
        <v>0</v>
      </c>
      <c r="BX14" s="195">
        <v>0</v>
      </c>
      <c r="BY14" s="197">
        <v>0</v>
      </c>
      <c r="BZ14" s="195">
        <v>0</v>
      </c>
      <c r="CA14" s="195">
        <v>0</v>
      </c>
      <c r="CB14" s="197">
        <v>0</v>
      </c>
      <c r="CC14" s="195">
        <v>0</v>
      </c>
      <c r="CD14" s="197">
        <v>0</v>
      </c>
      <c r="CE14" s="197">
        <v>0</v>
      </c>
      <c r="CF14" s="195">
        <v>0</v>
      </c>
      <c r="CG14" s="195">
        <v>0</v>
      </c>
      <c r="CH14" s="197">
        <v>0</v>
      </c>
      <c r="CI14" s="197">
        <v>0</v>
      </c>
      <c r="CJ14" s="195">
        <v>0</v>
      </c>
      <c r="CK14" s="197">
        <v>0</v>
      </c>
      <c r="CL14" s="195">
        <v>0</v>
      </c>
      <c r="CM14" s="195">
        <v>0</v>
      </c>
    </row>
    <row r="15" spans="1:91" ht="24.6" hidden="1">
      <c r="A15" s="125">
        <v>15</v>
      </c>
      <c r="B15" s="243" t="s">
        <v>745</v>
      </c>
      <c r="C15" s="127" t="s">
        <v>1201</v>
      </c>
      <c r="D15" s="195">
        <v>0</v>
      </c>
      <c r="E15" s="195">
        <v>0</v>
      </c>
      <c r="F15" s="195">
        <v>0</v>
      </c>
      <c r="G15" s="195">
        <v>0</v>
      </c>
      <c r="H15" s="195">
        <v>0</v>
      </c>
      <c r="I15" s="195">
        <v>29443</v>
      </c>
      <c r="J15" s="195">
        <v>0</v>
      </c>
      <c r="K15" s="195">
        <v>0</v>
      </c>
      <c r="L15" s="195">
        <v>0</v>
      </c>
      <c r="M15" s="195">
        <v>0</v>
      </c>
      <c r="N15" s="195">
        <v>0</v>
      </c>
      <c r="O15" s="195">
        <v>0</v>
      </c>
      <c r="P15" s="195">
        <v>0</v>
      </c>
      <c r="Q15" s="195">
        <v>0</v>
      </c>
      <c r="R15" s="195">
        <v>0</v>
      </c>
      <c r="S15" s="195">
        <v>0</v>
      </c>
      <c r="T15" s="195">
        <v>0</v>
      </c>
      <c r="U15" s="195">
        <v>0</v>
      </c>
      <c r="V15" s="195">
        <v>0</v>
      </c>
      <c r="W15" s="195">
        <v>0</v>
      </c>
      <c r="X15" s="195">
        <v>0</v>
      </c>
      <c r="Y15" s="195">
        <v>0</v>
      </c>
      <c r="Z15" s="195">
        <v>0</v>
      </c>
      <c r="AA15" s="195">
        <v>0</v>
      </c>
      <c r="AB15" s="195">
        <v>0</v>
      </c>
      <c r="AC15" s="195">
        <v>0</v>
      </c>
      <c r="AD15" s="195">
        <v>0</v>
      </c>
      <c r="AE15" s="195">
        <v>0</v>
      </c>
      <c r="AF15" s="195">
        <v>0</v>
      </c>
      <c r="AG15" s="195">
        <v>0</v>
      </c>
      <c r="AH15" s="195">
        <v>0</v>
      </c>
      <c r="AI15" s="195">
        <v>0</v>
      </c>
      <c r="AJ15" s="195">
        <v>0</v>
      </c>
      <c r="AK15" s="195">
        <v>0</v>
      </c>
      <c r="AL15" s="195">
        <v>0</v>
      </c>
      <c r="AM15" s="195">
        <v>0</v>
      </c>
      <c r="AN15" s="195">
        <v>0</v>
      </c>
      <c r="AO15" s="195">
        <v>459771</v>
      </c>
      <c r="AP15" s="195">
        <v>0</v>
      </c>
      <c r="AQ15" s="195">
        <v>0</v>
      </c>
      <c r="AR15" s="195">
        <v>0</v>
      </c>
      <c r="AS15" s="195">
        <v>0</v>
      </c>
      <c r="AT15" s="195">
        <v>0</v>
      </c>
      <c r="AU15" s="195">
        <v>0</v>
      </c>
      <c r="AV15" s="195">
        <v>0</v>
      </c>
      <c r="AW15" s="195">
        <v>0</v>
      </c>
      <c r="AX15" s="195">
        <v>0</v>
      </c>
      <c r="AY15" s="195">
        <v>0</v>
      </c>
      <c r="AZ15" s="195">
        <v>0</v>
      </c>
      <c r="BA15" s="195">
        <v>0</v>
      </c>
      <c r="BB15" s="195">
        <v>0</v>
      </c>
      <c r="BC15" s="195">
        <v>0</v>
      </c>
      <c r="BD15" s="195">
        <v>0</v>
      </c>
      <c r="BE15" s="195">
        <v>73225</v>
      </c>
      <c r="BF15" s="195">
        <v>0</v>
      </c>
      <c r="BG15" s="195">
        <v>0</v>
      </c>
      <c r="BH15" s="195">
        <v>0</v>
      </c>
      <c r="BI15" s="195">
        <v>0</v>
      </c>
      <c r="BJ15" s="195">
        <v>0</v>
      </c>
      <c r="BK15" s="195">
        <v>0</v>
      </c>
      <c r="BL15" s="195">
        <v>0</v>
      </c>
      <c r="BM15" s="195">
        <v>0</v>
      </c>
      <c r="BN15" s="195">
        <v>0</v>
      </c>
      <c r="BO15" s="195">
        <v>0</v>
      </c>
      <c r="BP15" s="195">
        <v>0</v>
      </c>
      <c r="BQ15" s="195">
        <v>0</v>
      </c>
      <c r="BR15" s="195">
        <v>0</v>
      </c>
      <c r="BS15" s="195">
        <v>0</v>
      </c>
      <c r="BT15" s="195">
        <v>0</v>
      </c>
      <c r="BU15" s="195">
        <v>0</v>
      </c>
      <c r="BV15" s="197">
        <v>0</v>
      </c>
      <c r="BW15" s="195">
        <v>0</v>
      </c>
      <c r="BX15" s="195">
        <v>0</v>
      </c>
      <c r="BY15" s="197">
        <v>0</v>
      </c>
      <c r="BZ15" s="195">
        <v>0</v>
      </c>
      <c r="CA15" s="195">
        <v>0</v>
      </c>
      <c r="CB15" s="195">
        <v>0</v>
      </c>
      <c r="CC15" s="195">
        <v>0</v>
      </c>
      <c r="CD15" s="197">
        <v>0</v>
      </c>
      <c r="CE15" s="195">
        <v>0</v>
      </c>
      <c r="CF15" s="195">
        <v>0</v>
      </c>
      <c r="CG15" s="195">
        <v>0</v>
      </c>
      <c r="CH15" s="195">
        <v>0</v>
      </c>
      <c r="CI15" s="195">
        <v>0</v>
      </c>
      <c r="CJ15" s="197">
        <v>0</v>
      </c>
      <c r="CK15" s="195">
        <v>0</v>
      </c>
      <c r="CL15" s="197">
        <v>0</v>
      </c>
      <c r="CM15" s="195">
        <v>0</v>
      </c>
    </row>
    <row r="16" spans="1:91" ht="24.6" hidden="1">
      <c r="A16" s="125">
        <v>15</v>
      </c>
      <c r="B16" s="243" t="s">
        <v>746</v>
      </c>
      <c r="C16" s="127" t="s">
        <v>1202</v>
      </c>
      <c r="D16" s="195">
        <v>0</v>
      </c>
      <c r="E16" s="195">
        <v>0</v>
      </c>
      <c r="F16" s="195">
        <v>0</v>
      </c>
      <c r="G16" s="195">
        <v>0</v>
      </c>
      <c r="H16" s="195">
        <v>0</v>
      </c>
      <c r="I16" s="195">
        <v>390</v>
      </c>
      <c r="J16" s="195">
        <v>0</v>
      </c>
      <c r="K16" s="195">
        <v>0</v>
      </c>
      <c r="L16" s="195">
        <v>0</v>
      </c>
      <c r="M16" s="195">
        <v>0</v>
      </c>
      <c r="N16" s="195">
        <v>0</v>
      </c>
      <c r="O16" s="195">
        <v>0</v>
      </c>
      <c r="P16" s="195">
        <v>0</v>
      </c>
      <c r="Q16" s="195">
        <v>0</v>
      </c>
      <c r="R16" s="195">
        <v>0</v>
      </c>
      <c r="S16" s="195">
        <v>0</v>
      </c>
      <c r="T16" s="195">
        <v>0</v>
      </c>
      <c r="U16" s="195">
        <v>0</v>
      </c>
      <c r="V16" s="195">
        <v>0</v>
      </c>
      <c r="W16" s="195">
        <v>0</v>
      </c>
      <c r="X16" s="195">
        <v>0</v>
      </c>
      <c r="Y16" s="195">
        <v>0</v>
      </c>
      <c r="Z16" s="195">
        <v>0</v>
      </c>
      <c r="AA16" s="195">
        <v>0</v>
      </c>
      <c r="AB16" s="195">
        <v>0</v>
      </c>
      <c r="AC16" s="195">
        <v>0</v>
      </c>
      <c r="AD16" s="195">
        <v>0</v>
      </c>
      <c r="AE16" s="195">
        <v>0</v>
      </c>
      <c r="AF16" s="195">
        <v>0</v>
      </c>
      <c r="AG16" s="195">
        <v>0</v>
      </c>
      <c r="AH16" s="195">
        <v>0</v>
      </c>
      <c r="AI16" s="195">
        <v>0</v>
      </c>
      <c r="AJ16" s="195">
        <v>0</v>
      </c>
      <c r="AK16" s="195">
        <v>0</v>
      </c>
      <c r="AL16" s="195">
        <v>0</v>
      </c>
      <c r="AM16" s="195">
        <v>0</v>
      </c>
      <c r="AN16" s="195">
        <v>0</v>
      </c>
      <c r="AO16" s="195">
        <v>0</v>
      </c>
      <c r="AP16" s="195">
        <v>0</v>
      </c>
      <c r="AQ16" s="195">
        <v>0</v>
      </c>
      <c r="AR16" s="195">
        <v>0</v>
      </c>
      <c r="AS16" s="195">
        <v>0</v>
      </c>
      <c r="AT16" s="195">
        <v>0</v>
      </c>
      <c r="AU16" s="195">
        <v>0</v>
      </c>
      <c r="AV16" s="195">
        <v>0</v>
      </c>
      <c r="AW16" s="195">
        <v>0</v>
      </c>
      <c r="AX16" s="195">
        <v>0</v>
      </c>
      <c r="AY16" s="195">
        <v>0</v>
      </c>
      <c r="AZ16" s="195">
        <v>0</v>
      </c>
      <c r="BA16" s="195">
        <v>0</v>
      </c>
      <c r="BB16" s="195">
        <v>0</v>
      </c>
      <c r="BC16" s="195">
        <v>0</v>
      </c>
      <c r="BD16" s="195">
        <v>0</v>
      </c>
      <c r="BE16" s="195">
        <v>0</v>
      </c>
      <c r="BF16" s="195">
        <v>0</v>
      </c>
      <c r="BG16" s="195">
        <v>0</v>
      </c>
      <c r="BH16" s="195">
        <v>0</v>
      </c>
      <c r="BI16" s="195">
        <v>0</v>
      </c>
      <c r="BJ16" s="195">
        <v>0</v>
      </c>
      <c r="BK16" s="195">
        <v>0</v>
      </c>
      <c r="BL16" s="195">
        <v>0</v>
      </c>
      <c r="BM16" s="195">
        <v>0</v>
      </c>
      <c r="BN16" s="195">
        <v>0</v>
      </c>
      <c r="BO16" s="195">
        <v>0</v>
      </c>
      <c r="BP16" s="195">
        <v>0</v>
      </c>
      <c r="BQ16" s="195">
        <v>0</v>
      </c>
      <c r="BR16" s="195">
        <v>0</v>
      </c>
      <c r="BS16" s="195">
        <v>0</v>
      </c>
      <c r="BT16" s="195">
        <v>0</v>
      </c>
      <c r="BU16" s="195">
        <v>0</v>
      </c>
      <c r="BV16" s="197">
        <v>0</v>
      </c>
      <c r="BW16" s="195">
        <v>0</v>
      </c>
      <c r="BX16" s="195">
        <v>0</v>
      </c>
      <c r="BY16" s="195">
        <v>0</v>
      </c>
      <c r="BZ16" s="195">
        <v>0</v>
      </c>
      <c r="CA16" s="195">
        <v>0</v>
      </c>
      <c r="CB16" s="195">
        <v>0</v>
      </c>
      <c r="CC16" s="195">
        <v>0</v>
      </c>
      <c r="CD16" s="197">
        <v>0</v>
      </c>
      <c r="CE16" s="195">
        <v>0</v>
      </c>
      <c r="CF16" s="195">
        <v>0</v>
      </c>
      <c r="CG16" s="195">
        <v>0</v>
      </c>
      <c r="CH16" s="195">
        <v>0</v>
      </c>
      <c r="CI16" s="195">
        <v>0</v>
      </c>
      <c r="CJ16" s="197">
        <v>0</v>
      </c>
      <c r="CK16" s="195">
        <v>0</v>
      </c>
      <c r="CL16" s="197">
        <v>0</v>
      </c>
      <c r="CM16" s="195">
        <v>0</v>
      </c>
    </row>
    <row r="17" spans="1:91" ht="24.6" hidden="1">
      <c r="A17" s="125">
        <v>15</v>
      </c>
      <c r="B17" s="243" t="s">
        <v>747</v>
      </c>
      <c r="C17" s="127" t="s">
        <v>1203</v>
      </c>
      <c r="D17" s="195">
        <v>0</v>
      </c>
      <c r="E17" s="195">
        <v>0</v>
      </c>
      <c r="F17" s="195">
        <v>0</v>
      </c>
      <c r="G17" s="195">
        <v>0</v>
      </c>
      <c r="H17" s="195">
        <v>0</v>
      </c>
      <c r="I17" s="195">
        <v>40930</v>
      </c>
      <c r="J17" s="195">
        <v>0</v>
      </c>
      <c r="K17" s="195">
        <v>0</v>
      </c>
      <c r="L17" s="195">
        <v>0</v>
      </c>
      <c r="M17" s="195">
        <v>0</v>
      </c>
      <c r="N17" s="195">
        <v>0</v>
      </c>
      <c r="O17" s="195">
        <v>0</v>
      </c>
      <c r="P17" s="195">
        <v>0</v>
      </c>
      <c r="Q17" s="195">
        <v>0</v>
      </c>
      <c r="R17" s="195">
        <v>0</v>
      </c>
      <c r="S17" s="195">
        <v>0</v>
      </c>
      <c r="T17" s="195">
        <v>0</v>
      </c>
      <c r="U17" s="195">
        <v>0</v>
      </c>
      <c r="V17" s="195">
        <v>0</v>
      </c>
      <c r="W17" s="195">
        <v>0</v>
      </c>
      <c r="X17" s="195">
        <v>0</v>
      </c>
      <c r="Y17" s="195">
        <v>0</v>
      </c>
      <c r="Z17" s="195">
        <v>0</v>
      </c>
      <c r="AA17" s="195">
        <v>0</v>
      </c>
      <c r="AB17" s="195">
        <v>0</v>
      </c>
      <c r="AC17" s="195">
        <v>0</v>
      </c>
      <c r="AD17" s="195">
        <v>0</v>
      </c>
      <c r="AE17" s="195">
        <v>0</v>
      </c>
      <c r="AF17" s="195">
        <v>0</v>
      </c>
      <c r="AG17" s="195">
        <v>0</v>
      </c>
      <c r="AH17" s="195">
        <v>0</v>
      </c>
      <c r="AI17" s="195">
        <v>0</v>
      </c>
      <c r="AJ17" s="195">
        <v>0</v>
      </c>
      <c r="AK17" s="195">
        <v>0</v>
      </c>
      <c r="AL17" s="195">
        <v>0</v>
      </c>
      <c r="AM17" s="195">
        <v>0</v>
      </c>
      <c r="AN17" s="195">
        <v>0</v>
      </c>
      <c r="AO17" s="195">
        <v>10669285</v>
      </c>
      <c r="AP17" s="195">
        <v>0</v>
      </c>
      <c r="AQ17" s="195">
        <v>0</v>
      </c>
      <c r="AR17" s="195">
        <v>0</v>
      </c>
      <c r="AS17" s="195">
        <v>0</v>
      </c>
      <c r="AT17" s="195">
        <v>0</v>
      </c>
      <c r="AU17" s="195">
        <v>0</v>
      </c>
      <c r="AV17" s="195">
        <v>0</v>
      </c>
      <c r="AW17" s="195">
        <v>0</v>
      </c>
      <c r="AX17" s="195">
        <v>0</v>
      </c>
      <c r="AY17" s="195">
        <v>0</v>
      </c>
      <c r="AZ17" s="195">
        <v>0</v>
      </c>
      <c r="BA17" s="195">
        <v>0</v>
      </c>
      <c r="BB17" s="195">
        <v>0</v>
      </c>
      <c r="BC17" s="195">
        <v>0</v>
      </c>
      <c r="BD17" s="195">
        <v>0</v>
      </c>
      <c r="BE17" s="195">
        <v>0</v>
      </c>
      <c r="BF17" s="195">
        <v>0</v>
      </c>
      <c r="BG17" s="195">
        <v>0</v>
      </c>
      <c r="BH17" s="195">
        <v>0</v>
      </c>
      <c r="BI17" s="195">
        <v>0</v>
      </c>
      <c r="BJ17" s="195">
        <v>0</v>
      </c>
      <c r="BK17" s="195">
        <v>0</v>
      </c>
      <c r="BL17" s="195">
        <v>0</v>
      </c>
      <c r="BM17" s="195">
        <v>0</v>
      </c>
      <c r="BN17" s="195">
        <v>0</v>
      </c>
      <c r="BO17" s="195">
        <v>0</v>
      </c>
      <c r="BP17" s="195">
        <v>0</v>
      </c>
      <c r="BQ17" s="195">
        <v>0</v>
      </c>
      <c r="BR17" s="195">
        <v>0</v>
      </c>
      <c r="BS17" s="195">
        <v>0</v>
      </c>
      <c r="BT17" s="195">
        <v>0</v>
      </c>
      <c r="BU17" s="195">
        <v>0</v>
      </c>
      <c r="BV17" s="195">
        <v>0</v>
      </c>
      <c r="BW17" s="195">
        <v>1401600</v>
      </c>
      <c r="BX17" s="197">
        <v>0</v>
      </c>
      <c r="BY17" s="195">
        <v>0</v>
      </c>
      <c r="BZ17" s="195">
        <v>0</v>
      </c>
      <c r="CA17" s="195">
        <v>0</v>
      </c>
      <c r="CB17" s="195">
        <v>0</v>
      </c>
      <c r="CC17" s="195">
        <v>0</v>
      </c>
      <c r="CD17" s="197">
        <v>0</v>
      </c>
      <c r="CE17" s="195">
        <v>0</v>
      </c>
      <c r="CF17" s="195">
        <v>0</v>
      </c>
      <c r="CG17" s="195">
        <v>0</v>
      </c>
      <c r="CH17" s="195">
        <v>0</v>
      </c>
      <c r="CI17" s="195">
        <v>0</v>
      </c>
      <c r="CJ17" s="195">
        <v>0</v>
      </c>
      <c r="CK17" s="195">
        <v>0</v>
      </c>
      <c r="CL17" s="195">
        <v>0</v>
      </c>
      <c r="CM17" s="195">
        <v>0</v>
      </c>
    </row>
    <row r="18" spans="1:91" ht="24.6" hidden="1">
      <c r="A18" s="125">
        <v>15</v>
      </c>
      <c r="B18" s="243" t="s">
        <v>748</v>
      </c>
      <c r="C18" s="127" t="s">
        <v>1204</v>
      </c>
      <c r="D18" s="195">
        <v>0</v>
      </c>
      <c r="E18" s="195">
        <v>0</v>
      </c>
      <c r="F18" s="195">
        <v>0</v>
      </c>
      <c r="G18" s="195">
        <v>0</v>
      </c>
      <c r="H18" s="195">
        <v>0</v>
      </c>
      <c r="I18" s="195">
        <v>0</v>
      </c>
      <c r="J18" s="195">
        <v>0</v>
      </c>
      <c r="K18" s="195">
        <v>0</v>
      </c>
      <c r="L18" s="195">
        <v>0</v>
      </c>
      <c r="M18" s="195">
        <v>0</v>
      </c>
      <c r="N18" s="195">
        <v>0</v>
      </c>
      <c r="O18" s="195">
        <v>0</v>
      </c>
      <c r="P18" s="195">
        <v>0</v>
      </c>
      <c r="Q18" s="195">
        <v>0</v>
      </c>
      <c r="R18" s="195">
        <v>0</v>
      </c>
      <c r="S18" s="195">
        <v>0</v>
      </c>
      <c r="T18" s="195">
        <v>0</v>
      </c>
      <c r="U18" s="195">
        <v>0</v>
      </c>
      <c r="V18" s="195">
        <v>0</v>
      </c>
      <c r="W18" s="195">
        <v>0</v>
      </c>
      <c r="X18" s="195">
        <v>0</v>
      </c>
      <c r="Y18" s="195">
        <v>0</v>
      </c>
      <c r="Z18" s="195">
        <v>0</v>
      </c>
      <c r="AA18" s="195">
        <v>0</v>
      </c>
      <c r="AB18" s="195">
        <v>0</v>
      </c>
      <c r="AC18" s="195">
        <v>0</v>
      </c>
      <c r="AD18" s="195">
        <v>0</v>
      </c>
      <c r="AE18" s="195">
        <v>0</v>
      </c>
      <c r="AF18" s="195">
        <v>0</v>
      </c>
      <c r="AG18" s="195">
        <v>0</v>
      </c>
      <c r="AH18" s="195">
        <v>0</v>
      </c>
      <c r="AI18" s="195">
        <v>0</v>
      </c>
      <c r="AJ18" s="195">
        <v>0</v>
      </c>
      <c r="AK18" s="195">
        <v>0</v>
      </c>
      <c r="AL18" s="195">
        <v>0</v>
      </c>
      <c r="AM18" s="195">
        <v>0</v>
      </c>
      <c r="AN18" s="195">
        <v>0</v>
      </c>
      <c r="AO18" s="195">
        <v>0</v>
      </c>
      <c r="AP18" s="195">
        <v>0</v>
      </c>
      <c r="AQ18" s="195">
        <v>0</v>
      </c>
      <c r="AR18" s="195">
        <v>0</v>
      </c>
      <c r="AS18" s="195">
        <v>0</v>
      </c>
      <c r="AT18" s="195">
        <v>0</v>
      </c>
      <c r="AU18" s="195">
        <v>0</v>
      </c>
      <c r="AV18" s="195">
        <v>0</v>
      </c>
      <c r="AW18" s="195">
        <v>0</v>
      </c>
      <c r="AX18" s="195">
        <v>0</v>
      </c>
      <c r="AY18" s="195">
        <v>0</v>
      </c>
      <c r="AZ18" s="195">
        <v>0</v>
      </c>
      <c r="BA18" s="195">
        <v>0</v>
      </c>
      <c r="BB18" s="195">
        <v>0</v>
      </c>
      <c r="BC18" s="195">
        <v>0</v>
      </c>
      <c r="BD18" s="195">
        <v>0</v>
      </c>
      <c r="BE18" s="195">
        <v>0</v>
      </c>
      <c r="BF18" s="195">
        <v>0</v>
      </c>
      <c r="BG18" s="195">
        <v>0</v>
      </c>
      <c r="BH18" s="195">
        <v>0</v>
      </c>
      <c r="BI18" s="195">
        <v>0</v>
      </c>
      <c r="BJ18" s="195">
        <v>0</v>
      </c>
      <c r="BK18" s="195">
        <v>0</v>
      </c>
      <c r="BL18" s="195">
        <v>0</v>
      </c>
      <c r="BM18" s="195">
        <v>773778.93</v>
      </c>
      <c r="BN18" s="195">
        <v>0</v>
      </c>
      <c r="BO18" s="195">
        <v>0</v>
      </c>
      <c r="BP18" s="195">
        <v>0</v>
      </c>
      <c r="BQ18" s="195">
        <v>0</v>
      </c>
      <c r="BR18" s="195">
        <v>0</v>
      </c>
      <c r="BS18" s="195">
        <v>0</v>
      </c>
      <c r="BT18" s="195">
        <v>0</v>
      </c>
      <c r="BU18" s="195">
        <v>0</v>
      </c>
      <c r="BV18" s="195">
        <v>0</v>
      </c>
      <c r="BW18" s="195">
        <v>0</v>
      </c>
      <c r="BX18" s="195">
        <v>0</v>
      </c>
      <c r="BY18" s="195">
        <v>0</v>
      </c>
      <c r="BZ18" s="195">
        <v>0</v>
      </c>
      <c r="CA18" s="195">
        <v>0</v>
      </c>
      <c r="CB18" s="195">
        <v>0</v>
      </c>
      <c r="CC18" s="195">
        <v>0</v>
      </c>
      <c r="CD18" s="195">
        <v>0</v>
      </c>
      <c r="CE18" s="195">
        <v>0</v>
      </c>
      <c r="CF18" s="195">
        <v>0</v>
      </c>
      <c r="CG18" s="195">
        <v>0</v>
      </c>
      <c r="CH18" s="195">
        <v>0</v>
      </c>
      <c r="CI18" s="195">
        <v>0</v>
      </c>
      <c r="CJ18" s="195">
        <v>0</v>
      </c>
      <c r="CK18" s="195">
        <v>0</v>
      </c>
      <c r="CL18" s="195">
        <v>0</v>
      </c>
      <c r="CM18" s="195">
        <v>0</v>
      </c>
    </row>
    <row r="19" spans="1:91" ht="24.6" hidden="1">
      <c r="A19" s="125">
        <v>15</v>
      </c>
      <c r="B19" s="243" t="s">
        <v>749</v>
      </c>
      <c r="C19" s="127" t="s">
        <v>394</v>
      </c>
      <c r="D19" s="195">
        <v>0</v>
      </c>
      <c r="E19" s="195">
        <v>0</v>
      </c>
      <c r="F19" s="195">
        <v>0</v>
      </c>
      <c r="G19" s="195">
        <v>0</v>
      </c>
      <c r="H19" s="195">
        <v>0</v>
      </c>
      <c r="I19" s="195">
        <v>0</v>
      </c>
      <c r="J19" s="195">
        <v>0</v>
      </c>
      <c r="K19" s="195">
        <v>0</v>
      </c>
      <c r="L19" s="195">
        <v>0</v>
      </c>
      <c r="M19" s="195">
        <v>0</v>
      </c>
      <c r="N19" s="195">
        <v>0</v>
      </c>
      <c r="O19" s="195">
        <v>0</v>
      </c>
      <c r="P19" s="195">
        <v>0</v>
      </c>
      <c r="Q19" s="195">
        <v>0</v>
      </c>
      <c r="R19" s="195">
        <v>0</v>
      </c>
      <c r="S19" s="195">
        <v>0</v>
      </c>
      <c r="T19" s="195">
        <v>0</v>
      </c>
      <c r="U19" s="195">
        <v>0</v>
      </c>
      <c r="V19" s="195">
        <v>0</v>
      </c>
      <c r="W19" s="195">
        <v>0</v>
      </c>
      <c r="X19" s="195">
        <v>115410</v>
      </c>
      <c r="Y19" s="195">
        <v>0</v>
      </c>
      <c r="Z19" s="195">
        <v>0</v>
      </c>
      <c r="AA19" s="195">
        <v>0</v>
      </c>
      <c r="AB19" s="195">
        <v>0</v>
      </c>
      <c r="AC19" s="195">
        <v>0</v>
      </c>
      <c r="AD19" s="195">
        <v>0</v>
      </c>
      <c r="AE19" s="195">
        <v>0</v>
      </c>
      <c r="AF19" s="195">
        <v>0</v>
      </c>
      <c r="AG19" s="195">
        <v>0</v>
      </c>
      <c r="AH19" s="195">
        <v>0</v>
      </c>
      <c r="AI19" s="195">
        <v>0</v>
      </c>
      <c r="AJ19" s="195">
        <v>0</v>
      </c>
      <c r="AK19" s="195">
        <v>0</v>
      </c>
      <c r="AL19" s="195">
        <v>0</v>
      </c>
      <c r="AM19" s="195">
        <v>0</v>
      </c>
      <c r="AN19" s="195">
        <v>0</v>
      </c>
      <c r="AO19" s="195">
        <v>0</v>
      </c>
      <c r="AP19" s="195">
        <v>0</v>
      </c>
      <c r="AQ19" s="195">
        <v>0</v>
      </c>
      <c r="AR19" s="195">
        <v>0</v>
      </c>
      <c r="AS19" s="195">
        <v>0</v>
      </c>
      <c r="AT19" s="195">
        <v>0</v>
      </c>
      <c r="AU19" s="195">
        <v>0</v>
      </c>
      <c r="AV19" s="195">
        <v>0</v>
      </c>
      <c r="AW19" s="195">
        <v>0</v>
      </c>
      <c r="AX19" s="195">
        <v>0</v>
      </c>
      <c r="AY19" s="195">
        <v>0</v>
      </c>
      <c r="AZ19" s="195">
        <v>0</v>
      </c>
      <c r="BA19" s="195">
        <v>0</v>
      </c>
      <c r="BB19" s="195">
        <v>82140</v>
      </c>
      <c r="BC19" s="195">
        <v>0</v>
      </c>
      <c r="BD19" s="195">
        <v>1365768</v>
      </c>
      <c r="BE19" s="195">
        <v>0</v>
      </c>
      <c r="BF19" s="195">
        <v>15510</v>
      </c>
      <c r="BG19" s="195">
        <v>0</v>
      </c>
      <c r="BH19" s="195">
        <v>12800</v>
      </c>
      <c r="BI19" s="195">
        <v>0</v>
      </c>
      <c r="BJ19" s="195">
        <v>0</v>
      </c>
      <c r="BK19" s="195">
        <v>0</v>
      </c>
      <c r="BL19" s="195">
        <v>0</v>
      </c>
      <c r="BM19" s="195">
        <v>0</v>
      </c>
      <c r="BN19" s="195">
        <v>0</v>
      </c>
      <c r="BO19" s="195">
        <v>0</v>
      </c>
      <c r="BP19" s="195">
        <v>0</v>
      </c>
      <c r="BQ19" s="195">
        <v>0</v>
      </c>
      <c r="BR19" s="195">
        <v>0</v>
      </c>
      <c r="BS19" s="197">
        <v>321290</v>
      </c>
      <c r="BT19" s="197">
        <v>0</v>
      </c>
      <c r="BU19" s="197">
        <v>0</v>
      </c>
      <c r="BV19" s="197">
        <v>88655</v>
      </c>
      <c r="BW19" s="197">
        <v>0</v>
      </c>
      <c r="BX19" s="197">
        <v>0</v>
      </c>
      <c r="BY19" s="197">
        <v>0</v>
      </c>
      <c r="BZ19" s="197">
        <v>0</v>
      </c>
      <c r="CA19" s="197">
        <v>0</v>
      </c>
      <c r="CB19" s="197">
        <v>0</v>
      </c>
      <c r="CC19" s="197">
        <v>0</v>
      </c>
      <c r="CD19" s="197">
        <v>0</v>
      </c>
      <c r="CE19" s="197">
        <v>224856</v>
      </c>
      <c r="CF19" s="197">
        <v>0</v>
      </c>
      <c r="CG19" s="197">
        <v>0</v>
      </c>
      <c r="CH19" s="197">
        <v>0</v>
      </c>
      <c r="CI19" s="197">
        <v>0</v>
      </c>
      <c r="CJ19" s="197">
        <v>0</v>
      </c>
      <c r="CK19" s="197">
        <v>0</v>
      </c>
      <c r="CL19" s="197">
        <v>0</v>
      </c>
      <c r="CM19" s="197">
        <v>0</v>
      </c>
    </row>
    <row r="20" spans="1:91" ht="24.6" hidden="1">
      <c r="A20" s="125">
        <v>15</v>
      </c>
      <c r="B20" s="243" t="s">
        <v>750</v>
      </c>
      <c r="C20" s="127" t="s">
        <v>395</v>
      </c>
      <c r="D20" s="195">
        <v>367960</v>
      </c>
      <c r="E20" s="195">
        <v>0</v>
      </c>
      <c r="F20" s="195">
        <v>0</v>
      </c>
      <c r="G20" s="195">
        <v>0</v>
      </c>
      <c r="H20" s="195">
        <v>42140</v>
      </c>
      <c r="I20" s="195">
        <v>19610</v>
      </c>
      <c r="J20" s="195">
        <v>0</v>
      </c>
      <c r="K20" s="195">
        <v>7160</v>
      </c>
      <c r="L20" s="195">
        <v>0</v>
      </c>
      <c r="M20" s="195">
        <v>0</v>
      </c>
      <c r="N20" s="195">
        <v>20850</v>
      </c>
      <c r="O20" s="195">
        <v>0</v>
      </c>
      <c r="P20" s="195">
        <v>825900</v>
      </c>
      <c r="Q20" s="195">
        <v>0</v>
      </c>
      <c r="R20" s="195">
        <v>0</v>
      </c>
      <c r="S20" s="195">
        <v>6860</v>
      </c>
      <c r="T20" s="195">
        <v>0</v>
      </c>
      <c r="U20" s="195">
        <v>610</v>
      </c>
      <c r="V20" s="195">
        <v>0</v>
      </c>
      <c r="W20" s="195">
        <v>0</v>
      </c>
      <c r="X20" s="195">
        <v>1016760</v>
      </c>
      <c r="Y20" s="195">
        <v>0</v>
      </c>
      <c r="Z20" s="195">
        <v>0</v>
      </c>
      <c r="AA20" s="195">
        <v>0</v>
      </c>
      <c r="AB20" s="195">
        <v>0</v>
      </c>
      <c r="AC20" s="195">
        <v>0</v>
      </c>
      <c r="AD20" s="195">
        <v>0</v>
      </c>
      <c r="AE20" s="195">
        <v>0</v>
      </c>
      <c r="AF20" s="195">
        <v>0</v>
      </c>
      <c r="AG20" s="195">
        <v>0</v>
      </c>
      <c r="AH20" s="195">
        <v>0</v>
      </c>
      <c r="AI20" s="195">
        <v>0</v>
      </c>
      <c r="AJ20" s="195">
        <v>4770</v>
      </c>
      <c r="AK20" s="195">
        <v>0</v>
      </c>
      <c r="AL20" s="195">
        <v>8100236.25</v>
      </c>
      <c r="AM20" s="195">
        <v>52970</v>
      </c>
      <c r="AN20" s="195">
        <v>0</v>
      </c>
      <c r="AO20" s="195">
        <v>0</v>
      </c>
      <c r="AP20" s="195">
        <v>16120</v>
      </c>
      <c r="AQ20" s="195">
        <v>0</v>
      </c>
      <c r="AR20" s="195">
        <v>0</v>
      </c>
      <c r="AS20" s="195">
        <v>0</v>
      </c>
      <c r="AT20" s="195">
        <v>0</v>
      </c>
      <c r="AU20" s="195">
        <v>0</v>
      </c>
      <c r="AV20" s="195">
        <v>0</v>
      </c>
      <c r="AW20" s="195">
        <v>0</v>
      </c>
      <c r="AX20" s="195">
        <v>0</v>
      </c>
      <c r="AY20" s="195">
        <v>0</v>
      </c>
      <c r="AZ20" s="195">
        <v>0</v>
      </c>
      <c r="BA20" s="195">
        <v>0</v>
      </c>
      <c r="BB20" s="195">
        <v>0</v>
      </c>
      <c r="BC20" s="195">
        <v>0</v>
      </c>
      <c r="BD20" s="195">
        <v>1218904</v>
      </c>
      <c r="BE20" s="195">
        <v>39917</v>
      </c>
      <c r="BF20" s="195">
        <v>54550</v>
      </c>
      <c r="BG20" s="195">
        <v>27444</v>
      </c>
      <c r="BH20" s="195">
        <v>195785</v>
      </c>
      <c r="BI20" s="195">
        <v>0</v>
      </c>
      <c r="BJ20" s="195">
        <v>36880</v>
      </c>
      <c r="BK20" s="195">
        <v>0</v>
      </c>
      <c r="BL20" s="195">
        <v>0</v>
      </c>
      <c r="BM20" s="195">
        <v>88870</v>
      </c>
      <c r="BN20" s="195">
        <v>0</v>
      </c>
      <c r="BO20" s="195">
        <v>0</v>
      </c>
      <c r="BP20" s="195">
        <v>30800</v>
      </c>
      <c r="BQ20" s="195">
        <v>0</v>
      </c>
      <c r="BR20" s="195">
        <v>0</v>
      </c>
      <c r="BS20" s="197">
        <v>111310</v>
      </c>
      <c r="BT20" s="197">
        <v>0</v>
      </c>
      <c r="BU20" s="197">
        <v>0</v>
      </c>
      <c r="BV20" s="197">
        <v>40102</v>
      </c>
      <c r="BW20" s="195">
        <v>34930</v>
      </c>
      <c r="BX20" s="197">
        <v>0</v>
      </c>
      <c r="BY20" s="197">
        <v>180000</v>
      </c>
      <c r="BZ20" s="197">
        <v>0</v>
      </c>
      <c r="CA20" s="197">
        <v>0</v>
      </c>
      <c r="CB20" s="197">
        <v>113350</v>
      </c>
      <c r="CC20" s="197">
        <v>0</v>
      </c>
      <c r="CD20" s="197">
        <v>24000</v>
      </c>
      <c r="CE20" s="197">
        <v>0</v>
      </c>
      <c r="CF20" s="197">
        <v>0</v>
      </c>
      <c r="CG20" s="197">
        <v>0</v>
      </c>
      <c r="CH20" s="197">
        <v>545</v>
      </c>
      <c r="CI20" s="197">
        <v>0</v>
      </c>
      <c r="CJ20" s="197">
        <v>0</v>
      </c>
      <c r="CK20" s="197">
        <v>110859</v>
      </c>
      <c r="CL20" s="197">
        <v>0</v>
      </c>
      <c r="CM20" s="197">
        <v>0</v>
      </c>
    </row>
    <row r="21" spans="1:91" ht="24.6" hidden="1">
      <c r="A21" s="125">
        <v>15</v>
      </c>
      <c r="B21" s="243" t="s">
        <v>751</v>
      </c>
      <c r="C21" s="127" t="s">
        <v>396</v>
      </c>
      <c r="D21" s="195">
        <v>4907741</v>
      </c>
      <c r="E21" s="195">
        <v>0</v>
      </c>
      <c r="F21" s="195">
        <v>0</v>
      </c>
      <c r="G21" s="195">
        <v>0</v>
      </c>
      <c r="H21" s="195">
        <v>0</v>
      </c>
      <c r="I21" s="195">
        <v>0</v>
      </c>
      <c r="J21" s="195">
        <v>0</v>
      </c>
      <c r="K21" s="195">
        <v>0</v>
      </c>
      <c r="L21" s="195">
        <v>0</v>
      </c>
      <c r="M21" s="195">
        <v>0</v>
      </c>
      <c r="N21" s="195">
        <v>15000</v>
      </c>
      <c r="O21" s="195">
        <v>0</v>
      </c>
      <c r="P21" s="195">
        <v>20780</v>
      </c>
      <c r="Q21" s="195">
        <v>0</v>
      </c>
      <c r="R21" s="195">
        <v>0</v>
      </c>
      <c r="S21" s="195">
        <v>6230</v>
      </c>
      <c r="T21" s="195">
        <v>0</v>
      </c>
      <c r="U21" s="195">
        <v>0</v>
      </c>
      <c r="V21" s="195">
        <v>0</v>
      </c>
      <c r="W21" s="195">
        <v>0</v>
      </c>
      <c r="X21" s="195">
        <v>6979795</v>
      </c>
      <c r="Y21" s="195">
        <v>0</v>
      </c>
      <c r="Z21" s="195">
        <v>0</v>
      </c>
      <c r="AA21" s="195">
        <v>0</v>
      </c>
      <c r="AB21" s="195">
        <v>0</v>
      </c>
      <c r="AC21" s="195">
        <v>0</v>
      </c>
      <c r="AD21" s="195">
        <v>0</v>
      </c>
      <c r="AE21" s="195">
        <v>0</v>
      </c>
      <c r="AF21" s="195">
        <v>0</v>
      </c>
      <c r="AG21" s="195">
        <v>0</v>
      </c>
      <c r="AH21" s="195">
        <v>0</v>
      </c>
      <c r="AI21" s="195">
        <v>102090</v>
      </c>
      <c r="AJ21" s="195">
        <v>0</v>
      </c>
      <c r="AK21" s="195">
        <v>0</v>
      </c>
      <c r="AL21" s="195">
        <v>1463340</v>
      </c>
      <c r="AM21" s="195">
        <v>0</v>
      </c>
      <c r="AN21" s="195">
        <v>0</v>
      </c>
      <c r="AO21" s="195">
        <v>0</v>
      </c>
      <c r="AP21" s="195">
        <v>0</v>
      </c>
      <c r="AQ21" s="195">
        <v>0</v>
      </c>
      <c r="AR21" s="195">
        <v>0</v>
      </c>
      <c r="AS21" s="195">
        <v>0</v>
      </c>
      <c r="AT21" s="195">
        <v>0</v>
      </c>
      <c r="AU21" s="195">
        <v>2475</v>
      </c>
      <c r="AV21" s="195">
        <v>0</v>
      </c>
      <c r="AW21" s="195">
        <v>0</v>
      </c>
      <c r="AX21" s="195">
        <v>0</v>
      </c>
      <c r="AY21" s="195">
        <v>0</v>
      </c>
      <c r="AZ21" s="195">
        <v>0</v>
      </c>
      <c r="BA21" s="195">
        <v>0</v>
      </c>
      <c r="BB21" s="195">
        <v>307210</v>
      </c>
      <c r="BC21" s="195">
        <v>0</v>
      </c>
      <c r="BD21" s="195">
        <v>843875</v>
      </c>
      <c r="BE21" s="195">
        <v>120921</v>
      </c>
      <c r="BF21" s="195">
        <v>14725</v>
      </c>
      <c r="BG21" s="195">
        <v>23100</v>
      </c>
      <c r="BH21" s="195">
        <v>98830</v>
      </c>
      <c r="BI21" s="195">
        <v>0</v>
      </c>
      <c r="BJ21" s="195">
        <v>1000</v>
      </c>
      <c r="BK21" s="195">
        <v>0</v>
      </c>
      <c r="BL21" s="195">
        <v>0</v>
      </c>
      <c r="BM21" s="195">
        <v>162305</v>
      </c>
      <c r="BN21" s="195">
        <v>0</v>
      </c>
      <c r="BO21" s="195">
        <v>0</v>
      </c>
      <c r="BP21" s="195">
        <v>0</v>
      </c>
      <c r="BQ21" s="195">
        <v>0</v>
      </c>
      <c r="BR21" s="195">
        <v>0</v>
      </c>
      <c r="BS21" s="197">
        <v>3861034.68</v>
      </c>
      <c r="BT21" s="197">
        <v>0</v>
      </c>
      <c r="BU21" s="197">
        <v>0</v>
      </c>
      <c r="BV21" s="197">
        <v>424595</v>
      </c>
      <c r="BW21" s="197">
        <v>0</v>
      </c>
      <c r="BX21" s="197">
        <v>0</v>
      </c>
      <c r="BY21" s="197">
        <v>110280</v>
      </c>
      <c r="BZ21" s="197">
        <v>0</v>
      </c>
      <c r="CA21" s="197">
        <v>0</v>
      </c>
      <c r="CB21" s="197">
        <v>0</v>
      </c>
      <c r="CC21" s="197">
        <v>0</v>
      </c>
      <c r="CD21" s="197">
        <v>0</v>
      </c>
      <c r="CE21" s="197">
        <v>0</v>
      </c>
      <c r="CF21" s="197">
        <v>550</v>
      </c>
      <c r="CG21" s="197">
        <v>0</v>
      </c>
      <c r="CH21" s="197">
        <v>0</v>
      </c>
      <c r="CI21" s="197">
        <v>0</v>
      </c>
      <c r="CJ21" s="197">
        <v>0</v>
      </c>
      <c r="CK21" s="197">
        <v>0</v>
      </c>
      <c r="CL21" s="197">
        <v>0</v>
      </c>
      <c r="CM21" s="197">
        <v>0</v>
      </c>
    </row>
    <row r="22" spans="1:91" ht="24.6" hidden="1">
      <c r="A22" s="125">
        <v>15</v>
      </c>
      <c r="B22" s="243" t="s">
        <v>752</v>
      </c>
      <c r="C22" s="127" t="s">
        <v>397</v>
      </c>
      <c r="D22" s="195">
        <v>1079557</v>
      </c>
      <c r="E22" s="195">
        <v>0</v>
      </c>
      <c r="F22" s="195">
        <v>3760</v>
      </c>
      <c r="G22" s="195">
        <v>0</v>
      </c>
      <c r="H22" s="195">
        <v>2290</v>
      </c>
      <c r="I22" s="195">
        <v>48000</v>
      </c>
      <c r="J22" s="195">
        <v>0</v>
      </c>
      <c r="K22" s="195">
        <v>110739</v>
      </c>
      <c r="L22" s="195">
        <v>0</v>
      </c>
      <c r="M22" s="195">
        <v>258378</v>
      </c>
      <c r="N22" s="195">
        <v>90830</v>
      </c>
      <c r="O22" s="195">
        <v>0</v>
      </c>
      <c r="P22" s="195">
        <v>467999.75</v>
      </c>
      <c r="Q22" s="195">
        <v>48910</v>
      </c>
      <c r="R22" s="195">
        <v>49420</v>
      </c>
      <c r="S22" s="195">
        <v>0</v>
      </c>
      <c r="T22" s="195">
        <v>45400</v>
      </c>
      <c r="U22" s="195">
        <v>20082.5</v>
      </c>
      <c r="V22" s="195">
        <v>75110</v>
      </c>
      <c r="W22" s="195">
        <v>0</v>
      </c>
      <c r="X22" s="195">
        <v>1331816</v>
      </c>
      <c r="Y22" s="195">
        <v>131370</v>
      </c>
      <c r="Z22" s="195">
        <v>10610</v>
      </c>
      <c r="AA22" s="195">
        <v>102560</v>
      </c>
      <c r="AB22" s="195">
        <v>0</v>
      </c>
      <c r="AC22" s="195">
        <v>0</v>
      </c>
      <c r="AD22" s="195">
        <v>59464</v>
      </c>
      <c r="AE22" s="195">
        <v>319710</v>
      </c>
      <c r="AF22" s="195">
        <v>0</v>
      </c>
      <c r="AG22" s="195">
        <v>49390</v>
      </c>
      <c r="AH22" s="195">
        <v>57937.74</v>
      </c>
      <c r="AI22" s="195">
        <v>26250</v>
      </c>
      <c r="AJ22" s="195">
        <v>0</v>
      </c>
      <c r="AK22" s="195">
        <v>66540</v>
      </c>
      <c r="AL22" s="195">
        <v>3940068.04</v>
      </c>
      <c r="AM22" s="195">
        <v>48380</v>
      </c>
      <c r="AN22" s="195">
        <v>33759</v>
      </c>
      <c r="AO22" s="195">
        <v>85600</v>
      </c>
      <c r="AP22" s="195">
        <v>3640</v>
      </c>
      <c r="AQ22" s="195">
        <v>150110</v>
      </c>
      <c r="AR22" s="195">
        <v>0</v>
      </c>
      <c r="AS22" s="195">
        <v>288877</v>
      </c>
      <c r="AT22" s="195">
        <v>0</v>
      </c>
      <c r="AU22" s="195">
        <v>0</v>
      </c>
      <c r="AV22" s="195">
        <v>0</v>
      </c>
      <c r="AW22" s="195">
        <v>42452</v>
      </c>
      <c r="AX22" s="195">
        <v>46640</v>
      </c>
      <c r="AY22" s="195">
        <v>0</v>
      </c>
      <c r="AZ22" s="195">
        <v>0</v>
      </c>
      <c r="BA22" s="195">
        <v>0</v>
      </c>
      <c r="BB22" s="195">
        <v>500876.5</v>
      </c>
      <c r="BC22" s="195">
        <v>46980</v>
      </c>
      <c r="BD22" s="195">
        <v>1560913.5</v>
      </c>
      <c r="BE22" s="195">
        <v>206685</v>
      </c>
      <c r="BF22" s="195">
        <v>49330</v>
      </c>
      <c r="BG22" s="195">
        <v>69420</v>
      </c>
      <c r="BH22" s="195">
        <v>1328020</v>
      </c>
      <c r="BI22" s="195">
        <v>88910</v>
      </c>
      <c r="BJ22" s="195">
        <v>36871</v>
      </c>
      <c r="BK22" s="195">
        <v>120528</v>
      </c>
      <c r="BL22" s="195">
        <v>51420</v>
      </c>
      <c r="BM22" s="195">
        <v>190936</v>
      </c>
      <c r="BN22" s="195">
        <v>162580</v>
      </c>
      <c r="BO22" s="195">
        <v>78655</v>
      </c>
      <c r="BP22" s="195">
        <v>129181</v>
      </c>
      <c r="BQ22" s="195">
        <v>1670</v>
      </c>
      <c r="BR22" s="195">
        <v>0</v>
      </c>
      <c r="BS22" s="197">
        <v>719205</v>
      </c>
      <c r="BT22" s="195">
        <v>63430</v>
      </c>
      <c r="BU22" s="195">
        <v>0</v>
      </c>
      <c r="BV22" s="195">
        <v>0</v>
      </c>
      <c r="BW22" s="195">
        <v>0</v>
      </c>
      <c r="BX22" s="197">
        <v>20635</v>
      </c>
      <c r="BY22" s="195">
        <v>266775</v>
      </c>
      <c r="BZ22" s="195">
        <v>21102</v>
      </c>
      <c r="CA22" s="195">
        <v>0</v>
      </c>
      <c r="CB22" s="195">
        <v>0</v>
      </c>
      <c r="CC22" s="195">
        <v>0</v>
      </c>
      <c r="CD22" s="195">
        <v>25910</v>
      </c>
      <c r="CE22" s="195">
        <v>0</v>
      </c>
      <c r="CF22" s="195">
        <v>55140</v>
      </c>
      <c r="CG22" s="195">
        <v>0</v>
      </c>
      <c r="CH22" s="195">
        <v>25140</v>
      </c>
      <c r="CI22" s="197">
        <v>0</v>
      </c>
      <c r="CJ22" s="195">
        <v>12350</v>
      </c>
      <c r="CK22" s="197">
        <v>310368.5</v>
      </c>
      <c r="CL22" s="195">
        <v>0</v>
      </c>
      <c r="CM22" s="195">
        <v>0</v>
      </c>
    </row>
    <row r="23" spans="1:91" ht="24.6" hidden="1">
      <c r="A23" s="125">
        <v>4</v>
      </c>
      <c r="B23" s="243" t="s">
        <v>753</v>
      </c>
      <c r="C23" s="128" t="s">
        <v>398</v>
      </c>
      <c r="D23" s="195">
        <v>2456828</v>
      </c>
      <c r="E23" s="195">
        <v>115300</v>
      </c>
      <c r="F23" s="195">
        <v>218450</v>
      </c>
      <c r="G23" s="195">
        <v>84550</v>
      </c>
      <c r="H23" s="195">
        <v>63800</v>
      </c>
      <c r="I23" s="195">
        <v>154900</v>
      </c>
      <c r="J23" s="195">
        <v>97300</v>
      </c>
      <c r="K23" s="195">
        <v>239250</v>
      </c>
      <c r="L23" s="195">
        <v>145550</v>
      </c>
      <c r="M23" s="195">
        <v>101800</v>
      </c>
      <c r="N23" s="195">
        <v>465150</v>
      </c>
      <c r="O23" s="195">
        <v>65950</v>
      </c>
      <c r="P23" s="195">
        <v>634050</v>
      </c>
      <c r="Q23" s="195">
        <v>267900</v>
      </c>
      <c r="R23" s="195">
        <v>206700</v>
      </c>
      <c r="S23" s="195">
        <v>30050</v>
      </c>
      <c r="T23" s="195">
        <v>90400</v>
      </c>
      <c r="U23" s="195">
        <v>82300</v>
      </c>
      <c r="V23" s="195">
        <v>175400</v>
      </c>
      <c r="W23" s="195">
        <v>132300</v>
      </c>
      <c r="X23" s="195">
        <v>1390550</v>
      </c>
      <c r="Y23" s="195">
        <v>186300</v>
      </c>
      <c r="Z23" s="195">
        <v>672600</v>
      </c>
      <c r="AA23" s="195">
        <v>385400</v>
      </c>
      <c r="AB23" s="195">
        <v>122750</v>
      </c>
      <c r="AC23" s="195">
        <v>101700</v>
      </c>
      <c r="AD23" s="195">
        <v>0</v>
      </c>
      <c r="AE23" s="195">
        <v>736250</v>
      </c>
      <c r="AF23" s="195">
        <v>377250</v>
      </c>
      <c r="AG23" s="195">
        <v>155950</v>
      </c>
      <c r="AH23" s="195">
        <v>288750</v>
      </c>
      <c r="AI23" s="195">
        <v>331800</v>
      </c>
      <c r="AJ23" s="195">
        <v>185600</v>
      </c>
      <c r="AK23" s="195">
        <v>548000</v>
      </c>
      <c r="AL23" s="195">
        <v>1525050</v>
      </c>
      <c r="AM23" s="195">
        <v>57200</v>
      </c>
      <c r="AN23" s="195">
        <v>103900</v>
      </c>
      <c r="AO23" s="195">
        <v>246750</v>
      </c>
      <c r="AP23" s="195">
        <v>409350</v>
      </c>
      <c r="AQ23" s="195">
        <v>258650</v>
      </c>
      <c r="AR23" s="195">
        <v>154950</v>
      </c>
      <c r="AS23" s="195">
        <v>694500</v>
      </c>
      <c r="AT23" s="195">
        <v>304200</v>
      </c>
      <c r="AU23" s="195">
        <v>407700</v>
      </c>
      <c r="AV23" s="195">
        <v>287350</v>
      </c>
      <c r="AW23" s="195">
        <v>477150</v>
      </c>
      <c r="AX23" s="195">
        <v>61950</v>
      </c>
      <c r="AY23" s="195">
        <v>79250</v>
      </c>
      <c r="AZ23" s="195">
        <v>112600</v>
      </c>
      <c r="BA23" s="195">
        <v>49750</v>
      </c>
      <c r="BB23" s="195">
        <v>722850</v>
      </c>
      <c r="BC23" s="195">
        <v>205900</v>
      </c>
      <c r="BD23" s="195">
        <v>824500</v>
      </c>
      <c r="BE23" s="195">
        <v>284450</v>
      </c>
      <c r="BF23" s="195">
        <v>71050</v>
      </c>
      <c r="BG23" s="195">
        <v>37650</v>
      </c>
      <c r="BH23" s="195">
        <v>211000</v>
      </c>
      <c r="BI23" s="195">
        <v>174100</v>
      </c>
      <c r="BJ23" s="195">
        <v>17400</v>
      </c>
      <c r="BK23" s="195">
        <v>101200</v>
      </c>
      <c r="BL23" s="195">
        <v>23200</v>
      </c>
      <c r="BM23" s="195">
        <v>1504400</v>
      </c>
      <c r="BN23" s="195">
        <v>285900</v>
      </c>
      <c r="BO23" s="195">
        <v>188800</v>
      </c>
      <c r="BP23" s="195">
        <v>116800</v>
      </c>
      <c r="BQ23" s="195">
        <v>217950</v>
      </c>
      <c r="BR23" s="195">
        <v>84300</v>
      </c>
      <c r="BS23" s="197">
        <v>1271500</v>
      </c>
      <c r="BT23" s="195">
        <v>175000</v>
      </c>
      <c r="BU23" s="195">
        <v>104150</v>
      </c>
      <c r="BV23" s="195">
        <v>645650</v>
      </c>
      <c r="BW23" s="195">
        <v>0</v>
      </c>
      <c r="BX23" s="195">
        <v>96650</v>
      </c>
      <c r="BY23" s="195">
        <v>778050</v>
      </c>
      <c r="BZ23" s="195">
        <v>290700</v>
      </c>
      <c r="CA23" s="195">
        <v>156200</v>
      </c>
      <c r="CB23" s="197">
        <v>98350</v>
      </c>
      <c r="CC23" s="195">
        <v>116950</v>
      </c>
      <c r="CD23" s="197">
        <v>173300</v>
      </c>
      <c r="CE23" s="195">
        <v>60800</v>
      </c>
      <c r="CF23" s="197">
        <v>174650</v>
      </c>
      <c r="CG23" s="195">
        <v>228250</v>
      </c>
      <c r="CH23" s="195">
        <v>48550</v>
      </c>
      <c r="CI23" s="195">
        <v>90600</v>
      </c>
      <c r="CJ23" s="195">
        <v>74050</v>
      </c>
      <c r="CK23" s="197">
        <v>360050</v>
      </c>
      <c r="CL23" s="195">
        <v>39150</v>
      </c>
      <c r="CM23" s="197">
        <v>21800</v>
      </c>
    </row>
    <row r="24" spans="1:91" ht="24.6" hidden="1">
      <c r="A24" s="125">
        <v>19</v>
      </c>
      <c r="B24" s="243" t="s">
        <v>754</v>
      </c>
      <c r="C24" s="129" t="s">
        <v>399</v>
      </c>
      <c r="D24" s="195">
        <v>5296266.88</v>
      </c>
      <c r="E24" s="195">
        <v>2568748.2599999998</v>
      </c>
      <c r="F24" s="195">
        <v>379777.63</v>
      </c>
      <c r="G24" s="195">
        <v>294047.64</v>
      </c>
      <c r="H24" s="195">
        <v>771742.21</v>
      </c>
      <c r="I24" s="195">
        <v>1585011.55</v>
      </c>
      <c r="J24" s="195">
        <v>385749.99</v>
      </c>
      <c r="K24" s="195">
        <v>3281294.85</v>
      </c>
      <c r="L24" s="195">
        <v>2638063.44</v>
      </c>
      <c r="M24" s="195">
        <v>1651926.19</v>
      </c>
      <c r="N24" s="195">
        <v>3876003.26</v>
      </c>
      <c r="O24" s="195">
        <v>808771.28</v>
      </c>
      <c r="P24" s="195">
        <v>87442.25</v>
      </c>
      <c r="Q24" s="195">
        <v>192081.94</v>
      </c>
      <c r="R24" s="195">
        <v>121237.19</v>
      </c>
      <c r="S24" s="195">
        <v>4275906.25</v>
      </c>
      <c r="T24" s="195">
        <v>107710.82</v>
      </c>
      <c r="U24" s="195">
        <v>23977.200000000001</v>
      </c>
      <c r="V24" s="195">
        <v>946208.88</v>
      </c>
      <c r="W24" s="195">
        <v>151138.60999999999</v>
      </c>
      <c r="X24" s="195">
        <v>0</v>
      </c>
      <c r="Y24" s="195">
        <v>620404.49</v>
      </c>
      <c r="Z24" s="195">
        <v>1993197.89</v>
      </c>
      <c r="AA24" s="195">
        <v>243152.8</v>
      </c>
      <c r="AB24" s="195">
        <v>164157.82999999999</v>
      </c>
      <c r="AC24" s="195">
        <v>248299.02</v>
      </c>
      <c r="AD24" s="195">
        <v>244620.86</v>
      </c>
      <c r="AE24" s="195">
        <v>1911451.72</v>
      </c>
      <c r="AF24" s="195">
        <v>99000</v>
      </c>
      <c r="AG24" s="195">
        <v>602077.80000000005</v>
      </c>
      <c r="AH24" s="195">
        <v>345475.53</v>
      </c>
      <c r="AI24" s="195">
        <v>557723.76</v>
      </c>
      <c r="AJ24" s="195">
        <v>500425.68</v>
      </c>
      <c r="AK24" s="195">
        <v>277220.14</v>
      </c>
      <c r="AL24" s="195">
        <v>1101420</v>
      </c>
      <c r="AM24" s="195">
        <v>773724.15</v>
      </c>
      <c r="AN24" s="195">
        <v>24356.61</v>
      </c>
      <c r="AO24" s="195">
        <v>6858399.6799999997</v>
      </c>
      <c r="AP24" s="195">
        <v>1546711.97</v>
      </c>
      <c r="AQ24" s="195">
        <v>3120120.56</v>
      </c>
      <c r="AR24" s="195">
        <v>722485.45</v>
      </c>
      <c r="AS24" s="195">
        <v>10143981.220000001</v>
      </c>
      <c r="AT24" s="195">
        <v>52590</v>
      </c>
      <c r="AU24" s="195">
        <v>1131228.68</v>
      </c>
      <c r="AV24" s="195">
        <v>84614.81</v>
      </c>
      <c r="AW24" s="195">
        <v>333200</v>
      </c>
      <c r="AX24" s="195">
        <v>33742.46</v>
      </c>
      <c r="AY24" s="195">
        <v>1592532.57</v>
      </c>
      <c r="AZ24" s="195">
        <v>1954117.67</v>
      </c>
      <c r="BA24" s="195">
        <v>1506705.85</v>
      </c>
      <c r="BB24" s="195">
        <v>17270120.539999999</v>
      </c>
      <c r="BC24" s="195">
        <v>885660.65</v>
      </c>
      <c r="BD24" s="195">
        <v>12791066.07</v>
      </c>
      <c r="BE24" s="195">
        <v>0</v>
      </c>
      <c r="BF24" s="195">
        <v>0</v>
      </c>
      <c r="BG24" s="195">
        <v>0</v>
      </c>
      <c r="BH24" s="195">
        <v>0</v>
      </c>
      <c r="BI24" s="195">
        <v>969379.37</v>
      </c>
      <c r="BJ24" s="195">
        <v>0</v>
      </c>
      <c r="BK24" s="195">
        <v>0</v>
      </c>
      <c r="BL24" s="195">
        <v>0</v>
      </c>
      <c r="BM24" s="195">
        <v>9117856.0399999991</v>
      </c>
      <c r="BN24" s="195">
        <v>1630</v>
      </c>
      <c r="BO24" s="195">
        <v>1269229.76</v>
      </c>
      <c r="BP24" s="195">
        <v>219818.68</v>
      </c>
      <c r="BQ24" s="195">
        <v>0</v>
      </c>
      <c r="BR24" s="195">
        <v>0</v>
      </c>
      <c r="BS24" s="195">
        <v>75155982.569999993</v>
      </c>
      <c r="BT24" s="195">
        <v>5000</v>
      </c>
      <c r="BU24" s="195">
        <v>0</v>
      </c>
      <c r="BV24" s="195">
        <v>365891.9</v>
      </c>
      <c r="BW24" s="195">
        <v>417142</v>
      </c>
      <c r="BX24" s="195">
        <v>1873075.03</v>
      </c>
      <c r="BY24" s="195">
        <v>0</v>
      </c>
      <c r="BZ24" s="195">
        <v>77813.399999999994</v>
      </c>
      <c r="CA24" s="195">
        <v>0</v>
      </c>
      <c r="CB24" s="195">
        <v>796565.34</v>
      </c>
      <c r="CC24" s="195">
        <v>857795.67</v>
      </c>
      <c r="CD24" s="195">
        <v>572396.77</v>
      </c>
      <c r="CE24" s="195">
        <v>5000</v>
      </c>
      <c r="CF24" s="195">
        <v>38605.199999999997</v>
      </c>
      <c r="CG24" s="195">
        <v>1391201.05</v>
      </c>
      <c r="CH24" s="195">
        <v>466514.65</v>
      </c>
      <c r="CI24" s="195">
        <v>0</v>
      </c>
      <c r="CJ24" s="195">
        <v>0</v>
      </c>
      <c r="CK24" s="195">
        <v>531544.07999999996</v>
      </c>
      <c r="CL24" s="195">
        <v>475883.96</v>
      </c>
      <c r="CM24" s="195">
        <v>0</v>
      </c>
    </row>
    <row r="25" spans="1:91" ht="24.6" hidden="1">
      <c r="A25" s="125">
        <v>8</v>
      </c>
      <c r="B25" s="243" t="s">
        <v>755</v>
      </c>
      <c r="C25" s="130" t="s">
        <v>400</v>
      </c>
      <c r="D25" s="195">
        <v>5722.5</v>
      </c>
      <c r="E25" s="195">
        <v>0</v>
      </c>
      <c r="F25" s="195">
        <v>0</v>
      </c>
      <c r="G25" s="195">
        <v>0</v>
      </c>
      <c r="H25" s="195">
        <v>0</v>
      </c>
      <c r="I25" s="195">
        <v>0</v>
      </c>
      <c r="J25" s="195">
        <v>0</v>
      </c>
      <c r="K25" s="195">
        <v>56853</v>
      </c>
      <c r="L25" s="195">
        <v>0</v>
      </c>
      <c r="M25" s="195">
        <v>0</v>
      </c>
      <c r="N25" s="195">
        <v>1448</v>
      </c>
      <c r="O25" s="195">
        <v>0</v>
      </c>
      <c r="P25" s="195">
        <v>3310</v>
      </c>
      <c r="Q25" s="195">
        <v>298.75</v>
      </c>
      <c r="R25" s="195">
        <v>0</v>
      </c>
      <c r="S25" s="195">
        <v>0</v>
      </c>
      <c r="T25" s="195">
        <v>7181</v>
      </c>
      <c r="U25" s="195">
        <v>0</v>
      </c>
      <c r="V25" s="195">
        <v>117.5</v>
      </c>
      <c r="W25" s="195">
        <v>670</v>
      </c>
      <c r="X25" s="195">
        <v>9644.5</v>
      </c>
      <c r="Y25" s="195">
        <v>8515</v>
      </c>
      <c r="Z25" s="195">
        <v>0</v>
      </c>
      <c r="AA25" s="195">
        <v>324523.21000000002</v>
      </c>
      <c r="AB25" s="195">
        <v>0</v>
      </c>
      <c r="AC25" s="195">
        <v>1387</v>
      </c>
      <c r="AD25" s="195">
        <v>10062</v>
      </c>
      <c r="AE25" s="195">
        <v>0</v>
      </c>
      <c r="AF25" s="195">
        <v>22913.25</v>
      </c>
      <c r="AG25" s="195">
        <v>0</v>
      </c>
      <c r="AH25" s="195">
        <v>1324</v>
      </c>
      <c r="AI25" s="195">
        <v>6530</v>
      </c>
      <c r="AJ25" s="195">
        <v>0</v>
      </c>
      <c r="AK25" s="195">
        <v>0</v>
      </c>
      <c r="AL25" s="195">
        <v>526001.69999999995</v>
      </c>
      <c r="AM25" s="195">
        <v>0</v>
      </c>
      <c r="AN25" s="195">
        <v>0</v>
      </c>
      <c r="AO25" s="195">
        <v>0</v>
      </c>
      <c r="AP25" s="195">
        <v>0</v>
      </c>
      <c r="AQ25" s="195">
        <v>0</v>
      </c>
      <c r="AR25" s="195">
        <v>0</v>
      </c>
      <c r="AS25" s="195">
        <v>0</v>
      </c>
      <c r="AT25" s="195">
        <v>53893</v>
      </c>
      <c r="AU25" s="195">
        <v>0</v>
      </c>
      <c r="AV25" s="195">
        <v>0</v>
      </c>
      <c r="AW25" s="195">
        <v>0</v>
      </c>
      <c r="AX25" s="195">
        <v>868.5</v>
      </c>
      <c r="AY25" s="195">
        <v>0</v>
      </c>
      <c r="AZ25" s="195">
        <v>0</v>
      </c>
      <c r="BA25" s="195">
        <v>0</v>
      </c>
      <c r="BB25" s="195">
        <v>3677</v>
      </c>
      <c r="BC25" s="195">
        <v>660</v>
      </c>
      <c r="BD25" s="195">
        <v>1095101.75</v>
      </c>
      <c r="BE25" s="195">
        <v>0</v>
      </c>
      <c r="BF25" s="195">
        <v>0</v>
      </c>
      <c r="BG25" s="195">
        <v>0</v>
      </c>
      <c r="BH25" s="195">
        <v>58041</v>
      </c>
      <c r="BI25" s="195">
        <v>0</v>
      </c>
      <c r="BJ25" s="195">
        <v>0</v>
      </c>
      <c r="BK25" s="195">
        <v>0</v>
      </c>
      <c r="BL25" s="195">
        <v>39190</v>
      </c>
      <c r="BM25" s="195">
        <v>4686</v>
      </c>
      <c r="BN25" s="195">
        <v>0</v>
      </c>
      <c r="BO25" s="195">
        <v>0</v>
      </c>
      <c r="BP25" s="195">
        <v>0</v>
      </c>
      <c r="BQ25" s="195">
        <v>0</v>
      </c>
      <c r="BR25" s="195">
        <v>0</v>
      </c>
      <c r="BS25" s="195">
        <v>511845</v>
      </c>
      <c r="BT25" s="197">
        <v>0</v>
      </c>
      <c r="BU25" s="197">
        <v>0</v>
      </c>
      <c r="BV25" s="197">
        <v>0</v>
      </c>
      <c r="BW25" s="195">
        <v>0</v>
      </c>
      <c r="BX25" s="197">
        <v>15856</v>
      </c>
      <c r="BY25" s="197">
        <v>0</v>
      </c>
      <c r="BZ25" s="197">
        <v>3716</v>
      </c>
      <c r="CA25" s="197">
        <v>0</v>
      </c>
      <c r="CB25" s="197">
        <v>0</v>
      </c>
      <c r="CC25" s="195">
        <v>0</v>
      </c>
      <c r="CD25" s="197">
        <v>0</v>
      </c>
      <c r="CE25" s="197">
        <v>14364</v>
      </c>
      <c r="CF25" s="197">
        <v>0</v>
      </c>
      <c r="CG25" s="195">
        <v>0</v>
      </c>
      <c r="CH25" s="195">
        <v>0</v>
      </c>
      <c r="CI25" s="197">
        <v>0</v>
      </c>
      <c r="CJ25" s="195">
        <v>0</v>
      </c>
      <c r="CK25" s="197">
        <v>0</v>
      </c>
      <c r="CL25" s="197">
        <v>0</v>
      </c>
      <c r="CM25" s="195">
        <v>0</v>
      </c>
    </row>
    <row r="26" spans="1:91" ht="24.6" hidden="1">
      <c r="A26" s="125">
        <v>8</v>
      </c>
      <c r="B26" s="243" t="s">
        <v>756</v>
      </c>
      <c r="C26" s="130" t="s">
        <v>401</v>
      </c>
      <c r="D26" s="195">
        <v>2300207.75</v>
      </c>
      <c r="E26" s="195">
        <v>0</v>
      </c>
      <c r="F26" s="195">
        <v>0</v>
      </c>
      <c r="G26" s="195">
        <v>50220</v>
      </c>
      <c r="H26" s="195">
        <v>0</v>
      </c>
      <c r="I26" s="195">
        <v>84858.5</v>
      </c>
      <c r="J26" s="195">
        <v>23205.75</v>
      </c>
      <c r="K26" s="195">
        <v>25424</v>
      </c>
      <c r="L26" s="195">
        <v>0</v>
      </c>
      <c r="M26" s="195">
        <v>0</v>
      </c>
      <c r="N26" s="195">
        <v>667363.5</v>
      </c>
      <c r="O26" s="195">
        <v>2451</v>
      </c>
      <c r="P26" s="195">
        <v>1100944.2</v>
      </c>
      <c r="Q26" s="195">
        <v>5589.45</v>
      </c>
      <c r="R26" s="195">
        <v>7811</v>
      </c>
      <c r="S26" s="195">
        <v>177914</v>
      </c>
      <c r="T26" s="195">
        <v>44019</v>
      </c>
      <c r="U26" s="195">
        <v>51526.5</v>
      </c>
      <c r="V26" s="195">
        <v>2770</v>
      </c>
      <c r="W26" s="195">
        <v>1325</v>
      </c>
      <c r="X26" s="195">
        <v>1512742.16</v>
      </c>
      <c r="Y26" s="195">
        <v>0</v>
      </c>
      <c r="Z26" s="195">
        <v>26238</v>
      </c>
      <c r="AA26" s="195">
        <v>106800.95</v>
      </c>
      <c r="AB26" s="195">
        <v>20278</v>
      </c>
      <c r="AC26" s="195">
        <v>56461.5</v>
      </c>
      <c r="AD26" s="195">
        <v>18920</v>
      </c>
      <c r="AE26" s="195">
        <v>117931</v>
      </c>
      <c r="AF26" s="195">
        <v>160777.5</v>
      </c>
      <c r="AG26" s="195">
        <v>51830</v>
      </c>
      <c r="AH26" s="195">
        <v>22285.69</v>
      </c>
      <c r="AI26" s="195">
        <v>57390</v>
      </c>
      <c r="AJ26" s="195">
        <v>26645</v>
      </c>
      <c r="AK26" s="195">
        <v>0</v>
      </c>
      <c r="AL26" s="195">
        <v>12050594.210000001</v>
      </c>
      <c r="AM26" s="195">
        <v>0</v>
      </c>
      <c r="AN26" s="195">
        <v>12847</v>
      </c>
      <c r="AO26" s="195">
        <v>70957.25</v>
      </c>
      <c r="AP26" s="195">
        <v>342056</v>
      </c>
      <c r="AQ26" s="195">
        <v>46166</v>
      </c>
      <c r="AR26" s="195">
        <v>0</v>
      </c>
      <c r="AS26" s="195">
        <v>188693</v>
      </c>
      <c r="AT26" s="195">
        <v>13902.5</v>
      </c>
      <c r="AU26" s="195">
        <v>33524</v>
      </c>
      <c r="AV26" s="195">
        <v>24868.16</v>
      </c>
      <c r="AW26" s="195">
        <v>8690</v>
      </c>
      <c r="AX26" s="195">
        <v>1846</v>
      </c>
      <c r="AY26" s="195">
        <v>24494.25</v>
      </c>
      <c r="AZ26" s="195">
        <v>8224</v>
      </c>
      <c r="BA26" s="195">
        <v>20063</v>
      </c>
      <c r="BB26" s="195">
        <v>893206.5</v>
      </c>
      <c r="BC26" s="195">
        <v>10335.73</v>
      </c>
      <c r="BD26" s="195">
        <v>8758009.2599999998</v>
      </c>
      <c r="BE26" s="195">
        <v>309736.09999999998</v>
      </c>
      <c r="BF26" s="195">
        <v>9230</v>
      </c>
      <c r="BG26" s="195">
        <v>29567.25</v>
      </c>
      <c r="BH26" s="195">
        <v>3244181.24</v>
      </c>
      <c r="BI26" s="195">
        <v>13500</v>
      </c>
      <c r="BJ26" s="195">
        <v>0</v>
      </c>
      <c r="BK26" s="195">
        <v>0</v>
      </c>
      <c r="BL26" s="195">
        <v>39396.5</v>
      </c>
      <c r="BM26" s="195">
        <v>1365838.25</v>
      </c>
      <c r="BN26" s="195">
        <v>0</v>
      </c>
      <c r="BO26" s="195">
        <v>6825</v>
      </c>
      <c r="BP26" s="195">
        <v>72884.5</v>
      </c>
      <c r="BQ26" s="195">
        <v>5922</v>
      </c>
      <c r="BR26" s="195">
        <v>0</v>
      </c>
      <c r="BS26" s="195">
        <v>7634645.25</v>
      </c>
      <c r="BT26" s="195">
        <v>17643</v>
      </c>
      <c r="BU26" s="195">
        <v>25902.86</v>
      </c>
      <c r="BV26" s="195">
        <v>761268</v>
      </c>
      <c r="BW26" s="195">
        <v>1000</v>
      </c>
      <c r="BX26" s="195">
        <v>12970</v>
      </c>
      <c r="BY26" s="195">
        <v>136386.25</v>
      </c>
      <c r="BZ26" s="195">
        <v>6397</v>
      </c>
      <c r="CA26" s="195">
        <v>10965</v>
      </c>
      <c r="CB26" s="195">
        <v>0</v>
      </c>
      <c r="CC26" s="195">
        <v>112583</v>
      </c>
      <c r="CD26" s="195">
        <v>236077</v>
      </c>
      <c r="CE26" s="195">
        <v>11102</v>
      </c>
      <c r="CF26" s="195">
        <v>119941</v>
      </c>
      <c r="CG26" s="195">
        <v>7197</v>
      </c>
      <c r="CH26" s="195">
        <v>0</v>
      </c>
      <c r="CI26" s="195">
        <v>0</v>
      </c>
      <c r="CJ26" s="195">
        <v>0</v>
      </c>
      <c r="CK26" s="197">
        <v>307000</v>
      </c>
      <c r="CL26" s="195">
        <v>0</v>
      </c>
      <c r="CM26" s="195">
        <v>0</v>
      </c>
    </row>
    <row r="27" spans="1:91" ht="24.6" hidden="1">
      <c r="A27" s="125">
        <v>11</v>
      </c>
      <c r="B27" s="243" t="s">
        <v>757</v>
      </c>
      <c r="C27" s="131" t="s">
        <v>402</v>
      </c>
      <c r="D27" s="195">
        <v>22966952.300000001</v>
      </c>
      <c r="E27" s="195">
        <v>928108.92</v>
      </c>
      <c r="F27" s="195">
        <v>1139121</v>
      </c>
      <c r="G27" s="195">
        <v>1876892</v>
      </c>
      <c r="H27" s="195">
        <v>533324</v>
      </c>
      <c r="I27" s="195">
        <v>1184707</v>
      </c>
      <c r="J27" s="195">
        <v>1523139.45</v>
      </c>
      <c r="K27" s="195">
        <v>2275000.29</v>
      </c>
      <c r="L27" s="195">
        <v>1409264</v>
      </c>
      <c r="M27" s="195">
        <v>1215538.8999999999</v>
      </c>
      <c r="N27" s="195">
        <v>5303632.2</v>
      </c>
      <c r="O27" s="195">
        <v>194648.5</v>
      </c>
      <c r="P27" s="195">
        <v>7717805.0499999998</v>
      </c>
      <c r="Q27" s="195">
        <v>2134099.4900000002</v>
      </c>
      <c r="R27" s="195">
        <v>1123328.95</v>
      </c>
      <c r="S27" s="195">
        <v>3140543.5</v>
      </c>
      <c r="T27" s="195">
        <v>1374356.51</v>
      </c>
      <c r="U27" s="195">
        <v>3068914.23</v>
      </c>
      <c r="V27" s="195">
        <v>1314715.5</v>
      </c>
      <c r="W27" s="195">
        <v>711278.5</v>
      </c>
      <c r="X27" s="195">
        <v>24835978.359999999</v>
      </c>
      <c r="Y27" s="195">
        <v>960363.5</v>
      </c>
      <c r="Z27" s="195">
        <v>5089520.1500000004</v>
      </c>
      <c r="AA27" s="195">
        <v>2110329.19</v>
      </c>
      <c r="AB27" s="195">
        <v>828186</v>
      </c>
      <c r="AC27" s="195">
        <v>1062016.2</v>
      </c>
      <c r="AD27" s="195">
        <v>3827468</v>
      </c>
      <c r="AE27" s="195">
        <v>4418165</v>
      </c>
      <c r="AF27" s="195">
        <v>866515</v>
      </c>
      <c r="AG27" s="195">
        <v>987908.25</v>
      </c>
      <c r="AH27" s="195">
        <v>789936.5</v>
      </c>
      <c r="AI27" s="195">
        <v>3986189</v>
      </c>
      <c r="AJ27" s="195">
        <v>1016848</v>
      </c>
      <c r="AK27" s="195">
        <v>958058.5</v>
      </c>
      <c r="AL27" s="195">
        <v>39334491.659999996</v>
      </c>
      <c r="AM27" s="195">
        <v>758803</v>
      </c>
      <c r="AN27" s="195">
        <v>618524</v>
      </c>
      <c r="AO27" s="195">
        <v>10244715.369999999</v>
      </c>
      <c r="AP27" s="195">
        <v>1878405</v>
      </c>
      <c r="AQ27" s="195">
        <v>1342410.9</v>
      </c>
      <c r="AR27" s="195">
        <v>353648.5</v>
      </c>
      <c r="AS27" s="195">
        <v>8987839.7100000009</v>
      </c>
      <c r="AT27" s="195">
        <v>1345734.5</v>
      </c>
      <c r="AU27" s="195">
        <v>2027563</v>
      </c>
      <c r="AV27" s="195">
        <v>1866632.23</v>
      </c>
      <c r="AW27" s="195">
        <v>1457057.49</v>
      </c>
      <c r="AX27" s="195">
        <v>906135.5</v>
      </c>
      <c r="AY27" s="195">
        <v>1445076</v>
      </c>
      <c r="AZ27" s="195">
        <v>851842.5</v>
      </c>
      <c r="BA27" s="195">
        <v>869381</v>
      </c>
      <c r="BB27" s="195">
        <v>9675049.1799999997</v>
      </c>
      <c r="BC27" s="195">
        <v>824233.5</v>
      </c>
      <c r="BD27" s="195">
        <v>34093636.950000003</v>
      </c>
      <c r="BE27" s="195">
        <v>3965638.47</v>
      </c>
      <c r="BF27" s="195">
        <v>1154328.75</v>
      </c>
      <c r="BG27" s="195">
        <v>1398230.5</v>
      </c>
      <c r="BH27" s="195">
        <v>18298350.170000002</v>
      </c>
      <c r="BI27" s="195">
        <v>594339.9</v>
      </c>
      <c r="BJ27" s="195">
        <v>514809</v>
      </c>
      <c r="BK27" s="195">
        <v>1032332</v>
      </c>
      <c r="BL27" s="195">
        <v>628963.5</v>
      </c>
      <c r="BM27" s="195">
        <v>9707560</v>
      </c>
      <c r="BN27" s="195">
        <v>2183925.75</v>
      </c>
      <c r="BO27" s="195">
        <v>1196473.72</v>
      </c>
      <c r="BP27" s="195">
        <v>2959510.9</v>
      </c>
      <c r="BQ27" s="195">
        <v>1135734.27</v>
      </c>
      <c r="BR27" s="195">
        <v>1613540.4</v>
      </c>
      <c r="BS27" s="195">
        <v>92964266.569999993</v>
      </c>
      <c r="BT27" s="195">
        <v>1453997.9</v>
      </c>
      <c r="BU27" s="195">
        <v>1600820.72</v>
      </c>
      <c r="BV27" s="195">
        <v>8013790.0599999996</v>
      </c>
      <c r="BW27" s="195">
        <v>187193</v>
      </c>
      <c r="BX27" s="195">
        <v>1263256</v>
      </c>
      <c r="BY27" s="195">
        <v>4096380.72</v>
      </c>
      <c r="BZ27" s="195">
        <v>607597.9</v>
      </c>
      <c r="CA27" s="195">
        <v>1659744.4</v>
      </c>
      <c r="CB27" s="195">
        <v>981440</v>
      </c>
      <c r="CC27" s="195">
        <v>2038280</v>
      </c>
      <c r="CD27" s="195">
        <v>4102086.15</v>
      </c>
      <c r="CE27" s="195">
        <v>2502555.6800000002</v>
      </c>
      <c r="CF27" s="195">
        <v>3380184.4</v>
      </c>
      <c r="CG27" s="195">
        <v>786621</v>
      </c>
      <c r="CH27" s="195">
        <v>873092</v>
      </c>
      <c r="CI27" s="195">
        <v>680119.97</v>
      </c>
      <c r="CJ27" s="195">
        <v>644702.5</v>
      </c>
      <c r="CK27" s="197">
        <v>5108070.51</v>
      </c>
      <c r="CL27" s="195">
        <v>623495</v>
      </c>
      <c r="CM27" s="195">
        <v>904681.1</v>
      </c>
    </row>
    <row r="28" spans="1:91" ht="24.6" hidden="1">
      <c r="A28" s="125">
        <v>11</v>
      </c>
      <c r="B28" s="243" t="s">
        <v>758</v>
      </c>
      <c r="C28" s="131" t="s">
        <v>403</v>
      </c>
      <c r="D28" s="195">
        <v>34775062.25</v>
      </c>
      <c r="E28" s="195">
        <v>265198.52</v>
      </c>
      <c r="F28" s="195">
        <v>468535</v>
      </c>
      <c r="G28" s="195">
        <v>2325625</v>
      </c>
      <c r="H28" s="195">
        <v>207135.5</v>
      </c>
      <c r="I28" s="195">
        <v>240133.5</v>
      </c>
      <c r="J28" s="195">
        <v>576760.25</v>
      </c>
      <c r="K28" s="195">
        <v>3404031</v>
      </c>
      <c r="L28" s="195">
        <v>205133</v>
      </c>
      <c r="M28" s="195">
        <v>526458.28</v>
      </c>
      <c r="N28" s="195">
        <v>10108434.300000001</v>
      </c>
      <c r="O28" s="195">
        <v>251515</v>
      </c>
      <c r="P28" s="195">
        <v>17478619.850000001</v>
      </c>
      <c r="Q28" s="195">
        <v>745791.35</v>
      </c>
      <c r="R28" s="195">
        <v>1124526</v>
      </c>
      <c r="S28" s="195">
        <v>4100739.75</v>
      </c>
      <c r="T28" s="195">
        <v>1043202.43</v>
      </c>
      <c r="U28" s="195">
        <v>2191319.2200000002</v>
      </c>
      <c r="V28" s="195">
        <v>574288</v>
      </c>
      <c r="W28" s="195">
        <v>599942.5</v>
      </c>
      <c r="X28" s="195">
        <v>51502176.18</v>
      </c>
      <c r="Y28" s="195">
        <v>726276.5</v>
      </c>
      <c r="Z28" s="195">
        <v>2332484</v>
      </c>
      <c r="AA28" s="195">
        <v>2152754</v>
      </c>
      <c r="AB28" s="195">
        <v>322067</v>
      </c>
      <c r="AC28" s="195">
        <v>590012.5</v>
      </c>
      <c r="AD28" s="195">
        <v>3303306</v>
      </c>
      <c r="AE28" s="195">
        <v>4056800.5</v>
      </c>
      <c r="AF28" s="195">
        <v>694419</v>
      </c>
      <c r="AG28" s="195">
        <v>922043</v>
      </c>
      <c r="AH28" s="195">
        <v>473309</v>
      </c>
      <c r="AI28" s="195">
        <v>5019215</v>
      </c>
      <c r="AJ28" s="195">
        <v>677578.5</v>
      </c>
      <c r="AK28" s="195">
        <v>574962.75</v>
      </c>
      <c r="AL28" s="195">
        <v>61658875.960000001</v>
      </c>
      <c r="AM28" s="195">
        <v>247170</v>
      </c>
      <c r="AN28" s="195">
        <v>207385</v>
      </c>
      <c r="AO28" s="195">
        <v>1235302.98</v>
      </c>
      <c r="AP28" s="195">
        <v>6098522</v>
      </c>
      <c r="AQ28" s="195">
        <v>690492</v>
      </c>
      <c r="AR28" s="195">
        <v>139439</v>
      </c>
      <c r="AS28" s="195">
        <v>17145618.149999999</v>
      </c>
      <c r="AT28" s="195">
        <v>677949.5</v>
      </c>
      <c r="AU28" s="195">
        <v>1598293</v>
      </c>
      <c r="AV28" s="195">
        <v>1403019.19</v>
      </c>
      <c r="AW28" s="195">
        <v>960048</v>
      </c>
      <c r="AX28" s="195">
        <v>272405.25</v>
      </c>
      <c r="AY28" s="195">
        <v>797730.75</v>
      </c>
      <c r="AZ28" s="195">
        <v>359103</v>
      </c>
      <c r="BA28" s="195">
        <v>224710</v>
      </c>
      <c r="BB28" s="195">
        <v>14878079.289999999</v>
      </c>
      <c r="BC28" s="195">
        <v>502486</v>
      </c>
      <c r="BD28" s="195">
        <v>60334264.270000003</v>
      </c>
      <c r="BE28" s="195">
        <v>5420979.1500000004</v>
      </c>
      <c r="BF28" s="195">
        <v>791209.5</v>
      </c>
      <c r="BG28" s="195">
        <v>642379</v>
      </c>
      <c r="BH28" s="195">
        <v>46961358.659999996</v>
      </c>
      <c r="BI28" s="195">
        <v>557422</v>
      </c>
      <c r="BJ28" s="195">
        <v>622488</v>
      </c>
      <c r="BK28" s="195">
        <v>533291</v>
      </c>
      <c r="BL28" s="195">
        <v>1047755</v>
      </c>
      <c r="BM28" s="195">
        <v>25594249.75</v>
      </c>
      <c r="BN28" s="195">
        <v>1661474.5</v>
      </c>
      <c r="BO28" s="195">
        <v>574111</v>
      </c>
      <c r="BP28" s="195">
        <v>1805407.5</v>
      </c>
      <c r="BQ28" s="195">
        <v>491660.62</v>
      </c>
      <c r="BR28" s="195">
        <v>639196.18000000005</v>
      </c>
      <c r="BS28" s="197">
        <v>114198578.65000001</v>
      </c>
      <c r="BT28" s="197">
        <v>506962.5</v>
      </c>
      <c r="BU28" s="197">
        <v>584946</v>
      </c>
      <c r="BV28" s="197">
        <v>10752307</v>
      </c>
      <c r="BW28" s="197">
        <v>170400</v>
      </c>
      <c r="BX28" s="195">
        <v>336118.5</v>
      </c>
      <c r="BY28" s="197">
        <v>8248992.5199999996</v>
      </c>
      <c r="BZ28" s="197">
        <v>347463</v>
      </c>
      <c r="CA28" s="195">
        <v>56259.5</v>
      </c>
      <c r="CB28" s="195">
        <v>168178</v>
      </c>
      <c r="CC28" s="195">
        <v>708850</v>
      </c>
      <c r="CD28" s="195">
        <v>4640957</v>
      </c>
      <c r="CE28" s="197">
        <v>1063476</v>
      </c>
      <c r="CF28" s="197">
        <v>3729754</v>
      </c>
      <c r="CG28" s="195">
        <v>261404</v>
      </c>
      <c r="CH28" s="195">
        <v>213341</v>
      </c>
      <c r="CI28" s="197">
        <v>316468.5</v>
      </c>
      <c r="CJ28" s="197">
        <v>177047</v>
      </c>
      <c r="CK28" s="197">
        <v>7303270.7599999998</v>
      </c>
      <c r="CL28" s="197">
        <v>295794</v>
      </c>
      <c r="CM28" s="197">
        <v>259423</v>
      </c>
    </row>
    <row r="29" spans="1:91" ht="24.6">
      <c r="A29" s="125">
        <v>6</v>
      </c>
      <c r="B29" s="243" t="s">
        <v>759</v>
      </c>
      <c r="C29" s="132" t="s">
        <v>1205</v>
      </c>
      <c r="D29" s="195">
        <v>31206.75</v>
      </c>
      <c r="E29" s="195">
        <v>2421</v>
      </c>
      <c r="F29" s="195">
        <v>0</v>
      </c>
      <c r="G29" s="195">
        <v>0</v>
      </c>
      <c r="H29" s="195">
        <v>0</v>
      </c>
      <c r="I29" s="195">
        <v>0</v>
      </c>
      <c r="J29" s="195">
        <v>0</v>
      </c>
      <c r="K29" s="195">
        <v>6601</v>
      </c>
      <c r="L29" s="195">
        <v>0</v>
      </c>
      <c r="M29" s="195">
        <v>0</v>
      </c>
      <c r="N29" s="195">
        <v>10166</v>
      </c>
      <c r="O29" s="195">
        <v>0</v>
      </c>
      <c r="P29" s="195">
        <v>11673.5</v>
      </c>
      <c r="Q29" s="195">
        <v>4690</v>
      </c>
      <c r="R29" s="195">
        <v>21.08</v>
      </c>
      <c r="S29" s="195">
        <v>10414</v>
      </c>
      <c r="T29" s="195">
        <v>0</v>
      </c>
      <c r="U29" s="195">
        <v>1760</v>
      </c>
      <c r="V29" s="195">
        <v>4998</v>
      </c>
      <c r="W29" s="195">
        <v>0</v>
      </c>
      <c r="X29" s="195">
        <v>112915.3</v>
      </c>
      <c r="Y29" s="195">
        <v>0</v>
      </c>
      <c r="Z29" s="195">
        <v>673</v>
      </c>
      <c r="AA29" s="195">
        <v>0</v>
      </c>
      <c r="AB29" s="195">
        <v>0</v>
      </c>
      <c r="AC29" s="195">
        <v>0</v>
      </c>
      <c r="AD29" s="195">
        <v>0</v>
      </c>
      <c r="AE29" s="195">
        <v>809</v>
      </c>
      <c r="AF29" s="195">
        <v>332</v>
      </c>
      <c r="AG29" s="195">
        <v>4111</v>
      </c>
      <c r="AH29" s="195">
        <v>0</v>
      </c>
      <c r="AI29" s="195">
        <v>0</v>
      </c>
      <c r="AJ29" s="195">
        <v>0</v>
      </c>
      <c r="AK29" s="195">
        <v>0</v>
      </c>
      <c r="AL29" s="195">
        <v>39000.75</v>
      </c>
      <c r="AM29" s="195">
        <v>1740</v>
      </c>
      <c r="AN29" s="195">
        <v>0</v>
      </c>
      <c r="AO29" s="195">
        <v>1385</v>
      </c>
      <c r="AP29" s="195">
        <v>5503</v>
      </c>
      <c r="AQ29" s="195">
        <v>1391</v>
      </c>
      <c r="AR29" s="195">
        <v>0</v>
      </c>
      <c r="AS29" s="195">
        <v>0</v>
      </c>
      <c r="AT29" s="195">
        <v>0</v>
      </c>
      <c r="AU29" s="195">
        <v>0</v>
      </c>
      <c r="AV29" s="195">
        <v>5819.75</v>
      </c>
      <c r="AW29" s="195">
        <v>1543</v>
      </c>
      <c r="AX29" s="195">
        <v>0</v>
      </c>
      <c r="AY29" s="195">
        <v>0</v>
      </c>
      <c r="AZ29" s="195">
        <v>2549.75</v>
      </c>
      <c r="BA29" s="195">
        <v>0</v>
      </c>
      <c r="BB29" s="195">
        <v>0</v>
      </c>
      <c r="BC29" s="195">
        <v>720</v>
      </c>
      <c r="BD29" s="195">
        <v>397220.75</v>
      </c>
      <c r="BE29" s="195">
        <v>0</v>
      </c>
      <c r="BF29" s="195">
        <v>610</v>
      </c>
      <c r="BG29" s="195">
        <v>0</v>
      </c>
      <c r="BH29" s="195">
        <v>324960.25</v>
      </c>
      <c r="BI29" s="195">
        <v>0</v>
      </c>
      <c r="BJ29" s="195">
        <v>0</v>
      </c>
      <c r="BK29" s="195">
        <v>0</v>
      </c>
      <c r="BL29" s="195">
        <v>0</v>
      </c>
      <c r="BM29" s="195">
        <v>4659</v>
      </c>
      <c r="BN29" s="195">
        <v>0</v>
      </c>
      <c r="BO29" s="195">
        <v>1198</v>
      </c>
      <c r="BP29" s="195">
        <v>0</v>
      </c>
      <c r="BQ29" s="195">
        <v>0</v>
      </c>
      <c r="BR29" s="195">
        <v>0</v>
      </c>
      <c r="BS29" s="197">
        <v>11614</v>
      </c>
      <c r="BT29" s="197">
        <v>0</v>
      </c>
      <c r="BU29" s="197">
        <v>476</v>
      </c>
      <c r="BV29" s="197">
        <v>1061</v>
      </c>
      <c r="BW29" s="195">
        <v>0</v>
      </c>
      <c r="BX29" s="195">
        <v>0</v>
      </c>
      <c r="BY29" s="195">
        <v>0</v>
      </c>
      <c r="BZ29" s="197">
        <v>0</v>
      </c>
      <c r="CA29" s="195">
        <v>0</v>
      </c>
      <c r="CB29" s="197">
        <v>0</v>
      </c>
      <c r="CC29" s="197">
        <v>0</v>
      </c>
      <c r="CD29" s="197">
        <v>0</v>
      </c>
      <c r="CE29" s="197">
        <v>0</v>
      </c>
      <c r="CF29" s="197">
        <v>17585</v>
      </c>
      <c r="CG29" s="195">
        <v>0</v>
      </c>
      <c r="CH29" s="195">
        <v>0</v>
      </c>
      <c r="CI29" s="195">
        <v>0</v>
      </c>
      <c r="CJ29" s="197">
        <v>0</v>
      </c>
      <c r="CK29" s="197">
        <v>8653</v>
      </c>
      <c r="CL29" s="195">
        <v>0</v>
      </c>
      <c r="CM29" s="195">
        <v>0</v>
      </c>
    </row>
    <row r="30" spans="1:91" ht="24.6">
      <c r="A30" s="125">
        <v>6</v>
      </c>
      <c r="B30" s="243" t="s">
        <v>760</v>
      </c>
      <c r="C30" s="132" t="s">
        <v>1206</v>
      </c>
      <c r="D30" s="195">
        <v>43142</v>
      </c>
      <c r="E30" s="195">
        <v>0</v>
      </c>
      <c r="F30" s="195">
        <v>0</v>
      </c>
      <c r="G30" s="195">
        <v>0</v>
      </c>
      <c r="H30" s="195">
        <v>0</v>
      </c>
      <c r="I30" s="195">
        <v>0</v>
      </c>
      <c r="J30" s="195">
        <v>0</v>
      </c>
      <c r="K30" s="195">
        <v>0</v>
      </c>
      <c r="L30" s="195">
        <v>0</v>
      </c>
      <c r="M30" s="195">
        <v>0</v>
      </c>
      <c r="N30" s="195">
        <v>18414</v>
      </c>
      <c r="O30" s="195">
        <v>0</v>
      </c>
      <c r="P30" s="195">
        <v>0</v>
      </c>
      <c r="Q30" s="195">
        <v>0</v>
      </c>
      <c r="R30" s="195">
        <v>0</v>
      </c>
      <c r="S30" s="195">
        <v>0</v>
      </c>
      <c r="T30" s="195">
        <v>0</v>
      </c>
      <c r="U30" s="195">
        <v>0</v>
      </c>
      <c r="V30" s="195">
        <v>0</v>
      </c>
      <c r="W30" s="195">
        <v>0</v>
      </c>
      <c r="X30" s="195">
        <v>159307.45000000001</v>
      </c>
      <c r="Y30" s="195">
        <v>0</v>
      </c>
      <c r="Z30" s="195">
        <v>0</v>
      </c>
      <c r="AA30" s="195">
        <v>0</v>
      </c>
      <c r="AB30" s="195">
        <v>0</v>
      </c>
      <c r="AC30" s="195">
        <v>0</v>
      </c>
      <c r="AD30" s="195">
        <v>0</v>
      </c>
      <c r="AE30" s="195">
        <v>0</v>
      </c>
      <c r="AF30" s="195">
        <v>0</v>
      </c>
      <c r="AG30" s="195">
        <v>0</v>
      </c>
      <c r="AH30" s="195">
        <v>0</v>
      </c>
      <c r="AI30" s="195">
        <v>0</v>
      </c>
      <c r="AJ30" s="195">
        <v>0</v>
      </c>
      <c r="AK30" s="195">
        <v>0</v>
      </c>
      <c r="AL30" s="195">
        <v>0</v>
      </c>
      <c r="AM30" s="195">
        <v>0</v>
      </c>
      <c r="AN30" s="195">
        <v>0</v>
      </c>
      <c r="AO30" s="195">
        <v>0</v>
      </c>
      <c r="AP30" s="195">
        <v>0</v>
      </c>
      <c r="AQ30" s="195">
        <v>0</v>
      </c>
      <c r="AR30" s="195">
        <v>0</v>
      </c>
      <c r="AS30" s="195">
        <v>0</v>
      </c>
      <c r="AT30" s="195">
        <v>0</v>
      </c>
      <c r="AU30" s="195">
        <v>0</v>
      </c>
      <c r="AV30" s="195">
        <v>0</v>
      </c>
      <c r="AW30" s="195">
        <v>0</v>
      </c>
      <c r="AX30" s="195">
        <v>0</v>
      </c>
      <c r="AY30" s="195">
        <v>0</v>
      </c>
      <c r="AZ30" s="195">
        <v>0</v>
      </c>
      <c r="BA30" s="195">
        <v>0</v>
      </c>
      <c r="BB30" s="195">
        <v>0</v>
      </c>
      <c r="BC30" s="195">
        <v>0</v>
      </c>
      <c r="BD30" s="195">
        <v>108908.75</v>
      </c>
      <c r="BE30" s="195">
        <v>0</v>
      </c>
      <c r="BF30" s="195">
        <v>0</v>
      </c>
      <c r="BG30" s="195">
        <v>0</v>
      </c>
      <c r="BH30" s="195">
        <v>156243.75</v>
      </c>
      <c r="BI30" s="195">
        <v>0</v>
      </c>
      <c r="BJ30" s="195">
        <v>0</v>
      </c>
      <c r="BK30" s="195">
        <v>0</v>
      </c>
      <c r="BL30" s="195">
        <v>0</v>
      </c>
      <c r="BM30" s="195">
        <v>0</v>
      </c>
      <c r="BN30" s="195">
        <v>0</v>
      </c>
      <c r="BO30" s="195">
        <v>0</v>
      </c>
      <c r="BP30" s="195">
        <v>0</v>
      </c>
      <c r="BQ30" s="195">
        <v>0</v>
      </c>
      <c r="BR30" s="195">
        <v>0</v>
      </c>
      <c r="BS30" s="197">
        <v>0</v>
      </c>
      <c r="BT30" s="195">
        <v>0</v>
      </c>
      <c r="BU30" s="197">
        <v>0</v>
      </c>
      <c r="BV30" s="195">
        <v>0</v>
      </c>
      <c r="BW30" s="197">
        <v>0</v>
      </c>
      <c r="BX30" s="197">
        <v>0</v>
      </c>
      <c r="BY30" s="197">
        <v>0</v>
      </c>
      <c r="BZ30" s="197">
        <v>0</v>
      </c>
      <c r="CA30" s="195">
        <v>0</v>
      </c>
      <c r="CB30" s="197">
        <v>0</v>
      </c>
      <c r="CC30" s="197">
        <v>0</v>
      </c>
      <c r="CD30" s="195">
        <v>0</v>
      </c>
      <c r="CE30" s="197">
        <v>0</v>
      </c>
      <c r="CF30" s="197">
        <v>0</v>
      </c>
      <c r="CG30" s="195">
        <v>0</v>
      </c>
      <c r="CH30" s="197">
        <v>0</v>
      </c>
      <c r="CI30" s="197">
        <v>0</v>
      </c>
      <c r="CJ30" s="197">
        <v>0</v>
      </c>
      <c r="CK30" s="195">
        <v>0</v>
      </c>
      <c r="CL30" s="197">
        <v>0</v>
      </c>
      <c r="CM30" s="195">
        <v>0</v>
      </c>
    </row>
    <row r="31" spans="1:91" ht="24.6">
      <c r="A31" s="125">
        <v>6</v>
      </c>
      <c r="B31" s="243" t="s">
        <v>761</v>
      </c>
      <c r="C31" s="132" t="s">
        <v>1207</v>
      </c>
      <c r="D31" s="195">
        <v>0</v>
      </c>
      <c r="E31" s="195">
        <v>0</v>
      </c>
      <c r="F31" s="195">
        <v>0</v>
      </c>
      <c r="G31" s="195">
        <v>0</v>
      </c>
      <c r="H31" s="195">
        <v>0</v>
      </c>
      <c r="I31" s="195">
        <v>0</v>
      </c>
      <c r="J31" s="195">
        <v>0</v>
      </c>
      <c r="K31" s="195">
        <v>0</v>
      </c>
      <c r="L31" s="195">
        <v>0</v>
      </c>
      <c r="M31" s="195">
        <v>0</v>
      </c>
      <c r="N31" s="195">
        <v>0</v>
      </c>
      <c r="O31" s="195">
        <v>2391.7199999999998</v>
      </c>
      <c r="P31" s="195">
        <v>0</v>
      </c>
      <c r="Q31" s="195">
        <v>0</v>
      </c>
      <c r="R31" s="195">
        <v>0</v>
      </c>
      <c r="S31" s="195">
        <v>0</v>
      </c>
      <c r="T31" s="195">
        <v>0</v>
      </c>
      <c r="U31" s="195">
        <v>0</v>
      </c>
      <c r="V31" s="195">
        <v>0</v>
      </c>
      <c r="W31" s="195">
        <v>0</v>
      </c>
      <c r="X31" s="195">
        <v>-1610.29</v>
      </c>
      <c r="Y31" s="195">
        <v>0</v>
      </c>
      <c r="Z31" s="195">
        <v>0</v>
      </c>
      <c r="AA31" s="195">
        <v>0</v>
      </c>
      <c r="AB31" s="195">
        <v>0</v>
      </c>
      <c r="AC31" s="195">
        <v>0</v>
      </c>
      <c r="AD31" s="195">
        <v>0</v>
      </c>
      <c r="AE31" s="195">
        <v>0</v>
      </c>
      <c r="AF31" s="195">
        <v>0</v>
      </c>
      <c r="AG31" s="195">
        <v>0</v>
      </c>
      <c r="AH31" s="195">
        <v>0</v>
      </c>
      <c r="AI31" s="195">
        <v>0</v>
      </c>
      <c r="AJ31" s="195">
        <v>0</v>
      </c>
      <c r="AK31" s="195">
        <v>0</v>
      </c>
      <c r="AL31" s="195">
        <v>-4785.75</v>
      </c>
      <c r="AM31" s="195">
        <v>0</v>
      </c>
      <c r="AN31" s="195">
        <v>0</v>
      </c>
      <c r="AO31" s="195">
        <v>0</v>
      </c>
      <c r="AP31" s="195">
        <v>0</v>
      </c>
      <c r="AQ31" s="195">
        <v>0</v>
      </c>
      <c r="AR31" s="195">
        <v>0</v>
      </c>
      <c r="AS31" s="195">
        <v>0</v>
      </c>
      <c r="AT31" s="195">
        <v>0</v>
      </c>
      <c r="AU31" s="195">
        <v>0</v>
      </c>
      <c r="AV31" s="195">
        <v>0</v>
      </c>
      <c r="AW31" s="195">
        <v>0</v>
      </c>
      <c r="AX31" s="195">
        <v>0</v>
      </c>
      <c r="AY31" s="195">
        <v>0</v>
      </c>
      <c r="AZ31" s="195">
        <v>0</v>
      </c>
      <c r="BA31" s="195">
        <v>0</v>
      </c>
      <c r="BB31" s="195">
        <v>0</v>
      </c>
      <c r="BC31" s="195">
        <v>0</v>
      </c>
      <c r="BD31" s="195">
        <v>0</v>
      </c>
      <c r="BE31" s="195">
        <v>0</v>
      </c>
      <c r="BF31" s="195">
        <v>0</v>
      </c>
      <c r="BG31" s="195">
        <v>0</v>
      </c>
      <c r="BH31" s="195">
        <v>-14571.2</v>
      </c>
      <c r="BI31" s="195">
        <v>0</v>
      </c>
      <c r="BJ31" s="195">
        <v>0</v>
      </c>
      <c r="BK31" s="195">
        <v>0</v>
      </c>
      <c r="BL31" s="195">
        <v>0</v>
      </c>
      <c r="BM31" s="195">
        <v>0</v>
      </c>
      <c r="BN31" s="195">
        <v>0</v>
      </c>
      <c r="BO31" s="195">
        <v>0</v>
      </c>
      <c r="BP31" s="195">
        <v>0</v>
      </c>
      <c r="BQ31" s="195">
        <v>0</v>
      </c>
      <c r="BR31" s="195">
        <v>0</v>
      </c>
      <c r="BS31" s="197">
        <v>0</v>
      </c>
      <c r="BT31" s="197">
        <v>0</v>
      </c>
      <c r="BU31" s="197">
        <v>0</v>
      </c>
      <c r="BV31" s="197">
        <v>0</v>
      </c>
      <c r="BW31" s="197">
        <v>0</v>
      </c>
      <c r="BX31" s="197">
        <v>0</v>
      </c>
      <c r="BY31" s="197">
        <v>0</v>
      </c>
      <c r="BZ31" s="195">
        <v>0</v>
      </c>
      <c r="CA31" s="197">
        <v>0</v>
      </c>
      <c r="CB31" s="195">
        <v>0</v>
      </c>
      <c r="CC31" s="195">
        <v>0</v>
      </c>
      <c r="CD31" s="197">
        <v>0</v>
      </c>
      <c r="CE31" s="197">
        <v>0</v>
      </c>
      <c r="CF31" s="197">
        <v>0</v>
      </c>
      <c r="CG31" s="197">
        <v>0</v>
      </c>
      <c r="CH31" s="197">
        <v>0</v>
      </c>
      <c r="CI31" s="197">
        <v>0</v>
      </c>
      <c r="CJ31" s="195">
        <v>0</v>
      </c>
      <c r="CK31" s="197">
        <v>0</v>
      </c>
      <c r="CL31" s="195">
        <v>0</v>
      </c>
      <c r="CM31" s="197">
        <v>0</v>
      </c>
    </row>
    <row r="32" spans="1:91" ht="24.6">
      <c r="A32" s="125">
        <v>6</v>
      </c>
      <c r="B32" s="243" t="s">
        <v>762</v>
      </c>
      <c r="C32" s="132" t="s">
        <v>1208</v>
      </c>
      <c r="D32" s="195">
        <v>0</v>
      </c>
      <c r="E32" s="195">
        <v>0</v>
      </c>
      <c r="F32" s="195">
        <v>0</v>
      </c>
      <c r="G32" s="195">
        <v>0</v>
      </c>
      <c r="H32" s="195">
        <v>0</v>
      </c>
      <c r="I32" s="195">
        <v>0</v>
      </c>
      <c r="J32" s="195">
        <v>0</v>
      </c>
      <c r="K32" s="195">
        <v>0</v>
      </c>
      <c r="L32" s="195">
        <v>0</v>
      </c>
      <c r="M32" s="195">
        <v>0</v>
      </c>
      <c r="N32" s="195">
        <v>8387.7199999999993</v>
      </c>
      <c r="O32" s="195">
        <v>0</v>
      </c>
      <c r="P32" s="195">
        <v>0</v>
      </c>
      <c r="Q32" s="195">
        <v>0</v>
      </c>
      <c r="R32" s="195">
        <v>0</v>
      </c>
      <c r="S32" s="195">
        <v>0</v>
      </c>
      <c r="T32" s="195">
        <v>0</v>
      </c>
      <c r="U32" s="195">
        <v>0</v>
      </c>
      <c r="V32" s="195">
        <v>0</v>
      </c>
      <c r="W32" s="195">
        <v>0</v>
      </c>
      <c r="X32" s="195">
        <v>2256.64</v>
      </c>
      <c r="Y32" s="195">
        <v>0</v>
      </c>
      <c r="Z32" s="195">
        <v>4705.25</v>
      </c>
      <c r="AA32" s="195">
        <v>0</v>
      </c>
      <c r="AB32" s="195">
        <v>0</v>
      </c>
      <c r="AC32" s="195">
        <v>0</v>
      </c>
      <c r="AD32" s="195">
        <v>0</v>
      </c>
      <c r="AE32" s="195">
        <v>0</v>
      </c>
      <c r="AF32" s="195">
        <v>0</v>
      </c>
      <c r="AG32" s="195">
        <v>0</v>
      </c>
      <c r="AH32" s="195">
        <v>0</v>
      </c>
      <c r="AI32" s="195">
        <v>0</v>
      </c>
      <c r="AJ32" s="195">
        <v>0</v>
      </c>
      <c r="AK32" s="195">
        <v>0</v>
      </c>
      <c r="AL32" s="195">
        <v>0</v>
      </c>
      <c r="AM32" s="195">
        <v>0</v>
      </c>
      <c r="AN32" s="195">
        <v>0</v>
      </c>
      <c r="AO32" s="195">
        <v>0</v>
      </c>
      <c r="AP32" s="195">
        <v>0</v>
      </c>
      <c r="AQ32" s="195">
        <v>0</v>
      </c>
      <c r="AR32" s="195">
        <v>0</v>
      </c>
      <c r="AS32" s="195">
        <v>0</v>
      </c>
      <c r="AT32" s="195">
        <v>0</v>
      </c>
      <c r="AU32" s="195">
        <v>0</v>
      </c>
      <c r="AV32" s="195">
        <v>0</v>
      </c>
      <c r="AW32" s="195">
        <v>0</v>
      </c>
      <c r="AX32" s="195">
        <v>0</v>
      </c>
      <c r="AY32" s="195">
        <v>0</v>
      </c>
      <c r="AZ32" s="195">
        <v>0</v>
      </c>
      <c r="BA32" s="195">
        <v>0</v>
      </c>
      <c r="BB32" s="195">
        <v>0</v>
      </c>
      <c r="BC32" s="195">
        <v>0</v>
      </c>
      <c r="BD32" s="195">
        <v>0</v>
      </c>
      <c r="BE32" s="195">
        <v>89700.76</v>
      </c>
      <c r="BF32" s="195">
        <v>0</v>
      </c>
      <c r="BG32" s="195">
        <v>0</v>
      </c>
      <c r="BH32" s="195">
        <v>10660.27</v>
      </c>
      <c r="BI32" s="195">
        <v>0</v>
      </c>
      <c r="BJ32" s="195">
        <v>0</v>
      </c>
      <c r="BK32" s="195">
        <v>0</v>
      </c>
      <c r="BL32" s="195">
        <v>0</v>
      </c>
      <c r="BM32" s="195">
        <v>0</v>
      </c>
      <c r="BN32" s="195">
        <v>0</v>
      </c>
      <c r="BO32" s="195">
        <v>0</v>
      </c>
      <c r="BP32" s="195">
        <v>0</v>
      </c>
      <c r="BQ32" s="195">
        <v>343.13</v>
      </c>
      <c r="BR32" s="195">
        <v>0</v>
      </c>
      <c r="BS32" s="195">
        <v>0</v>
      </c>
      <c r="BT32" s="195">
        <v>0</v>
      </c>
      <c r="BU32" s="195">
        <v>0</v>
      </c>
      <c r="BV32" s="195">
        <v>0</v>
      </c>
      <c r="BW32" s="195">
        <v>0</v>
      </c>
      <c r="BX32" s="195">
        <v>0</v>
      </c>
      <c r="BY32" s="195">
        <v>0</v>
      </c>
      <c r="BZ32" s="195">
        <v>0</v>
      </c>
      <c r="CA32" s="195">
        <v>5887.5</v>
      </c>
      <c r="CB32" s="195">
        <v>0</v>
      </c>
      <c r="CC32" s="195">
        <v>0</v>
      </c>
      <c r="CD32" s="195">
        <v>0</v>
      </c>
      <c r="CE32" s="195">
        <v>0</v>
      </c>
      <c r="CF32" s="195">
        <v>0</v>
      </c>
      <c r="CG32" s="195">
        <v>0</v>
      </c>
      <c r="CH32" s="195">
        <v>0</v>
      </c>
      <c r="CI32" s="195">
        <v>0</v>
      </c>
      <c r="CJ32" s="195">
        <v>2790.64</v>
      </c>
      <c r="CK32" s="195">
        <v>0</v>
      </c>
      <c r="CL32" s="195">
        <v>0</v>
      </c>
      <c r="CM32" s="195">
        <v>0</v>
      </c>
    </row>
    <row r="33" spans="1:91" ht="24.6">
      <c r="A33" s="125">
        <v>6</v>
      </c>
      <c r="B33" s="243" t="s">
        <v>763</v>
      </c>
      <c r="C33" s="132" t="s">
        <v>404</v>
      </c>
      <c r="D33" s="195">
        <v>75598422.579999998</v>
      </c>
      <c r="E33" s="195">
        <v>6575166.5499999998</v>
      </c>
      <c r="F33" s="195">
        <v>4182128</v>
      </c>
      <c r="G33" s="195">
        <v>4494597.88</v>
      </c>
      <c r="H33" s="195">
        <v>1804201.1</v>
      </c>
      <c r="I33" s="195">
        <v>11877340.74</v>
      </c>
      <c r="J33" s="195">
        <v>4886880.9000000004</v>
      </c>
      <c r="K33" s="195">
        <v>13741747.050000001</v>
      </c>
      <c r="L33" s="195">
        <v>4072945.31</v>
      </c>
      <c r="M33" s="195">
        <v>3567245.35</v>
      </c>
      <c r="N33" s="195">
        <v>23215296.5</v>
      </c>
      <c r="O33" s="195">
        <v>1296167</v>
      </c>
      <c r="P33" s="195">
        <v>37364985.299999997</v>
      </c>
      <c r="Q33" s="195">
        <v>5407083.2699999996</v>
      </c>
      <c r="R33" s="195">
        <v>9189958.9000000004</v>
      </c>
      <c r="S33" s="195">
        <v>16074381.75</v>
      </c>
      <c r="T33" s="195">
        <v>5597418.9199999999</v>
      </c>
      <c r="U33" s="195">
        <v>8639019.1799999997</v>
      </c>
      <c r="V33" s="195">
        <v>4334324.78</v>
      </c>
      <c r="W33" s="195">
        <v>3042884</v>
      </c>
      <c r="X33" s="195">
        <v>76476651.049999997</v>
      </c>
      <c r="Y33" s="195">
        <v>1895544.51</v>
      </c>
      <c r="Z33" s="195">
        <v>5904856.8499999996</v>
      </c>
      <c r="AA33" s="195">
        <v>5186478.54</v>
      </c>
      <c r="AB33" s="195">
        <v>2293509.91</v>
      </c>
      <c r="AC33" s="195">
        <v>2631681.5</v>
      </c>
      <c r="AD33" s="195">
        <v>3638666</v>
      </c>
      <c r="AE33" s="195">
        <v>13881214</v>
      </c>
      <c r="AF33" s="195">
        <v>2186723.46</v>
      </c>
      <c r="AG33" s="195">
        <v>2491560.71</v>
      </c>
      <c r="AH33" s="195">
        <v>2452085.5</v>
      </c>
      <c r="AI33" s="195">
        <v>11188149.85</v>
      </c>
      <c r="AJ33" s="195">
        <v>2619710</v>
      </c>
      <c r="AK33" s="195">
        <v>2096735.85</v>
      </c>
      <c r="AL33" s="195">
        <v>256998806.81999999</v>
      </c>
      <c r="AM33" s="195">
        <v>2868706.83</v>
      </c>
      <c r="AN33" s="195">
        <v>5435633.5</v>
      </c>
      <c r="AO33" s="195">
        <v>12040928.33</v>
      </c>
      <c r="AP33" s="195">
        <v>10861118</v>
      </c>
      <c r="AQ33" s="195">
        <v>7956608.0499999998</v>
      </c>
      <c r="AR33" s="195">
        <v>2374237</v>
      </c>
      <c r="AS33" s="195">
        <v>48706175.399999999</v>
      </c>
      <c r="AT33" s="195">
        <v>4685804</v>
      </c>
      <c r="AU33" s="195">
        <v>15062609.279999999</v>
      </c>
      <c r="AV33" s="195">
        <v>9534376.9600000009</v>
      </c>
      <c r="AW33" s="195">
        <v>2865030.78</v>
      </c>
      <c r="AX33" s="195">
        <v>2102774.85</v>
      </c>
      <c r="AY33" s="195">
        <v>5492698.2800000003</v>
      </c>
      <c r="AZ33" s="195">
        <v>7491591.7999999998</v>
      </c>
      <c r="BA33" s="195">
        <v>3272796</v>
      </c>
      <c r="BB33" s="195">
        <v>45215720.210000001</v>
      </c>
      <c r="BC33" s="195">
        <v>2792767.17</v>
      </c>
      <c r="BD33" s="195">
        <v>113866006</v>
      </c>
      <c r="BE33" s="195">
        <v>11587455.15</v>
      </c>
      <c r="BF33" s="195">
        <v>3735206.75</v>
      </c>
      <c r="BG33" s="195">
        <v>4620807.7</v>
      </c>
      <c r="BH33" s="195">
        <v>42687285.350000001</v>
      </c>
      <c r="BI33" s="195">
        <v>1653965</v>
      </c>
      <c r="BJ33" s="195">
        <v>2169672.21</v>
      </c>
      <c r="BK33" s="195">
        <v>2386377.7999999998</v>
      </c>
      <c r="BL33" s="195">
        <v>2505029.36</v>
      </c>
      <c r="BM33" s="195">
        <v>51058647</v>
      </c>
      <c r="BN33" s="195">
        <v>6241687.8600000003</v>
      </c>
      <c r="BO33" s="195">
        <v>4529240.0999999996</v>
      </c>
      <c r="BP33" s="195">
        <v>6377639</v>
      </c>
      <c r="BQ33" s="195">
        <v>3508488.45</v>
      </c>
      <c r="BR33" s="195">
        <v>2927189.05</v>
      </c>
      <c r="BS33" s="195">
        <v>324441242.37</v>
      </c>
      <c r="BT33" s="195">
        <v>5498390.25</v>
      </c>
      <c r="BU33" s="195">
        <v>3508336.03</v>
      </c>
      <c r="BV33" s="195">
        <v>37017450.18</v>
      </c>
      <c r="BW33" s="195">
        <v>2504893</v>
      </c>
      <c r="BX33" s="197">
        <v>4414609</v>
      </c>
      <c r="BY33" s="195">
        <v>17949841.16</v>
      </c>
      <c r="BZ33" s="195">
        <v>2960236.45</v>
      </c>
      <c r="CA33" s="195">
        <v>2457951.63</v>
      </c>
      <c r="CB33" s="195">
        <v>5660303</v>
      </c>
      <c r="CC33" s="195">
        <v>12554600.800000001</v>
      </c>
      <c r="CD33" s="195">
        <v>16729355</v>
      </c>
      <c r="CE33" s="195">
        <v>3008422.97</v>
      </c>
      <c r="CF33" s="195">
        <v>14048738.800000001</v>
      </c>
      <c r="CG33" s="195">
        <v>4769606.7</v>
      </c>
      <c r="CH33" s="195">
        <v>2062432.9</v>
      </c>
      <c r="CI33" s="195">
        <v>1881462.11</v>
      </c>
      <c r="CJ33" s="195">
        <v>2665169.25</v>
      </c>
      <c r="CK33" s="195">
        <v>18108256.079999998</v>
      </c>
      <c r="CL33" s="195">
        <v>3009607.03</v>
      </c>
      <c r="CM33" s="195">
        <v>2191852.25</v>
      </c>
    </row>
    <row r="34" spans="1:91" ht="24.6">
      <c r="A34" s="125">
        <v>6</v>
      </c>
      <c r="B34" s="243" t="s">
        <v>764</v>
      </c>
      <c r="C34" s="132" t="s">
        <v>405</v>
      </c>
      <c r="D34" s="195">
        <v>41012867.25</v>
      </c>
      <c r="E34" s="195">
        <v>712255.55</v>
      </c>
      <c r="F34" s="195">
        <v>1209285.58</v>
      </c>
      <c r="G34" s="195">
        <v>973357.94</v>
      </c>
      <c r="H34" s="195">
        <v>502856.26</v>
      </c>
      <c r="I34" s="195">
        <v>1922803.74</v>
      </c>
      <c r="J34" s="195">
        <v>1492398.94</v>
      </c>
      <c r="K34" s="195">
        <v>3245363.16</v>
      </c>
      <c r="L34" s="195">
        <v>613136.88</v>
      </c>
      <c r="M34" s="195">
        <v>742088.72</v>
      </c>
      <c r="N34" s="195">
        <v>11741237.74</v>
      </c>
      <c r="O34" s="195">
        <v>536972.28</v>
      </c>
      <c r="P34" s="195">
        <v>24288530.609999999</v>
      </c>
      <c r="Q34" s="195">
        <v>945117.18</v>
      </c>
      <c r="R34" s="195">
        <v>2805866.5</v>
      </c>
      <c r="S34" s="195">
        <v>7737115.5199999996</v>
      </c>
      <c r="T34" s="195">
        <v>663739</v>
      </c>
      <c r="U34" s="195">
        <v>1738875.71</v>
      </c>
      <c r="V34" s="195">
        <v>1014868.23</v>
      </c>
      <c r="W34" s="195">
        <v>919548.43</v>
      </c>
      <c r="X34" s="195">
        <v>63512057.869999997</v>
      </c>
      <c r="Y34" s="195">
        <v>688413.25</v>
      </c>
      <c r="Z34" s="195">
        <v>1754976.75</v>
      </c>
      <c r="AA34" s="195">
        <v>975233.05</v>
      </c>
      <c r="AB34" s="195">
        <v>845904.5</v>
      </c>
      <c r="AC34" s="195">
        <v>766241.88</v>
      </c>
      <c r="AD34" s="195">
        <v>1497288.64</v>
      </c>
      <c r="AE34" s="195">
        <v>6819199.75</v>
      </c>
      <c r="AF34" s="195">
        <v>1124956.6200000001</v>
      </c>
      <c r="AG34" s="195">
        <v>1324948.18</v>
      </c>
      <c r="AH34" s="195">
        <v>1031364.86</v>
      </c>
      <c r="AI34" s="195">
        <v>3370984.56</v>
      </c>
      <c r="AJ34" s="195">
        <v>1167443.3999999999</v>
      </c>
      <c r="AK34" s="195">
        <v>763325.07</v>
      </c>
      <c r="AL34" s="195">
        <v>174286623.66999999</v>
      </c>
      <c r="AM34" s="195">
        <v>586216.1</v>
      </c>
      <c r="AN34" s="195">
        <v>1196540.25</v>
      </c>
      <c r="AO34" s="195">
        <v>6155846</v>
      </c>
      <c r="AP34" s="195">
        <v>6659123.8899999997</v>
      </c>
      <c r="AQ34" s="195">
        <v>2033603</v>
      </c>
      <c r="AR34" s="195">
        <v>505523</v>
      </c>
      <c r="AS34" s="195">
        <v>23473118.870000001</v>
      </c>
      <c r="AT34" s="195">
        <v>1464548.8</v>
      </c>
      <c r="AU34" s="195">
        <v>2392749.64</v>
      </c>
      <c r="AV34" s="195">
        <v>3440501.41</v>
      </c>
      <c r="AW34" s="195">
        <v>1320118</v>
      </c>
      <c r="AX34" s="195">
        <v>732502.43</v>
      </c>
      <c r="AY34" s="195">
        <v>2293868.41</v>
      </c>
      <c r="AZ34" s="195">
        <v>674424.1</v>
      </c>
      <c r="BA34" s="195">
        <v>861545</v>
      </c>
      <c r="BB34" s="195">
        <v>21191918.449999999</v>
      </c>
      <c r="BC34" s="195">
        <v>1228834.1299999999</v>
      </c>
      <c r="BD34" s="195">
        <v>63815985.960000001</v>
      </c>
      <c r="BE34" s="195">
        <v>9742474.6099999994</v>
      </c>
      <c r="BF34" s="195">
        <v>1146667.25</v>
      </c>
      <c r="BG34" s="195">
        <v>1807836.25</v>
      </c>
      <c r="BH34" s="195">
        <v>37880659.539999999</v>
      </c>
      <c r="BI34" s="195">
        <v>725237.5</v>
      </c>
      <c r="BJ34" s="195">
        <v>678460.7</v>
      </c>
      <c r="BK34" s="195">
        <v>492767.53</v>
      </c>
      <c r="BL34" s="195">
        <v>815850.11</v>
      </c>
      <c r="BM34" s="195">
        <v>29272114.760000002</v>
      </c>
      <c r="BN34" s="195">
        <v>1853800.04</v>
      </c>
      <c r="BO34" s="195">
        <v>1424171.25</v>
      </c>
      <c r="BP34" s="195">
        <v>3261083.5</v>
      </c>
      <c r="BQ34" s="195">
        <v>1368209.24</v>
      </c>
      <c r="BR34" s="195">
        <v>1147084.75</v>
      </c>
      <c r="BS34" s="197">
        <v>237620077.47999999</v>
      </c>
      <c r="BT34" s="195">
        <v>1477137.44</v>
      </c>
      <c r="BU34" s="195">
        <v>1899697.94</v>
      </c>
      <c r="BV34" s="195">
        <v>17932257.57</v>
      </c>
      <c r="BW34" s="197">
        <v>2420953.92</v>
      </c>
      <c r="BX34" s="195">
        <v>1168684</v>
      </c>
      <c r="BY34" s="195">
        <v>6415805.1299999999</v>
      </c>
      <c r="BZ34" s="197">
        <v>806254.09</v>
      </c>
      <c r="CA34" s="197">
        <v>488245.43</v>
      </c>
      <c r="CB34" s="195">
        <v>1536916.05</v>
      </c>
      <c r="CC34" s="197">
        <v>3903746.34</v>
      </c>
      <c r="CD34" s="195">
        <v>5258129.05</v>
      </c>
      <c r="CE34" s="195">
        <v>1782750</v>
      </c>
      <c r="CF34" s="195">
        <v>3897819.5</v>
      </c>
      <c r="CG34" s="195">
        <v>844826</v>
      </c>
      <c r="CH34" s="195">
        <v>636283.30000000005</v>
      </c>
      <c r="CI34" s="195">
        <v>509798.45</v>
      </c>
      <c r="CJ34" s="197">
        <v>477688</v>
      </c>
      <c r="CK34" s="197">
        <v>7513997.7999999998</v>
      </c>
      <c r="CL34" s="197">
        <v>682368.04</v>
      </c>
      <c r="CM34" s="197">
        <v>286383</v>
      </c>
    </row>
    <row r="35" spans="1:91" ht="24.6">
      <c r="A35" s="125">
        <v>6</v>
      </c>
      <c r="B35" s="243" t="s">
        <v>765</v>
      </c>
      <c r="C35" s="132" t="s">
        <v>1209</v>
      </c>
      <c r="D35" s="195">
        <v>-4654969.88</v>
      </c>
      <c r="E35" s="195">
        <v>-82474.73</v>
      </c>
      <c r="F35" s="195">
        <v>-210742.81</v>
      </c>
      <c r="G35" s="195">
        <v>-147587.17000000001</v>
      </c>
      <c r="H35" s="195">
        <v>-86887.26</v>
      </c>
      <c r="I35" s="195">
        <v>-354989.95</v>
      </c>
      <c r="J35" s="195">
        <v>-286635.57</v>
      </c>
      <c r="K35" s="195">
        <v>-659124.18999999994</v>
      </c>
      <c r="L35" s="195">
        <v>-43059.199999999997</v>
      </c>
      <c r="M35" s="195">
        <v>-97612.36</v>
      </c>
      <c r="N35" s="195">
        <v>-2656620.33</v>
      </c>
      <c r="O35" s="195">
        <v>-60844.21</v>
      </c>
      <c r="P35" s="195">
        <v>-3898576.94</v>
      </c>
      <c r="Q35" s="195">
        <v>-157769.88</v>
      </c>
      <c r="R35" s="195">
        <v>-668838.97</v>
      </c>
      <c r="S35" s="195">
        <v>-2367210.83</v>
      </c>
      <c r="T35" s="195">
        <v>-146798.22</v>
      </c>
      <c r="U35" s="195">
        <v>-365600.19</v>
      </c>
      <c r="V35" s="195">
        <v>-253978.32</v>
      </c>
      <c r="W35" s="195">
        <v>-151266.16</v>
      </c>
      <c r="X35" s="195">
        <v>-15902709.609999999</v>
      </c>
      <c r="Y35" s="195">
        <v>-116270.73</v>
      </c>
      <c r="Z35" s="195">
        <v>-30744.1</v>
      </c>
      <c r="AA35" s="195">
        <v>-147281.12</v>
      </c>
      <c r="AB35" s="195">
        <v>-121387.5</v>
      </c>
      <c r="AC35" s="195">
        <v>-101406.47</v>
      </c>
      <c r="AD35" s="195">
        <v>-21023.61</v>
      </c>
      <c r="AE35" s="195">
        <v>-1814890.35</v>
      </c>
      <c r="AF35" s="195">
        <v>-228919.27</v>
      </c>
      <c r="AG35" s="195">
        <v>-136216.20000000001</v>
      </c>
      <c r="AH35" s="195">
        <v>-136820.26999999999</v>
      </c>
      <c r="AI35" s="195">
        <v>-391285.84</v>
      </c>
      <c r="AJ35" s="195">
        <v>-205236.25</v>
      </c>
      <c r="AK35" s="195">
        <v>-96536.09</v>
      </c>
      <c r="AL35" s="195">
        <v>-31565654.920000002</v>
      </c>
      <c r="AM35" s="195">
        <v>-77483.27</v>
      </c>
      <c r="AN35" s="195">
        <v>-70989.570000000007</v>
      </c>
      <c r="AO35" s="195">
        <v>-2301929.89</v>
      </c>
      <c r="AP35" s="195">
        <v>-1188778.22</v>
      </c>
      <c r="AQ35" s="195">
        <v>-406424.82</v>
      </c>
      <c r="AR35" s="195">
        <v>-82328.34</v>
      </c>
      <c r="AS35" s="195">
        <v>-4092181.77</v>
      </c>
      <c r="AT35" s="195">
        <v>-299461.05</v>
      </c>
      <c r="AU35" s="195">
        <v>-458491.26</v>
      </c>
      <c r="AV35" s="195">
        <v>-311118.2</v>
      </c>
      <c r="AW35" s="195">
        <v>-193723.57</v>
      </c>
      <c r="AX35" s="195">
        <v>-161927.87</v>
      </c>
      <c r="AY35" s="195">
        <v>-217390.86</v>
      </c>
      <c r="AZ35" s="195">
        <v>-88434.57</v>
      </c>
      <c r="BA35" s="195">
        <v>-92487.72</v>
      </c>
      <c r="BB35" s="195">
        <v>-4134728.98</v>
      </c>
      <c r="BC35" s="195">
        <v>-218593.04</v>
      </c>
      <c r="BD35" s="195">
        <v>-15479352.5</v>
      </c>
      <c r="BE35" s="195">
        <v>-4125556.81</v>
      </c>
      <c r="BF35" s="195">
        <v>-212641.12</v>
      </c>
      <c r="BG35" s="195">
        <v>-420001.83</v>
      </c>
      <c r="BH35" s="195">
        <v>-6655744.1699999999</v>
      </c>
      <c r="BI35" s="195">
        <v>-55401.11</v>
      </c>
      <c r="BJ35" s="195">
        <v>-144030.95000000001</v>
      </c>
      <c r="BK35" s="195">
        <v>-109762.05</v>
      </c>
      <c r="BL35" s="195">
        <v>-140064.29999999999</v>
      </c>
      <c r="BM35" s="195">
        <v>-3275152.19</v>
      </c>
      <c r="BN35" s="195">
        <v>-195781.77</v>
      </c>
      <c r="BO35" s="195">
        <v>-349319.66</v>
      </c>
      <c r="BP35" s="195">
        <v>-574645.99</v>
      </c>
      <c r="BQ35" s="195">
        <v>-487928.93</v>
      </c>
      <c r="BR35" s="195">
        <v>-205062.96</v>
      </c>
      <c r="BS35" s="197">
        <v>-32526639.309999999</v>
      </c>
      <c r="BT35" s="197">
        <v>-441265.65</v>
      </c>
      <c r="BU35" s="197">
        <v>-474581.17</v>
      </c>
      <c r="BV35" s="195">
        <v>-2080339.33</v>
      </c>
      <c r="BW35" s="197">
        <v>-7393.76</v>
      </c>
      <c r="BX35" s="197">
        <v>-144590.87</v>
      </c>
      <c r="BY35" s="195">
        <v>-1226900.17</v>
      </c>
      <c r="BZ35" s="197">
        <v>-182818.17</v>
      </c>
      <c r="CA35" s="197">
        <v>-84781.21</v>
      </c>
      <c r="CB35" s="195">
        <v>-375619.24</v>
      </c>
      <c r="CC35" s="197">
        <v>-554723.96</v>
      </c>
      <c r="CD35" s="195">
        <v>-1038239.19</v>
      </c>
      <c r="CE35" s="195">
        <v>-285505.46000000002</v>
      </c>
      <c r="CF35" s="195">
        <v>-872140.05</v>
      </c>
      <c r="CG35" s="197">
        <v>-50911.61</v>
      </c>
      <c r="CH35" s="197">
        <v>-124040.77</v>
      </c>
      <c r="CI35" s="195">
        <v>-96612.73</v>
      </c>
      <c r="CJ35" s="197">
        <v>-70637.13</v>
      </c>
      <c r="CK35" s="197">
        <v>-1528304.11</v>
      </c>
      <c r="CL35" s="197">
        <v>-49645.08</v>
      </c>
      <c r="CM35" s="197">
        <v>-34624.83</v>
      </c>
    </row>
    <row r="36" spans="1:91" ht="24.6">
      <c r="A36" s="125">
        <v>6</v>
      </c>
      <c r="B36" s="243" t="s">
        <v>766</v>
      </c>
      <c r="C36" s="132" t="s">
        <v>1210</v>
      </c>
      <c r="D36" s="195">
        <v>2802075.59</v>
      </c>
      <c r="E36" s="195">
        <v>103209.17</v>
      </c>
      <c r="F36" s="195">
        <v>183217.78</v>
      </c>
      <c r="G36" s="195">
        <v>106640.69</v>
      </c>
      <c r="H36" s="195">
        <v>144140.98000000001</v>
      </c>
      <c r="I36" s="195">
        <v>160432.73000000001</v>
      </c>
      <c r="J36" s="195">
        <v>297473.57</v>
      </c>
      <c r="K36" s="195">
        <v>324045.58</v>
      </c>
      <c r="L36" s="195">
        <v>72792.210000000006</v>
      </c>
      <c r="M36" s="195">
        <v>16653.580000000002</v>
      </c>
      <c r="N36" s="195">
        <v>2041646.26</v>
      </c>
      <c r="O36" s="195">
        <v>90896.29</v>
      </c>
      <c r="P36" s="195">
        <v>5502961.3499999996</v>
      </c>
      <c r="Q36" s="195">
        <v>106310.59</v>
      </c>
      <c r="R36" s="195">
        <v>432804.48</v>
      </c>
      <c r="S36" s="195">
        <v>561937.99</v>
      </c>
      <c r="T36" s="195">
        <v>62638.42</v>
      </c>
      <c r="U36" s="195">
        <v>227317.62</v>
      </c>
      <c r="V36" s="195">
        <v>49281.29</v>
      </c>
      <c r="W36" s="195">
        <v>108740.45</v>
      </c>
      <c r="X36" s="195">
        <v>7556198.0800000001</v>
      </c>
      <c r="Y36" s="195">
        <v>154363.66</v>
      </c>
      <c r="Z36" s="195">
        <v>206682.87</v>
      </c>
      <c r="AA36" s="195">
        <v>171951.59</v>
      </c>
      <c r="AB36" s="195">
        <v>122696.2</v>
      </c>
      <c r="AC36" s="195">
        <v>162127.88</v>
      </c>
      <c r="AD36" s="195">
        <v>81251.399999999994</v>
      </c>
      <c r="AE36" s="195">
        <v>652811.5</v>
      </c>
      <c r="AF36" s="195">
        <v>72294.8</v>
      </c>
      <c r="AG36" s="195">
        <v>217387.45</v>
      </c>
      <c r="AH36" s="195">
        <v>194435.4</v>
      </c>
      <c r="AI36" s="195">
        <v>710647.18</v>
      </c>
      <c r="AJ36" s="195">
        <v>17877.29</v>
      </c>
      <c r="AK36" s="195">
        <v>167374.5</v>
      </c>
      <c r="AL36" s="195">
        <v>28398462.699999999</v>
      </c>
      <c r="AM36" s="195">
        <v>92120.17</v>
      </c>
      <c r="AN36" s="195">
        <v>370644.7</v>
      </c>
      <c r="AO36" s="195">
        <v>206494.97</v>
      </c>
      <c r="AP36" s="195">
        <v>1188810.1100000001</v>
      </c>
      <c r="AQ36" s="195">
        <v>212946.68</v>
      </c>
      <c r="AR36" s="195">
        <v>41435.599999999999</v>
      </c>
      <c r="AS36" s="195">
        <v>4493276.4400000004</v>
      </c>
      <c r="AT36" s="195">
        <v>107548.01</v>
      </c>
      <c r="AU36" s="195">
        <v>786637.21</v>
      </c>
      <c r="AV36" s="195">
        <v>1262525.6399999999</v>
      </c>
      <c r="AW36" s="195">
        <v>1241140.93</v>
      </c>
      <c r="AX36" s="195">
        <v>104031.89</v>
      </c>
      <c r="AY36" s="195">
        <v>588611.05000000005</v>
      </c>
      <c r="AZ36" s="195">
        <v>118117.24</v>
      </c>
      <c r="BA36" s="195">
        <v>217212.54</v>
      </c>
      <c r="BB36" s="195">
        <v>3991250.37</v>
      </c>
      <c r="BC36" s="195">
        <v>243729.37</v>
      </c>
      <c r="BD36" s="195">
        <v>12890418.91</v>
      </c>
      <c r="BE36" s="195">
        <v>312494.90000000002</v>
      </c>
      <c r="BF36" s="195">
        <v>243613.39</v>
      </c>
      <c r="BG36" s="195">
        <v>224183.95</v>
      </c>
      <c r="BH36" s="195">
        <v>2537259.5099999998</v>
      </c>
      <c r="BI36" s="195">
        <v>180940.88</v>
      </c>
      <c r="BJ36" s="195">
        <v>57996.47</v>
      </c>
      <c r="BK36" s="195">
        <v>33815.69</v>
      </c>
      <c r="BL36" s="195">
        <v>83742.210000000006</v>
      </c>
      <c r="BM36" s="195">
        <v>5923482.29</v>
      </c>
      <c r="BN36" s="195">
        <v>379240.29</v>
      </c>
      <c r="BO36" s="195">
        <v>170397.92</v>
      </c>
      <c r="BP36" s="195">
        <v>651694.66</v>
      </c>
      <c r="BQ36" s="195">
        <v>30961.99</v>
      </c>
      <c r="BR36" s="195">
        <v>113343.7</v>
      </c>
      <c r="BS36" s="197">
        <v>43267457.93</v>
      </c>
      <c r="BT36" s="197">
        <v>73402.95</v>
      </c>
      <c r="BU36" s="195">
        <v>150904.82</v>
      </c>
      <c r="BV36" s="197">
        <v>5214793.6500000004</v>
      </c>
      <c r="BW36" s="195">
        <v>453391.31</v>
      </c>
      <c r="BX36" s="197">
        <v>278255.94</v>
      </c>
      <c r="BY36" s="197">
        <v>990898.67</v>
      </c>
      <c r="BZ36" s="197">
        <v>150525.07</v>
      </c>
      <c r="CA36" s="197">
        <v>124616.7</v>
      </c>
      <c r="CB36" s="197">
        <v>124647.06</v>
      </c>
      <c r="CC36" s="197">
        <v>0</v>
      </c>
      <c r="CD36" s="197">
        <v>933170.22</v>
      </c>
      <c r="CE36" s="197">
        <v>181539.67</v>
      </c>
      <c r="CF36" s="197">
        <v>334828.13</v>
      </c>
      <c r="CG36" s="197">
        <v>179620.42</v>
      </c>
      <c r="CH36" s="197">
        <v>86114.53</v>
      </c>
      <c r="CI36" s="197">
        <v>183184.48</v>
      </c>
      <c r="CJ36" s="197">
        <v>102937.91</v>
      </c>
      <c r="CK36" s="197">
        <v>1261715.54</v>
      </c>
      <c r="CL36" s="197">
        <v>39713.980000000003</v>
      </c>
      <c r="CM36" s="197">
        <v>78914.17</v>
      </c>
    </row>
    <row r="37" spans="1:91" ht="24.6" hidden="1">
      <c r="A37" s="125">
        <v>7</v>
      </c>
      <c r="B37" s="243" t="s">
        <v>767</v>
      </c>
      <c r="C37" s="133" t="s">
        <v>406</v>
      </c>
      <c r="D37" s="195">
        <v>1373506.52</v>
      </c>
      <c r="E37" s="195">
        <v>123517</v>
      </c>
      <c r="F37" s="195">
        <v>89278</v>
      </c>
      <c r="G37" s="195">
        <v>23355</v>
      </c>
      <c r="H37" s="195">
        <v>211710</v>
      </c>
      <c r="I37" s="195">
        <v>283485.5</v>
      </c>
      <c r="J37" s="195">
        <v>383564.5</v>
      </c>
      <c r="K37" s="195">
        <v>163472.5</v>
      </c>
      <c r="L37" s="195">
        <v>100275.5</v>
      </c>
      <c r="M37" s="195">
        <v>385019</v>
      </c>
      <c r="N37" s="195">
        <v>476963</v>
      </c>
      <c r="O37" s="195">
        <v>48862</v>
      </c>
      <c r="P37" s="195">
        <v>545657.80000000005</v>
      </c>
      <c r="Q37" s="195">
        <v>330969.34999999998</v>
      </c>
      <c r="R37" s="195">
        <v>319571</v>
      </c>
      <c r="S37" s="195">
        <v>125572.5</v>
      </c>
      <c r="T37" s="195">
        <v>476796</v>
      </c>
      <c r="U37" s="195">
        <v>234834.44</v>
      </c>
      <c r="V37" s="195">
        <v>239460</v>
      </c>
      <c r="W37" s="195">
        <v>47007.5</v>
      </c>
      <c r="X37" s="195">
        <v>871324</v>
      </c>
      <c r="Y37" s="195">
        <v>167105.5</v>
      </c>
      <c r="Z37" s="195">
        <v>790552</v>
      </c>
      <c r="AA37" s="195">
        <v>130471</v>
      </c>
      <c r="AB37" s="195">
        <v>107845.5</v>
      </c>
      <c r="AC37" s="195">
        <v>141593</v>
      </c>
      <c r="AD37" s="195">
        <v>94999</v>
      </c>
      <c r="AE37" s="195">
        <v>918729</v>
      </c>
      <c r="AF37" s="195">
        <v>150559</v>
      </c>
      <c r="AG37" s="195">
        <v>167906.75</v>
      </c>
      <c r="AH37" s="195">
        <v>204409</v>
      </c>
      <c r="AI37" s="195">
        <v>264254</v>
      </c>
      <c r="AJ37" s="195">
        <v>172708</v>
      </c>
      <c r="AK37" s="195">
        <v>116122</v>
      </c>
      <c r="AL37" s="195">
        <v>973443.75</v>
      </c>
      <c r="AM37" s="195">
        <v>348271</v>
      </c>
      <c r="AN37" s="195">
        <v>203963</v>
      </c>
      <c r="AO37" s="195">
        <v>590050.48</v>
      </c>
      <c r="AP37" s="195">
        <v>589210</v>
      </c>
      <c r="AQ37" s="195">
        <v>457167</v>
      </c>
      <c r="AR37" s="195">
        <v>94594</v>
      </c>
      <c r="AS37" s="195">
        <v>1274024.6000000001</v>
      </c>
      <c r="AT37" s="195">
        <v>205825.25</v>
      </c>
      <c r="AU37" s="195">
        <v>655147</v>
      </c>
      <c r="AV37" s="195">
        <v>394370.51</v>
      </c>
      <c r="AW37" s="195">
        <v>121353</v>
      </c>
      <c r="AX37" s="195">
        <v>244921</v>
      </c>
      <c r="AY37" s="195">
        <v>272246</v>
      </c>
      <c r="AZ37" s="195">
        <v>312513</v>
      </c>
      <c r="BA37" s="195">
        <v>345245</v>
      </c>
      <c r="BB37" s="195">
        <v>1550610</v>
      </c>
      <c r="BC37" s="195">
        <v>149087</v>
      </c>
      <c r="BD37" s="195">
        <v>1230553.8</v>
      </c>
      <c r="BE37" s="195">
        <v>396094.9</v>
      </c>
      <c r="BF37" s="195">
        <v>321460.5</v>
      </c>
      <c r="BG37" s="195">
        <v>218645.5</v>
      </c>
      <c r="BH37" s="195">
        <v>299454.5</v>
      </c>
      <c r="BI37" s="195">
        <v>118855</v>
      </c>
      <c r="BJ37" s="195">
        <v>193973</v>
      </c>
      <c r="BK37" s="195">
        <v>328070</v>
      </c>
      <c r="BL37" s="195">
        <v>197960.5</v>
      </c>
      <c r="BM37" s="195">
        <v>404794.5</v>
      </c>
      <c r="BN37" s="195">
        <v>74264</v>
      </c>
      <c r="BO37" s="195">
        <v>134105.25</v>
      </c>
      <c r="BP37" s="195">
        <v>501803</v>
      </c>
      <c r="BQ37" s="195">
        <v>374319.75</v>
      </c>
      <c r="BR37" s="195">
        <v>125198</v>
      </c>
      <c r="BS37" s="195">
        <v>1009517.75</v>
      </c>
      <c r="BT37" s="195">
        <v>602779.5</v>
      </c>
      <c r="BU37" s="195">
        <v>176941</v>
      </c>
      <c r="BV37" s="195">
        <v>1620074</v>
      </c>
      <c r="BW37" s="195">
        <v>84416</v>
      </c>
      <c r="BX37" s="195">
        <v>191018.5</v>
      </c>
      <c r="BY37" s="195">
        <v>857794.5</v>
      </c>
      <c r="BZ37" s="195">
        <v>152806</v>
      </c>
      <c r="CA37" s="195">
        <v>151238</v>
      </c>
      <c r="CB37" s="195">
        <v>250229</v>
      </c>
      <c r="CC37" s="195">
        <v>362215</v>
      </c>
      <c r="CD37" s="195">
        <v>870004</v>
      </c>
      <c r="CE37" s="195">
        <v>291748</v>
      </c>
      <c r="CF37" s="195">
        <v>503141.5</v>
      </c>
      <c r="CG37" s="195">
        <v>112356</v>
      </c>
      <c r="CH37" s="195">
        <v>163951</v>
      </c>
      <c r="CI37" s="195">
        <v>168446</v>
      </c>
      <c r="CJ37" s="195">
        <v>174903</v>
      </c>
      <c r="CK37" s="195">
        <v>895934.5</v>
      </c>
      <c r="CL37" s="195">
        <v>258778</v>
      </c>
      <c r="CM37" s="195">
        <v>315820.5</v>
      </c>
    </row>
    <row r="38" spans="1:91" ht="24.6" hidden="1">
      <c r="A38" s="125">
        <v>7</v>
      </c>
      <c r="B38" s="243" t="s">
        <v>768</v>
      </c>
      <c r="C38" s="133" t="s">
        <v>407</v>
      </c>
      <c r="D38" s="195">
        <v>9040111.0099999998</v>
      </c>
      <c r="E38" s="195">
        <v>25415.75</v>
      </c>
      <c r="F38" s="195">
        <v>12430</v>
      </c>
      <c r="G38" s="195">
        <v>28940</v>
      </c>
      <c r="H38" s="195">
        <v>43315.5</v>
      </c>
      <c r="I38" s="195">
        <v>39330</v>
      </c>
      <c r="J38" s="195">
        <v>269313.75</v>
      </c>
      <c r="K38" s="195">
        <v>176911.5</v>
      </c>
      <c r="L38" s="195">
        <v>50911.83</v>
      </c>
      <c r="M38" s="195">
        <v>98430</v>
      </c>
      <c r="N38" s="195">
        <v>1102665</v>
      </c>
      <c r="O38" s="195">
        <v>71296</v>
      </c>
      <c r="P38" s="195">
        <v>7938067.79</v>
      </c>
      <c r="Q38" s="195">
        <v>319032.05</v>
      </c>
      <c r="R38" s="195">
        <v>503846</v>
      </c>
      <c r="S38" s="195">
        <v>516437.75</v>
      </c>
      <c r="T38" s="195">
        <v>294623.25</v>
      </c>
      <c r="U38" s="195">
        <v>397917.43</v>
      </c>
      <c r="V38" s="195">
        <v>360401</v>
      </c>
      <c r="W38" s="195">
        <v>87464</v>
      </c>
      <c r="X38" s="195">
        <v>21768043.800000001</v>
      </c>
      <c r="Y38" s="195">
        <v>205073.8</v>
      </c>
      <c r="Z38" s="195">
        <v>306136</v>
      </c>
      <c r="AA38" s="195">
        <v>137202</v>
      </c>
      <c r="AB38" s="195">
        <v>65599</v>
      </c>
      <c r="AC38" s="195">
        <v>138581</v>
      </c>
      <c r="AD38" s="195">
        <v>71295</v>
      </c>
      <c r="AE38" s="195">
        <v>841795.5</v>
      </c>
      <c r="AF38" s="195">
        <v>115137</v>
      </c>
      <c r="AG38" s="195">
        <v>117286</v>
      </c>
      <c r="AH38" s="195">
        <v>100400.5</v>
      </c>
      <c r="AI38" s="195">
        <v>57351</v>
      </c>
      <c r="AJ38" s="195">
        <v>111817.5</v>
      </c>
      <c r="AK38" s="195">
        <v>124866</v>
      </c>
      <c r="AL38" s="195">
        <v>32683249.559999999</v>
      </c>
      <c r="AM38" s="195">
        <v>35000</v>
      </c>
      <c r="AN38" s="195">
        <v>49565</v>
      </c>
      <c r="AO38" s="195">
        <v>83669.33</v>
      </c>
      <c r="AP38" s="195">
        <v>860796.2</v>
      </c>
      <c r="AQ38" s="195">
        <v>53877</v>
      </c>
      <c r="AR38" s="195">
        <v>38636</v>
      </c>
      <c r="AS38" s="195">
        <v>6512459.2800000003</v>
      </c>
      <c r="AT38" s="195">
        <v>153416.75</v>
      </c>
      <c r="AU38" s="195">
        <v>382870</v>
      </c>
      <c r="AV38" s="195">
        <v>186585.19</v>
      </c>
      <c r="AW38" s="195">
        <v>235631</v>
      </c>
      <c r="AX38" s="195">
        <v>125883</v>
      </c>
      <c r="AY38" s="195">
        <v>77638</v>
      </c>
      <c r="AZ38" s="195">
        <v>158813</v>
      </c>
      <c r="BA38" s="195">
        <v>45278</v>
      </c>
      <c r="BB38" s="195">
        <v>4579229.75</v>
      </c>
      <c r="BC38" s="195">
        <v>85768</v>
      </c>
      <c r="BD38" s="195">
        <v>14195677.01</v>
      </c>
      <c r="BE38" s="195">
        <v>884471.34</v>
      </c>
      <c r="BF38" s="195">
        <v>491653.5</v>
      </c>
      <c r="BG38" s="195">
        <v>151071.5</v>
      </c>
      <c r="BH38" s="195">
        <v>2543237.73</v>
      </c>
      <c r="BI38" s="195">
        <v>284746</v>
      </c>
      <c r="BJ38" s="195">
        <v>192655</v>
      </c>
      <c r="BK38" s="195">
        <v>210748</v>
      </c>
      <c r="BL38" s="195">
        <v>278187.5</v>
      </c>
      <c r="BM38" s="195">
        <v>9118026.25</v>
      </c>
      <c r="BN38" s="195">
        <v>59925.599999999999</v>
      </c>
      <c r="BO38" s="195">
        <v>54255</v>
      </c>
      <c r="BP38" s="195">
        <v>473660</v>
      </c>
      <c r="BQ38" s="195">
        <v>112192.49</v>
      </c>
      <c r="BR38" s="195">
        <v>54473</v>
      </c>
      <c r="BS38" s="195">
        <v>39464927.520000003</v>
      </c>
      <c r="BT38" s="195">
        <v>440862</v>
      </c>
      <c r="BU38" s="195">
        <v>75491</v>
      </c>
      <c r="BV38" s="195">
        <v>5291862</v>
      </c>
      <c r="BW38" s="195">
        <v>0</v>
      </c>
      <c r="BX38" s="197">
        <v>102331</v>
      </c>
      <c r="BY38" s="195">
        <v>2925068</v>
      </c>
      <c r="BZ38" s="195">
        <v>83724</v>
      </c>
      <c r="CA38" s="195">
        <v>79035</v>
      </c>
      <c r="CB38" s="195">
        <v>102066</v>
      </c>
      <c r="CC38" s="195">
        <v>117822</v>
      </c>
      <c r="CD38" s="195">
        <v>1258951</v>
      </c>
      <c r="CE38" s="197">
        <v>139291</v>
      </c>
      <c r="CF38" s="195">
        <v>543180.5</v>
      </c>
      <c r="CG38" s="195">
        <v>37564</v>
      </c>
      <c r="CH38" s="195">
        <v>102345</v>
      </c>
      <c r="CI38" s="195">
        <v>153710</v>
      </c>
      <c r="CJ38" s="195">
        <v>20892</v>
      </c>
      <c r="CK38" s="195">
        <v>2779945.5</v>
      </c>
      <c r="CL38" s="195">
        <v>38371</v>
      </c>
      <c r="CM38" s="195">
        <v>49956.4</v>
      </c>
    </row>
    <row r="39" spans="1:91" ht="24.6">
      <c r="A39" s="125">
        <v>9</v>
      </c>
      <c r="B39" s="243" t="s">
        <v>769</v>
      </c>
      <c r="C39" s="130" t="s">
        <v>1211</v>
      </c>
      <c r="D39" s="195">
        <v>10201396.25</v>
      </c>
      <c r="E39" s="195">
        <v>1436659.32</v>
      </c>
      <c r="F39" s="195">
        <v>458618.5</v>
      </c>
      <c r="G39" s="195">
        <v>672038.5</v>
      </c>
      <c r="H39" s="195">
        <v>333487.5</v>
      </c>
      <c r="I39" s="195">
        <v>1278385.75</v>
      </c>
      <c r="J39" s="195">
        <v>933157.95</v>
      </c>
      <c r="K39" s="195">
        <v>3193142.42</v>
      </c>
      <c r="L39" s="195">
        <v>725918.26</v>
      </c>
      <c r="M39" s="195">
        <v>628404.80000000005</v>
      </c>
      <c r="N39" s="195">
        <v>2366385.5</v>
      </c>
      <c r="O39" s="195">
        <v>289368.3</v>
      </c>
      <c r="P39" s="195">
        <v>7945877.75</v>
      </c>
      <c r="Q39" s="195">
        <v>1345840.14</v>
      </c>
      <c r="R39" s="195">
        <v>1944112.05</v>
      </c>
      <c r="S39" s="195">
        <v>4254730</v>
      </c>
      <c r="T39" s="195">
        <v>905853.87</v>
      </c>
      <c r="U39" s="195">
        <v>1380334.19</v>
      </c>
      <c r="V39" s="195">
        <v>925017.16</v>
      </c>
      <c r="W39" s="195">
        <v>488027.5</v>
      </c>
      <c r="X39" s="195">
        <v>13502338.810000001</v>
      </c>
      <c r="Y39" s="195">
        <v>458922.9</v>
      </c>
      <c r="Z39" s="195">
        <v>1169157.55</v>
      </c>
      <c r="AA39" s="195">
        <v>652872.27</v>
      </c>
      <c r="AB39" s="195">
        <v>473535.44</v>
      </c>
      <c r="AC39" s="195">
        <v>686223.3</v>
      </c>
      <c r="AD39" s="195">
        <v>666850</v>
      </c>
      <c r="AE39" s="195">
        <v>3004094.8</v>
      </c>
      <c r="AF39" s="195">
        <v>364416.05</v>
      </c>
      <c r="AG39" s="195">
        <v>649905.09</v>
      </c>
      <c r="AH39" s="195">
        <v>394359.74</v>
      </c>
      <c r="AI39" s="195">
        <v>1316387.05</v>
      </c>
      <c r="AJ39" s="195">
        <v>531127.12</v>
      </c>
      <c r="AK39" s="195">
        <v>481565.35</v>
      </c>
      <c r="AL39" s="195">
        <v>43575923</v>
      </c>
      <c r="AM39" s="195">
        <v>592576</v>
      </c>
      <c r="AN39" s="195">
        <v>1337888.5</v>
      </c>
      <c r="AO39" s="195">
        <v>2464263.2000000002</v>
      </c>
      <c r="AP39" s="195">
        <v>2177289</v>
      </c>
      <c r="AQ39" s="195">
        <v>1522168.2</v>
      </c>
      <c r="AR39" s="195">
        <v>1199014.5</v>
      </c>
      <c r="AS39" s="195">
        <v>6888956.5</v>
      </c>
      <c r="AT39" s="195">
        <v>1358281.25</v>
      </c>
      <c r="AU39" s="195">
        <v>4538088.8</v>
      </c>
      <c r="AV39" s="195">
        <v>1961892.48</v>
      </c>
      <c r="AW39" s="195">
        <v>673613.5</v>
      </c>
      <c r="AX39" s="195">
        <v>323905.5</v>
      </c>
      <c r="AY39" s="195">
        <v>737989.01</v>
      </c>
      <c r="AZ39" s="195">
        <v>2966601.95</v>
      </c>
      <c r="BA39" s="195">
        <v>759205</v>
      </c>
      <c r="BB39" s="195">
        <v>7241201.25</v>
      </c>
      <c r="BC39" s="195">
        <v>422141.83</v>
      </c>
      <c r="BD39" s="195">
        <v>16898197.75</v>
      </c>
      <c r="BE39" s="195">
        <v>1450776.8</v>
      </c>
      <c r="BF39" s="195">
        <v>710654</v>
      </c>
      <c r="BG39" s="195">
        <v>1019084.3</v>
      </c>
      <c r="BH39" s="195">
        <v>9673751.5</v>
      </c>
      <c r="BI39" s="195">
        <v>155250.9</v>
      </c>
      <c r="BJ39" s="195">
        <v>239357.19</v>
      </c>
      <c r="BK39" s="195">
        <v>432963.7</v>
      </c>
      <c r="BL39" s="195">
        <v>546712.5</v>
      </c>
      <c r="BM39" s="195">
        <v>10100103.75</v>
      </c>
      <c r="BN39" s="195">
        <v>986080.11</v>
      </c>
      <c r="BO39" s="195">
        <v>1109770.05</v>
      </c>
      <c r="BP39" s="195">
        <v>1295999.5</v>
      </c>
      <c r="BQ39" s="195">
        <v>753198.34</v>
      </c>
      <c r="BR39" s="195">
        <v>669618</v>
      </c>
      <c r="BS39" s="197">
        <v>36034840.950000003</v>
      </c>
      <c r="BT39" s="197">
        <v>1202100.5</v>
      </c>
      <c r="BU39" s="197">
        <v>500078.16</v>
      </c>
      <c r="BV39" s="197">
        <v>5881185.4900000002</v>
      </c>
      <c r="BW39" s="197">
        <v>450898.5</v>
      </c>
      <c r="BX39" s="197">
        <v>484790</v>
      </c>
      <c r="BY39" s="197">
        <v>2539664.65</v>
      </c>
      <c r="BZ39" s="197">
        <v>595335.94999999995</v>
      </c>
      <c r="CA39" s="197">
        <v>406889.67</v>
      </c>
      <c r="CB39" s="197">
        <v>687675</v>
      </c>
      <c r="CC39" s="197">
        <v>3452986.5</v>
      </c>
      <c r="CD39" s="197">
        <v>2794019.25</v>
      </c>
      <c r="CE39" s="197">
        <v>498016.31</v>
      </c>
      <c r="CF39" s="197">
        <v>2028795</v>
      </c>
      <c r="CG39" s="197">
        <v>775700</v>
      </c>
      <c r="CH39" s="197">
        <v>362473.5</v>
      </c>
      <c r="CI39" s="197">
        <v>317657.62</v>
      </c>
      <c r="CJ39" s="197">
        <v>524464.15</v>
      </c>
      <c r="CK39" s="197">
        <v>2876066.5</v>
      </c>
      <c r="CL39" s="197">
        <v>660716.06000000006</v>
      </c>
      <c r="CM39" s="197">
        <v>200249.5</v>
      </c>
    </row>
    <row r="40" spans="1:91" ht="24.6">
      <c r="A40" s="125">
        <v>9</v>
      </c>
      <c r="B40" s="243" t="s">
        <v>770</v>
      </c>
      <c r="C40" s="130" t="s">
        <v>1212</v>
      </c>
      <c r="D40" s="195">
        <v>7470686.5</v>
      </c>
      <c r="E40" s="195">
        <v>84866.7</v>
      </c>
      <c r="F40" s="195">
        <v>102125</v>
      </c>
      <c r="G40" s="195">
        <v>131545</v>
      </c>
      <c r="H40" s="195">
        <v>68946.5</v>
      </c>
      <c r="I40" s="195">
        <v>286390.45</v>
      </c>
      <c r="J40" s="195">
        <v>219628.25</v>
      </c>
      <c r="K40" s="195">
        <v>585153.46</v>
      </c>
      <c r="L40" s="195">
        <v>223614.8</v>
      </c>
      <c r="M40" s="195">
        <v>158985.78</v>
      </c>
      <c r="N40" s="195">
        <v>1781531.72</v>
      </c>
      <c r="O40" s="195">
        <v>84059.5</v>
      </c>
      <c r="P40" s="195">
        <v>5389576</v>
      </c>
      <c r="Q40" s="195">
        <v>398132.86</v>
      </c>
      <c r="R40" s="195">
        <v>725418.42</v>
      </c>
      <c r="S40" s="195">
        <v>1394846.08</v>
      </c>
      <c r="T40" s="195">
        <v>222084.74</v>
      </c>
      <c r="U40" s="195">
        <v>377047.68</v>
      </c>
      <c r="V40" s="195">
        <v>260908.3</v>
      </c>
      <c r="W40" s="195">
        <v>146802.22</v>
      </c>
      <c r="X40" s="195">
        <v>12057287.109999999</v>
      </c>
      <c r="Y40" s="195">
        <v>141198.5</v>
      </c>
      <c r="Z40" s="195">
        <v>314508.90999999997</v>
      </c>
      <c r="AA40" s="195">
        <v>261026.03</v>
      </c>
      <c r="AB40" s="195">
        <v>147283.5</v>
      </c>
      <c r="AC40" s="195">
        <v>375218.49</v>
      </c>
      <c r="AD40" s="195">
        <v>360412</v>
      </c>
      <c r="AE40" s="195">
        <v>1292916.5</v>
      </c>
      <c r="AF40" s="195">
        <v>195900.77</v>
      </c>
      <c r="AG40" s="195">
        <v>275483.26</v>
      </c>
      <c r="AH40" s="195">
        <v>189003.74</v>
      </c>
      <c r="AI40" s="195">
        <v>650041.25</v>
      </c>
      <c r="AJ40" s="195">
        <v>222914.12</v>
      </c>
      <c r="AK40" s="195">
        <v>152071.78</v>
      </c>
      <c r="AL40" s="195">
        <v>29070430.960000001</v>
      </c>
      <c r="AM40" s="195">
        <v>288648</v>
      </c>
      <c r="AN40" s="195">
        <v>301077.5</v>
      </c>
      <c r="AO40" s="195">
        <v>1877156</v>
      </c>
      <c r="AP40" s="195">
        <v>1572649.67</v>
      </c>
      <c r="AQ40" s="195">
        <v>259266</v>
      </c>
      <c r="AR40" s="195">
        <v>130914</v>
      </c>
      <c r="AS40" s="195">
        <v>3894390.85</v>
      </c>
      <c r="AT40" s="195">
        <v>535115.94999999995</v>
      </c>
      <c r="AU40" s="195">
        <v>615783.65</v>
      </c>
      <c r="AV40" s="195">
        <v>826560.71</v>
      </c>
      <c r="AW40" s="195">
        <v>362259</v>
      </c>
      <c r="AX40" s="195">
        <v>160131.5</v>
      </c>
      <c r="AY40" s="195">
        <v>358831.94</v>
      </c>
      <c r="AZ40" s="195">
        <v>230623.25</v>
      </c>
      <c r="BA40" s="195">
        <v>273916</v>
      </c>
      <c r="BB40" s="195">
        <v>3100111.32</v>
      </c>
      <c r="BC40" s="195">
        <v>699696.87</v>
      </c>
      <c r="BD40" s="195">
        <v>5232070.2699999996</v>
      </c>
      <c r="BE40" s="195">
        <v>1174823.48</v>
      </c>
      <c r="BF40" s="195">
        <v>285781.75</v>
      </c>
      <c r="BG40" s="195">
        <v>126075.25</v>
      </c>
      <c r="BH40" s="195">
        <v>7129512.5</v>
      </c>
      <c r="BI40" s="195">
        <v>107066.5</v>
      </c>
      <c r="BJ40" s="195">
        <v>134921.84</v>
      </c>
      <c r="BK40" s="195">
        <v>60381.5</v>
      </c>
      <c r="BL40" s="195">
        <v>264117.83</v>
      </c>
      <c r="BM40" s="195">
        <v>6165427.9100000001</v>
      </c>
      <c r="BN40" s="195">
        <v>244690.6</v>
      </c>
      <c r="BO40" s="195">
        <v>318002.25</v>
      </c>
      <c r="BP40" s="195">
        <v>817958.19</v>
      </c>
      <c r="BQ40" s="195">
        <v>168901.94</v>
      </c>
      <c r="BR40" s="195">
        <v>257459.75</v>
      </c>
      <c r="BS40" s="197">
        <v>37999741.75</v>
      </c>
      <c r="BT40" s="195">
        <v>418258</v>
      </c>
      <c r="BU40" s="195">
        <v>348593.05</v>
      </c>
      <c r="BV40" s="197">
        <v>2765007.57</v>
      </c>
      <c r="BW40" s="195">
        <v>107329.08</v>
      </c>
      <c r="BX40" s="195">
        <v>156954</v>
      </c>
      <c r="BY40" s="195">
        <v>667307.5</v>
      </c>
      <c r="BZ40" s="195">
        <v>192219.2</v>
      </c>
      <c r="CA40" s="195">
        <v>86773</v>
      </c>
      <c r="CB40" s="195">
        <v>214932</v>
      </c>
      <c r="CC40" s="197">
        <v>588596.59</v>
      </c>
      <c r="CD40" s="195">
        <v>1157410</v>
      </c>
      <c r="CE40" s="195">
        <v>318439</v>
      </c>
      <c r="CF40" s="197">
        <v>401167</v>
      </c>
      <c r="CG40" s="197">
        <v>94951.53</v>
      </c>
      <c r="CH40" s="195">
        <v>160624.5</v>
      </c>
      <c r="CI40" s="195">
        <v>156088.6</v>
      </c>
      <c r="CJ40" s="195">
        <v>239764.9</v>
      </c>
      <c r="CK40" s="197">
        <v>1630695.3</v>
      </c>
      <c r="CL40" s="197">
        <v>31167.200000000001</v>
      </c>
      <c r="CM40" s="195">
        <v>50158.26</v>
      </c>
    </row>
    <row r="41" spans="1:91" ht="24.6">
      <c r="A41" s="125">
        <v>9</v>
      </c>
      <c r="B41" s="243" t="s">
        <v>771</v>
      </c>
      <c r="C41" s="130" t="s">
        <v>1213</v>
      </c>
      <c r="D41" s="195">
        <v>-3196585.36</v>
      </c>
      <c r="E41" s="195">
        <v>-37727.33</v>
      </c>
      <c r="F41" s="195">
        <v>-5038.08</v>
      </c>
      <c r="G41" s="195">
        <v>-21118.67</v>
      </c>
      <c r="H41" s="195">
        <v>-13277.44</v>
      </c>
      <c r="I41" s="195">
        <v>-76696.36</v>
      </c>
      <c r="J41" s="195">
        <v>-37108.76</v>
      </c>
      <c r="K41" s="195">
        <v>-64187.81</v>
      </c>
      <c r="L41" s="195">
        <v>-32160.29</v>
      </c>
      <c r="M41" s="195">
        <v>-11032.66</v>
      </c>
      <c r="N41" s="195">
        <v>-474294</v>
      </c>
      <c r="O41" s="195">
        <v>-9542.67</v>
      </c>
      <c r="P41" s="195">
        <v>-732844.19</v>
      </c>
      <c r="Q41" s="195">
        <v>-81677.97</v>
      </c>
      <c r="R41" s="195">
        <v>-221128.32000000001</v>
      </c>
      <c r="S41" s="195">
        <v>-371493.59</v>
      </c>
      <c r="T41" s="195">
        <v>-53799.05</v>
      </c>
      <c r="U41" s="195">
        <v>-104186.64</v>
      </c>
      <c r="V41" s="195">
        <v>-46844.17</v>
      </c>
      <c r="W41" s="195">
        <v>-11522.03</v>
      </c>
      <c r="X41" s="195">
        <v>-2687577.18</v>
      </c>
      <c r="Y41" s="195">
        <v>-26913.96</v>
      </c>
      <c r="Z41" s="195">
        <v>-41653.03</v>
      </c>
      <c r="AA41" s="195">
        <v>-12219.34</v>
      </c>
      <c r="AB41" s="195">
        <v>-5073.91</v>
      </c>
      <c r="AC41" s="195">
        <v>-17530.560000000001</v>
      </c>
      <c r="AD41" s="195">
        <v>-4599.5600000000004</v>
      </c>
      <c r="AE41" s="195">
        <v>-337756.7</v>
      </c>
      <c r="AF41" s="195">
        <v>-32349.51</v>
      </c>
      <c r="AG41" s="195">
        <v>-34509.25</v>
      </c>
      <c r="AH41" s="195">
        <v>-25130.400000000001</v>
      </c>
      <c r="AI41" s="195">
        <v>-37044.61</v>
      </c>
      <c r="AJ41" s="195">
        <v>-38318.28</v>
      </c>
      <c r="AK41" s="195">
        <v>-20801.25</v>
      </c>
      <c r="AL41" s="195">
        <v>-2109764.9300000002</v>
      </c>
      <c r="AM41" s="195">
        <v>-34569.550000000003</v>
      </c>
      <c r="AN41" s="195">
        <v>-31888.69</v>
      </c>
      <c r="AO41" s="195">
        <v>-743892.78</v>
      </c>
      <c r="AP41" s="195">
        <v>-350522.87</v>
      </c>
      <c r="AQ41" s="195">
        <v>-37984.620000000003</v>
      </c>
      <c r="AR41" s="195">
        <v>-14746.39</v>
      </c>
      <c r="AS41" s="195">
        <v>-835767.87</v>
      </c>
      <c r="AT41" s="195">
        <v>-98479.6</v>
      </c>
      <c r="AU41" s="195">
        <v>-141293.20000000001</v>
      </c>
      <c r="AV41" s="195">
        <v>-85890.01</v>
      </c>
      <c r="AW41" s="195">
        <v>-47274.47</v>
      </c>
      <c r="AX41" s="195">
        <v>-26980.91</v>
      </c>
      <c r="AY41" s="195">
        <v>-32893.71</v>
      </c>
      <c r="AZ41" s="195">
        <v>-46506.67</v>
      </c>
      <c r="BA41" s="195">
        <v>-26446.21</v>
      </c>
      <c r="BB41" s="195">
        <v>-542087.62</v>
      </c>
      <c r="BC41" s="195">
        <v>-147489</v>
      </c>
      <c r="BD41" s="195">
        <v>-15495.75</v>
      </c>
      <c r="BE41" s="195">
        <v>-421819.55</v>
      </c>
      <c r="BF41" s="195">
        <v>-51947.13</v>
      </c>
      <c r="BG41" s="195">
        <v>-6651.4</v>
      </c>
      <c r="BH41" s="195">
        <v>-739285.99</v>
      </c>
      <c r="BI41" s="195">
        <v>-9605.0300000000007</v>
      </c>
      <c r="BJ41" s="195">
        <v>-32683.63</v>
      </c>
      <c r="BK41" s="195">
        <v>-11008.75</v>
      </c>
      <c r="BL41" s="195">
        <v>-97813.55</v>
      </c>
      <c r="BM41" s="195">
        <v>-936700.51</v>
      </c>
      <c r="BN41" s="195">
        <v>-30312.880000000001</v>
      </c>
      <c r="BO41" s="195">
        <v>-76843.19</v>
      </c>
      <c r="BP41" s="195">
        <v>-126761.09</v>
      </c>
      <c r="BQ41" s="195">
        <v>-66837.88</v>
      </c>
      <c r="BR41" s="195">
        <v>-35204.93</v>
      </c>
      <c r="BS41" s="195">
        <v>-4701956.7300000004</v>
      </c>
      <c r="BT41" s="195">
        <v>-119732.91</v>
      </c>
      <c r="BU41" s="195">
        <v>-92630.49</v>
      </c>
      <c r="BV41" s="195">
        <v>-217300.51</v>
      </c>
      <c r="BW41" s="195">
        <v>-5.92</v>
      </c>
      <c r="BX41" s="195">
        <v>-15998.49</v>
      </c>
      <c r="BY41" s="195">
        <v>-147874.16</v>
      </c>
      <c r="BZ41" s="195">
        <v>-56839.98</v>
      </c>
      <c r="CA41" s="195">
        <v>-17400.64</v>
      </c>
      <c r="CB41" s="195">
        <v>-20168.5</v>
      </c>
      <c r="CC41" s="195">
        <v>-55970.83</v>
      </c>
      <c r="CD41" s="195">
        <v>-174368.81</v>
      </c>
      <c r="CE41" s="195">
        <v>-45854.51</v>
      </c>
      <c r="CF41" s="195">
        <v>-82887.17</v>
      </c>
      <c r="CG41" s="195">
        <v>-5703.59</v>
      </c>
      <c r="CH41" s="195">
        <v>0</v>
      </c>
      <c r="CI41" s="195">
        <v>-23771.14</v>
      </c>
      <c r="CJ41" s="195">
        <v>-18715.98</v>
      </c>
      <c r="CK41" s="195">
        <v>-235042.54</v>
      </c>
      <c r="CL41" s="195">
        <v>-38073.35</v>
      </c>
      <c r="CM41" s="195">
        <v>-882.54</v>
      </c>
    </row>
    <row r="42" spans="1:91" ht="24.6">
      <c r="A42" s="125">
        <v>9</v>
      </c>
      <c r="B42" s="243" t="s">
        <v>772</v>
      </c>
      <c r="C42" s="130" t="s">
        <v>1214</v>
      </c>
      <c r="D42" s="195">
        <v>951499.75</v>
      </c>
      <c r="E42" s="195">
        <v>28223.5</v>
      </c>
      <c r="F42" s="195">
        <v>11932.91</v>
      </c>
      <c r="G42" s="195">
        <v>31277.26</v>
      </c>
      <c r="H42" s="195">
        <v>35357.51</v>
      </c>
      <c r="I42" s="195">
        <v>13052.14</v>
      </c>
      <c r="J42" s="195">
        <v>40646.92</v>
      </c>
      <c r="K42" s="195">
        <v>71067.5</v>
      </c>
      <c r="L42" s="195">
        <v>32261.22</v>
      </c>
      <c r="M42" s="195">
        <v>2669.89</v>
      </c>
      <c r="N42" s="195">
        <v>244644.99</v>
      </c>
      <c r="O42" s="195">
        <v>6178.42</v>
      </c>
      <c r="P42" s="195">
        <v>1155138.2</v>
      </c>
      <c r="Q42" s="195">
        <v>29280.27</v>
      </c>
      <c r="R42" s="195">
        <v>100586.17</v>
      </c>
      <c r="S42" s="195">
        <v>46354.55</v>
      </c>
      <c r="T42" s="195">
        <v>12560.81</v>
      </c>
      <c r="U42" s="195">
        <v>20895.349999999999</v>
      </c>
      <c r="V42" s="195">
        <v>25159.48</v>
      </c>
      <c r="W42" s="195">
        <v>24992.959999999999</v>
      </c>
      <c r="X42" s="195">
        <v>1251565.92</v>
      </c>
      <c r="Y42" s="195">
        <v>23216.55</v>
      </c>
      <c r="Z42" s="195">
        <v>80742.45</v>
      </c>
      <c r="AA42" s="195">
        <v>96011.02</v>
      </c>
      <c r="AB42" s="195">
        <v>23010.99</v>
      </c>
      <c r="AC42" s="195">
        <v>32506.61</v>
      </c>
      <c r="AD42" s="195">
        <v>22125.71</v>
      </c>
      <c r="AE42" s="195">
        <v>83566.12</v>
      </c>
      <c r="AF42" s="195">
        <v>17931.37</v>
      </c>
      <c r="AG42" s="195">
        <v>49125.01</v>
      </c>
      <c r="AH42" s="195">
        <v>40971.11</v>
      </c>
      <c r="AI42" s="195">
        <v>149532.91</v>
      </c>
      <c r="AJ42" s="195">
        <v>9364.14</v>
      </c>
      <c r="AK42" s="195">
        <v>18077.07</v>
      </c>
      <c r="AL42" s="195">
        <v>886284.68</v>
      </c>
      <c r="AM42" s="195">
        <v>48764.62</v>
      </c>
      <c r="AN42" s="195">
        <v>97933.7</v>
      </c>
      <c r="AO42" s="195">
        <v>45025.89</v>
      </c>
      <c r="AP42" s="195">
        <v>314042.5</v>
      </c>
      <c r="AQ42" s="195">
        <v>24866.03</v>
      </c>
      <c r="AR42" s="195">
        <v>17057.189999999999</v>
      </c>
      <c r="AS42" s="195">
        <v>1090086.6399999999</v>
      </c>
      <c r="AT42" s="195">
        <v>21333.89</v>
      </c>
      <c r="AU42" s="195">
        <v>159547.24</v>
      </c>
      <c r="AV42" s="195">
        <v>305002.49</v>
      </c>
      <c r="AW42" s="195">
        <v>53175.71</v>
      </c>
      <c r="AX42" s="195">
        <v>15720.84</v>
      </c>
      <c r="AY42" s="195">
        <v>99939.61</v>
      </c>
      <c r="AZ42" s="195">
        <v>33473.65</v>
      </c>
      <c r="BA42" s="195">
        <v>71903.83</v>
      </c>
      <c r="BB42" s="195">
        <v>825918.97</v>
      </c>
      <c r="BC42" s="195">
        <v>68563.73</v>
      </c>
      <c r="BD42" s="195">
        <v>216139.33</v>
      </c>
      <c r="BE42" s="195">
        <v>62121.64</v>
      </c>
      <c r="BF42" s="195">
        <v>93653.31</v>
      </c>
      <c r="BG42" s="195">
        <v>42541.06</v>
      </c>
      <c r="BH42" s="195">
        <v>1060759.82</v>
      </c>
      <c r="BI42" s="195">
        <v>27278.95</v>
      </c>
      <c r="BJ42" s="195">
        <v>9632.23</v>
      </c>
      <c r="BK42" s="195">
        <v>12804.19</v>
      </c>
      <c r="BL42" s="195">
        <v>38002.47</v>
      </c>
      <c r="BM42" s="195">
        <v>1149815.1000000001</v>
      </c>
      <c r="BN42" s="195">
        <v>58748.67</v>
      </c>
      <c r="BO42" s="195">
        <v>27998.99</v>
      </c>
      <c r="BP42" s="195">
        <v>187726.13</v>
      </c>
      <c r="BQ42" s="195">
        <v>5210.63</v>
      </c>
      <c r="BR42" s="195">
        <v>17001.13</v>
      </c>
      <c r="BS42" s="195">
        <v>6095650.1500000004</v>
      </c>
      <c r="BT42" s="195">
        <v>46541.73</v>
      </c>
      <c r="BU42" s="195">
        <v>32480.53</v>
      </c>
      <c r="BV42" s="195">
        <v>1371307.36</v>
      </c>
      <c r="BW42" s="195">
        <v>18274.02</v>
      </c>
      <c r="BX42" s="195">
        <v>42070.19</v>
      </c>
      <c r="BY42" s="195">
        <v>120954.1</v>
      </c>
      <c r="BZ42" s="195">
        <v>13100.02</v>
      </c>
      <c r="CA42" s="195">
        <v>8845.98</v>
      </c>
      <c r="CB42" s="195">
        <v>60490.48</v>
      </c>
      <c r="CC42" s="195">
        <v>0</v>
      </c>
      <c r="CD42" s="195">
        <v>194408.17</v>
      </c>
      <c r="CE42" s="195">
        <v>49013.46</v>
      </c>
      <c r="CF42" s="195">
        <v>56349.49</v>
      </c>
      <c r="CG42" s="195">
        <v>29080.33</v>
      </c>
      <c r="CH42" s="195">
        <v>0</v>
      </c>
      <c r="CI42" s="195">
        <v>43405.65</v>
      </c>
      <c r="CJ42" s="195">
        <v>45822.95</v>
      </c>
      <c r="CK42" s="195">
        <v>286882.52</v>
      </c>
      <c r="CL42" s="195">
        <v>4678.47</v>
      </c>
      <c r="CM42" s="195">
        <v>22249.82</v>
      </c>
    </row>
    <row r="43" spans="1:91" ht="24.6">
      <c r="A43" s="125">
        <v>9</v>
      </c>
      <c r="B43" s="243" t="s">
        <v>773</v>
      </c>
      <c r="C43" s="130" t="s">
        <v>408</v>
      </c>
      <c r="D43" s="195">
        <v>733201.25</v>
      </c>
      <c r="E43" s="195">
        <v>10612.25</v>
      </c>
      <c r="F43" s="195">
        <v>63149</v>
      </c>
      <c r="G43" s="195">
        <v>11190</v>
      </c>
      <c r="H43" s="195">
        <v>13436.5</v>
      </c>
      <c r="I43" s="195">
        <v>12705</v>
      </c>
      <c r="J43" s="195">
        <v>50733.2</v>
      </c>
      <c r="K43" s="195">
        <v>381461.95</v>
      </c>
      <c r="L43" s="195">
        <v>35641.379999999997</v>
      </c>
      <c r="M43" s="195">
        <v>62141.25</v>
      </c>
      <c r="N43" s="195">
        <v>71836</v>
      </c>
      <c r="O43" s="195">
        <v>0</v>
      </c>
      <c r="P43" s="195">
        <v>643273</v>
      </c>
      <c r="Q43" s="195">
        <v>74621.13</v>
      </c>
      <c r="R43" s="195">
        <v>20600.5</v>
      </c>
      <c r="S43" s="195">
        <v>63045</v>
      </c>
      <c r="T43" s="195">
        <v>46346.75</v>
      </c>
      <c r="U43" s="195">
        <v>62852</v>
      </c>
      <c r="V43" s="195">
        <v>53244</v>
      </c>
      <c r="W43" s="195">
        <v>10229</v>
      </c>
      <c r="X43" s="195">
        <v>668062.5</v>
      </c>
      <c r="Y43" s="195">
        <v>11815</v>
      </c>
      <c r="Z43" s="195">
        <v>45218.75</v>
      </c>
      <c r="AA43" s="195">
        <v>10223</v>
      </c>
      <c r="AB43" s="195">
        <v>2321.5</v>
      </c>
      <c r="AC43" s="195">
        <v>17199.79</v>
      </c>
      <c r="AD43" s="195">
        <v>49434</v>
      </c>
      <c r="AE43" s="195">
        <v>100922.25</v>
      </c>
      <c r="AF43" s="195">
        <v>3188.75</v>
      </c>
      <c r="AG43" s="195">
        <v>15909</v>
      </c>
      <c r="AH43" s="195">
        <v>37119.279999999999</v>
      </c>
      <c r="AI43" s="195">
        <v>45164.5</v>
      </c>
      <c r="AJ43" s="195">
        <v>13696.09</v>
      </c>
      <c r="AK43" s="195">
        <v>17428</v>
      </c>
      <c r="AL43" s="195">
        <v>1681027.75</v>
      </c>
      <c r="AM43" s="195">
        <v>13754</v>
      </c>
      <c r="AN43" s="195">
        <v>73560</v>
      </c>
      <c r="AO43" s="195">
        <v>194205.95</v>
      </c>
      <c r="AP43" s="195">
        <v>108420.41</v>
      </c>
      <c r="AQ43" s="195">
        <v>52084.5</v>
      </c>
      <c r="AR43" s="195">
        <v>34747</v>
      </c>
      <c r="AS43" s="195">
        <v>339866</v>
      </c>
      <c r="AT43" s="195">
        <v>108315.32</v>
      </c>
      <c r="AU43" s="195">
        <v>78471</v>
      </c>
      <c r="AV43" s="195">
        <v>132704.12</v>
      </c>
      <c r="AW43" s="195">
        <v>21146</v>
      </c>
      <c r="AX43" s="195">
        <v>14394.5</v>
      </c>
      <c r="AY43" s="195">
        <v>42347</v>
      </c>
      <c r="AZ43" s="195">
        <v>6666.25</v>
      </c>
      <c r="BA43" s="195">
        <v>29345</v>
      </c>
      <c r="BB43" s="195">
        <v>800711.5</v>
      </c>
      <c r="BC43" s="195">
        <v>10958.95</v>
      </c>
      <c r="BD43" s="195">
        <v>667989.5</v>
      </c>
      <c r="BE43" s="195">
        <v>138117</v>
      </c>
      <c r="BF43" s="195">
        <v>8189</v>
      </c>
      <c r="BG43" s="195">
        <v>12743.5</v>
      </c>
      <c r="BH43" s="195">
        <v>246726</v>
      </c>
      <c r="BI43" s="195">
        <v>3098</v>
      </c>
      <c r="BJ43" s="195">
        <v>0</v>
      </c>
      <c r="BK43" s="195">
        <v>10730</v>
      </c>
      <c r="BL43" s="195">
        <v>41341.5</v>
      </c>
      <c r="BM43" s="195">
        <v>659825</v>
      </c>
      <c r="BN43" s="195">
        <v>38874.5</v>
      </c>
      <c r="BO43" s="195">
        <v>25057.8</v>
      </c>
      <c r="BP43" s="195">
        <v>87261</v>
      </c>
      <c r="BQ43" s="195">
        <v>29200.75</v>
      </c>
      <c r="BR43" s="195">
        <v>21073</v>
      </c>
      <c r="BS43" s="195">
        <v>2525666.0299999998</v>
      </c>
      <c r="BT43" s="195">
        <v>32862</v>
      </c>
      <c r="BU43" s="195">
        <v>50190.43</v>
      </c>
      <c r="BV43" s="195">
        <v>787211.8</v>
      </c>
      <c r="BW43" s="195">
        <v>12835</v>
      </c>
      <c r="BX43" s="195">
        <v>0</v>
      </c>
      <c r="BY43" s="195">
        <v>35577.5</v>
      </c>
      <c r="BZ43" s="195">
        <v>10554.35</v>
      </c>
      <c r="CA43" s="195">
        <v>8101</v>
      </c>
      <c r="CB43" s="195">
        <v>34097</v>
      </c>
      <c r="CC43" s="195">
        <v>0</v>
      </c>
      <c r="CD43" s="195">
        <v>42768.25</v>
      </c>
      <c r="CE43" s="195">
        <v>9156</v>
      </c>
      <c r="CF43" s="195">
        <v>28776.5</v>
      </c>
      <c r="CG43" s="195">
        <v>18339</v>
      </c>
      <c r="CH43" s="195">
        <v>5485</v>
      </c>
      <c r="CI43" s="195">
        <v>14551.25</v>
      </c>
      <c r="CJ43" s="195">
        <v>18790.5</v>
      </c>
      <c r="CK43" s="195">
        <v>93611</v>
      </c>
      <c r="CL43" s="195">
        <v>0</v>
      </c>
      <c r="CM43" s="195">
        <v>24523</v>
      </c>
    </row>
    <row r="44" spans="1:91" ht="24.6">
      <c r="A44" s="125">
        <v>9</v>
      </c>
      <c r="B44" s="243" t="s">
        <v>774</v>
      </c>
      <c r="C44" s="130" t="s">
        <v>1215</v>
      </c>
      <c r="D44" s="195">
        <v>322872</v>
      </c>
      <c r="E44" s="195">
        <v>0</v>
      </c>
      <c r="F44" s="195">
        <v>5255</v>
      </c>
      <c r="G44" s="195">
        <v>7284</v>
      </c>
      <c r="H44" s="195">
        <v>0</v>
      </c>
      <c r="I44" s="195">
        <v>0</v>
      </c>
      <c r="J44" s="195">
        <v>19437.75</v>
      </c>
      <c r="K44" s="195">
        <v>47573.25</v>
      </c>
      <c r="L44" s="195">
        <v>0</v>
      </c>
      <c r="M44" s="195">
        <v>10497.75</v>
      </c>
      <c r="N44" s="195">
        <v>21450</v>
      </c>
      <c r="O44" s="195">
        <v>0</v>
      </c>
      <c r="P44" s="195">
        <v>197256.75</v>
      </c>
      <c r="Q44" s="195">
        <v>67298.75</v>
      </c>
      <c r="R44" s="195">
        <v>7786.25</v>
      </c>
      <c r="S44" s="195">
        <v>9106</v>
      </c>
      <c r="T44" s="195">
        <v>2548.0700000000002</v>
      </c>
      <c r="U44" s="195">
        <v>11870.5</v>
      </c>
      <c r="V44" s="195">
        <v>3478</v>
      </c>
      <c r="W44" s="195">
        <v>0</v>
      </c>
      <c r="X44" s="195">
        <v>665793.63</v>
      </c>
      <c r="Y44" s="195">
        <v>3985.25</v>
      </c>
      <c r="Z44" s="195">
        <v>12512.75</v>
      </c>
      <c r="AA44" s="195">
        <v>1868</v>
      </c>
      <c r="AB44" s="195">
        <v>0</v>
      </c>
      <c r="AC44" s="195">
        <v>25758.5</v>
      </c>
      <c r="AD44" s="195">
        <v>29322</v>
      </c>
      <c r="AE44" s="195">
        <v>60731</v>
      </c>
      <c r="AF44" s="195">
        <v>10818.25</v>
      </c>
      <c r="AG44" s="195">
        <v>0</v>
      </c>
      <c r="AH44" s="195">
        <v>0</v>
      </c>
      <c r="AI44" s="195">
        <v>36397</v>
      </c>
      <c r="AJ44" s="195">
        <v>20907</v>
      </c>
      <c r="AK44" s="195">
        <v>6045</v>
      </c>
      <c r="AL44" s="195">
        <v>1267384.8600000001</v>
      </c>
      <c r="AM44" s="195">
        <v>1543</v>
      </c>
      <c r="AN44" s="195">
        <v>120486</v>
      </c>
      <c r="AO44" s="195">
        <v>70475.94</v>
      </c>
      <c r="AP44" s="195">
        <v>74220</v>
      </c>
      <c r="AQ44" s="195">
        <v>15819</v>
      </c>
      <c r="AR44" s="195">
        <v>0</v>
      </c>
      <c r="AS44" s="195">
        <v>222625.98</v>
      </c>
      <c r="AT44" s="195">
        <v>62249.93</v>
      </c>
      <c r="AU44" s="195">
        <v>63415</v>
      </c>
      <c r="AV44" s="195">
        <v>70660.039999999994</v>
      </c>
      <c r="AW44" s="195">
        <v>34129.480000000003</v>
      </c>
      <c r="AX44" s="195">
        <v>0</v>
      </c>
      <c r="AY44" s="195">
        <v>15163</v>
      </c>
      <c r="AZ44" s="195">
        <v>8954.5</v>
      </c>
      <c r="BA44" s="195">
        <v>0</v>
      </c>
      <c r="BB44" s="195">
        <v>186371.75</v>
      </c>
      <c r="BC44" s="195">
        <v>24344.38</v>
      </c>
      <c r="BD44" s="195">
        <v>593393.51</v>
      </c>
      <c r="BE44" s="195">
        <v>710113.86</v>
      </c>
      <c r="BF44" s="195">
        <v>11733.5</v>
      </c>
      <c r="BG44" s="195">
        <v>11381</v>
      </c>
      <c r="BH44" s="195">
        <v>675390.5</v>
      </c>
      <c r="BI44" s="195">
        <v>5029.8100000000004</v>
      </c>
      <c r="BJ44" s="195">
        <v>0</v>
      </c>
      <c r="BK44" s="195">
        <v>90799.35</v>
      </c>
      <c r="BL44" s="195">
        <v>11687</v>
      </c>
      <c r="BM44" s="195">
        <v>263367</v>
      </c>
      <c r="BN44" s="195">
        <v>3887.5</v>
      </c>
      <c r="BO44" s="195">
        <v>6420.75</v>
      </c>
      <c r="BP44" s="195">
        <v>70152.5</v>
      </c>
      <c r="BQ44" s="195">
        <v>42944.35</v>
      </c>
      <c r="BR44" s="195">
        <v>15371</v>
      </c>
      <c r="BS44" s="195">
        <v>699784.16</v>
      </c>
      <c r="BT44" s="195">
        <v>32693.96</v>
      </c>
      <c r="BU44" s="195">
        <v>26865.599999999999</v>
      </c>
      <c r="BV44" s="195">
        <v>100546.95</v>
      </c>
      <c r="BW44" s="195">
        <v>28754.080000000002</v>
      </c>
      <c r="BX44" s="195">
        <v>0</v>
      </c>
      <c r="BY44" s="195">
        <v>33342.400000000001</v>
      </c>
      <c r="BZ44" s="195">
        <v>19719.23</v>
      </c>
      <c r="CA44" s="195">
        <v>0</v>
      </c>
      <c r="CB44" s="195">
        <v>0</v>
      </c>
      <c r="CC44" s="195">
        <v>0</v>
      </c>
      <c r="CD44" s="195">
        <v>0</v>
      </c>
      <c r="CE44" s="195">
        <v>4792</v>
      </c>
      <c r="CF44" s="195">
        <v>0</v>
      </c>
      <c r="CG44" s="195">
        <v>0</v>
      </c>
      <c r="CH44" s="195">
        <v>0</v>
      </c>
      <c r="CI44" s="195">
        <v>8268</v>
      </c>
      <c r="CJ44" s="195">
        <v>3917</v>
      </c>
      <c r="CK44" s="195">
        <v>1405</v>
      </c>
      <c r="CL44" s="195">
        <v>0</v>
      </c>
      <c r="CM44" s="195">
        <v>0</v>
      </c>
    </row>
    <row r="45" spans="1:91" ht="49.2">
      <c r="A45" s="125">
        <v>9</v>
      </c>
      <c r="B45" s="243" t="s">
        <v>775</v>
      </c>
      <c r="C45" s="130" t="s">
        <v>1216</v>
      </c>
      <c r="D45" s="195">
        <v>0</v>
      </c>
      <c r="E45" s="195">
        <v>0</v>
      </c>
      <c r="F45" s="195">
        <v>-3991.08</v>
      </c>
      <c r="G45" s="195">
        <v>0</v>
      </c>
      <c r="H45" s="195">
        <v>0</v>
      </c>
      <c r="I45" s="195">
        <v>0</v>
      </c>
      <c r="J45" s="195">
        <v>0</v>
      </c>
      <c r="K45" s="195">
        <v>-42371.28</v>
      </c>
      <c r="L45" s="195">
        <v>0</v>
      </c>
      <c r="M45" s="195">
        <v>0</v>
      </c>
      <c r="N45" s="195">
        <v>-513.41999999999996</v>
      </c>
      <c r="O45" s="195">
        <v>0</v>
      </c>
      <c r="P45" s="195">
        <v>-14699.9</v>
      </c>
      <c r="Q45" s="195">
        <v>-15127.1</v>
      </c>
      <c r="R45" s="195">
        <v>0</v>
      </c>
      <c r="S45" s="195">
        <v>0</v>
      </c>
      <c r="T45" s="195">
        <v>0</v>
      </c>
      <c r="U45" s="195">
        <v>-363.66</v>
      </c>
      <c r="V45" s="195">
        <v>-278.58</v>
      </c>
      <c r="W45" s="195">
        <v>0</v>
      </c>
      <c r="X45" s="195">
        <v>-66938.36</v>
      </c>
      <c r="Y45" s="195">
        <v>0</v>
      </c>
      <c r="Z45" s="195">
        <v>-15.38</v>
      </c>
      <c r="AA45" s="195">
        <v>0</v>
      </c>
      <c r="AB45" s="195">
        <v>0</v>
      </c>
      <c r="AC45" s="195">
        <v>0</v>
      </c>
      <c r="AD45" s="195">
        <v>0</v>
      </c>
      <c r="AE45" s="195">
        <v>-22984.7</v>
      </c>
      <c r="AF45" s="195">
        <v>-2319.21</v>
      </c>
      <c r="AG45" s="195">
        <v>0</v>
      </c>
      <c r="AH45" s="195">
        <v>0</v>
      </c>
      <c r="AI45" s="195">
        <v>-8320.7099999999991</v>
      </c>
      <c r="AJ45" s="195">
        <v>0</v>
      </c>
      <c r="AK45" s="195">
        <v>0</v>
      </c>
      <c r="AL45" s="195">
        <v>-157540.46</v>
      </c>
      <c r="AM45" s="195">
        <v>0</v>
      </c>
      <c r="AN45" s="195">
        <v>-18035.490000000002</v>
      </c>
      <c r="AO45" s="195">
        <v>0</v>
      </c>
      <c r="AP45" s="195">
        <v>-9958.49</v>
      </c>
      <c r="AQ45" s="195">
        <v>-5312.58</v>
      </c>
      <c r="AR45" s="195">
        <v>0</v>
      </c>
      <c r="AS45" s="195">
        <v>-36492.910000000003</v>
      </c>
      <c r="AT45" s="195">
        <v>-9043.9699999999993</v>
      </c>
      <c r="AU45" s="195">
        <v>-15148.84</v>
      </c>
      <c r="AV45" s="195">
        <v>-6607.72</v>
      </c>
      <c r="AW45" s="195">
        <v>0</v>
      </c>
      <c r="AX45" s="195">
        <v>0</v>
      </c>
      <c r="AY45" s="195">
        <v>0</v>
      </c>
      <c r="AZ45" s="195">
        <v>0</v>
      </c>
      <c r="BA45" s="195">
        <v>0</v>
      </c>
      <c r="BB45" s="195">
        <v>-24177.68</v>
      </c>
      <c r="BC45" s="195">
        <v>0</v>
      </c>
      <c r="BD45" s="195">
        <v>-136851.29999999999</v>
      </c>
      <c r="BE45" s="195">
        <v>-354959.22</v>
      </c>
      <c r="BF45" s="195">
        <v>-3336.43</v>
      </c>
      <c r="BG45" s="195">
        <v>-162.49</v>
      </c>
      <c r="BH45" s="195">
        <v>-100927.6</v>
      </c>
      <c r="BI45" s="195">
        <v>-4388.8999999999996</v>
      </c>
      <c r="BJ45" s="195">
        <v>0</v>
      </c>
      <c r="BK45" s="195">
        <v>-44810.879999999997</v>
      </c>
      <c r="BL45" s="195">
        <v>-2568.04</v>
      </c>
      <c r="BM45" s="195">
        <v>-92779.47</v>
      </c>
      <c r="BN45" s="195">
        <v>0</v>
      </c>
      <c r="BO45" s="195">
        <v>-1914.33</v>
      </c>
      <c r="BP45" s="195">
        <v>-4331.93</v>
      </c>
      <c r="BQ45" s="195">
        <v>-21654.880000000001</v>
      </c>
      <c r="BR45" s="195">
        <v>0</v>
      </c>
      <c r="BS45" s="197">
        <v>-41020.11</v>
      </c>
      <c r="BT45" s="197">
        <v>-11465.58</v>
      </c>
      <c r="BU45" s="195">
        <v>-2108.69</v>
      </c>
      <c r="BV45" s="197">
        <v>-24011.33</v>
      </c>
      <c r="BW45" s="195">
        <v>-315.92</v>
      </c>
      <c r="BX45" s="197">
        <v>0</v>
      </c>
      <c r="BY45" s="197">
        <v>0</v>
      </c>
      <c r="BZ45" s="195">
        <v>-7336.69</v>
      </c>
      <c r="CA45" s="197">
        <v>0</v>
      </c>
      <c r="CB45" s="197">
        <v>0</v>
      </c>
      <c r="CC45" s="195">
        <v>0</v>
      </c>
      <c r="CD45" s="197">
        <v>0</v>
      </c>
      <c r="CE45" s="197">
        <v>-9696.5</v>
      </c>
      <c r="CF45" s="197">
        <v>0</v>
      </c>
      <c r="CG45" s="197">
        <v>0</v>
      </c>
      <c r="CH45" s="197">
        <v>-21520.1</v>
      </c>
      <c r="CI45" s="197">
        <v>-359.23</v>
      </c>
      <c r="CJ45" s="197">
        <v>0</v>
      </c>
      <c r="CK45" s="197">
        <v>0</v>
      </c>
      <c r="CL45" s="195">
        <v>-2228.5</v>
      </c>
      <c r="CM45" s="197">
        <v>0</v>
      </c>
    </row>
    <row r="46" spans="1:91" ht="49.2">
      <c r="A46" s="125">
        <v>9</v>
      </c>
      <c r="B46" s="243" t="s">
        <v>776</v>
      </c>
      <c r="C46" s="130" t="s">
        <v>1217</v>
      </c>
      <c r="D46" s="195">
        <v>0</v>
      </c>
      <c r="E46" s="195">
        <v>0</v>
      </c>
      <c r="F46" s="195">
        <v>1525.54</v>
      </c>
      <c r="G46" s="195">
        <v>0</v>
      </c>
      <c r="H46" s="195">
        <v>0</v>
      </c>
      <c r="I46" s="195">
        <v>0</v>
      </c>
      <c r="J46" s="195">
        <v>0</v>
      </c>
      <c r="K46" s="195">
        <v>0</v>
      </c>
      <c r="L46" s="195">
        <v>0</v>
      </c>
      <c r="M46" s="195">
        <v>0</v>
      </c>
      <c r="N46" s="195">
        <v>1373.42</v>
      </c>
      <c r="O46" s="195">
        <v>0</v>
      </c>
      <c r="P46" s="195">
        <v>49742.14</v>
      </c>
      <c r="Q46" s="195">
        <v>6197.92</v>
      </c>
      <c r="R46" s="195">
        <v>1563.75</v>
      </c>
      <c r="S46" s="195">
        <v>0</v>
      </c>
      <c r="T46" s="195">
        <v>0</v>
      </c>
      <c r="U46" s="195">
        <v>10390.61</v>
      </c>
      <c r="V46" s="195">
        <v>1082.93</v>
      </c>
      <c r="W46" s="195">
        <v>0</v>
      </c>
      <c r="X46" s="195">
        <v>8455.2999999999993</v>
      </c>
      <c r="Y46" s="195">
        <v>0</v>
      </c>
      <c r="Z46" s="195">
        <v>0</v>
      </c>
      <c r="AA46" s="195">
        <v>0</v>
      </c>
      <c r="AB46" s="195">
        <v>0</v>
      </c>
      <c r="AC46" s="195">
        <v>0</v>
      </c>
      <c r="AD46" s="195">
        <v>0</v>
      </c>
      <c r="AE46" s="195">
        <v>3763.42</v>
      </c>
      <c r="AF46" s="195">
        <v>964.7</v>
      </c>
      <c r="AG46" s="195">
        <v>0</v>
      </c>
      <c r="AH46" s="195">
        <v>0</v>
      </c>
      <c r="AI46" s="195">
        <v>0</v>
      </c>
      <c r="AJ46" s="195">
        <v>4933.09</v>
      </c>
      <c r="AK46" s="195">
        <v>0</v>
      </c>
      <c r="AL46" s="195">
        <v>427629.24</v>
      </c>
      <c r="AM46" s="195">
        <v>0</v>
      </c>
      <c r="AN46" s="195">
        <v>34876.22</v>
      </c>
      <c r="AO46" s="195">
        <v>0</v>
      </c>
      <c r="AP46" s="195">
        <v>3045.73</v>
      </c>
      <c r="AQ46" s="195">
        <v>0</v>
      </c>
      <c r="AR46" s="195">
        <v>0</v>
      </c>
      <c r="AS46" s="195">
        <v>19723.29</v>
      </c>
      <c r="AT46" s="195">
        <v>569.26</v>
      </c>
      <c r="AU46" s="195">
        <v>4060.26</v>
      </c>
      <c r="AV46" s="195">
        <v>7617.69</v>
      </c>
      <c r="AW46" s="195">
        <v>0</v>
      </c>
      <c r="AX46" s="195">
        <v>0</v>
      </c>
      <c r="AY46" s="195">
        <v>7330.29</v>
      </c>
      <c r="AZ46" s="195">
        <v>0</v>
      </c>
      <c r="BA46" s="195">
        <v>0</v>
      </c>
      <c r="BB46" s="195">
        <v>25355.07</v>
      </c>
      <c r="BC46" s="195">
        <v>0</v>
      </c>
      <c r="BD46" s="195">
        <v>92777.17</v>
      </c>
      <c r="BE46" s="195">
        <v>166.71</v>
      </c>
      <c r="BF46" s="195">
        <v>0</v>
      </c>
      <c r="BG46" s="195">
        <v>0</v>
      </c>
      <c r="BH46" s="195">
        <v>54691.33</v>
      </c>
      <c r="BI46" s="195">
        <v>0</v>
      </c>
      <c r="BJ46" s="195">
        <v>0</v>
      </c>
      <c r="BK46" s="195">
        <v>267.45999999999998</v>
      </c>
      <c r="BL46" s="195">
        <v>100</v>
      </c>
      <c r="BM46" s="195">
        <v>133083.91</v>
      </c>
      <c r="BN46" s="195">
        <v>664.87</v>
      </c>
      <c r="BO46" s="195">
        <v>0</v>
      </c>
      <c r="BP46" s="195">
        <v>4575.4399999999996</v>
      </c>
      <c r="BQ46" s="195">
        <v>188.31</v>
      </c>
      <c r="BR46" s="195">
        <v>899.88</v>
      </c>
      <c r="BS46" s="195">
        <v>77318.19</v>
      </c>
      <c r="BT46" s="195">
        <v>0</v>
      </c>
      <c r="BU46" s="195">
        <v>0</v>
      </c>
      <c r="BV46" s="195">
        <v>6284.22</v>
      </c>
      <c r="BW46" s="195">
        <v>73.34</v>
      </c>
      <c r="BX46" s="195">
        <v>0</v>
      </c>
      <c r="BY46" s="195">
        <v>513.72</v>
      </c>
      <c r="BZ46" s="195">
        <v>1322.23</v>
      </c>
      <c r="CA46" s="195">
        <v>0</v>
      </c>
      <c r="CB46" s="195">
        <v>0</v>
      </c>
      <c r="CC46" s="195">
        <v>0</v>
      </c>
      <c r="CD46" s="195">
        <v>0</v>
      </c>
      <c r="CE46" s="195">
        <v>178</v>
      </c>
      <c r="CF46" s="195">
        <v>0</v>
      </c>
      <c r="CG46" s="195">
        <v>0</v>
      </c>
      <c r="CH46" s="195">
        <v>7891.15</v>
      </c>
      <c r="CI46" s="195">
        <v>813.01</v>
      </c>
      <c r="CJ46" s="195">
        <v>0</v>
      </c>
      <c r="CK46" s="195">
        <v>0</v>
      </c>
      <c r="CL46" s="195">
        <v>1945.69</v>
      </c>
      <c r="CM46" s="195">
        <v>0</v>
      </c>
    </row>
    <row r="47" spans="1:91" ht="24.6" hidden="1">
      <c r="A47" s="125">
        <v>1</v>
      </c>
      <c r="B47" s="243" t="s">
        <v>777</v>
      </c>
      <c r="C47" s="134" t="s">
        <v>1218</v>
      </c>
      <c r="D47" s="195">
        <v>111458202</v>
      </c>
      <c r="E47" s="195">
        <v>23885079.73</v>
      </c>
      <c r="F47" s="195">
        <v>23869706</v>
      </c>
      <c r="G47" s="195">
        <v>22182860</v>
      </c>
      <c r="H47" s="195">
        <v>19333330.620000001</v>
      </c>
      <c r="I47" s="195">
        <v>28055033.920000002</v>
      </c>
      <c r="J47" s="195">
        <v>37854917.100000001</v>
      </c>
      <c r="K47" s="195">
        <v>57537824.75</v>
      </c>
      <c r="L47" s="195">
        <v>28730224.91</v>
      </c>
      <c r="M47" s="195">
        <v>32774088.75</v>
      </c>
      <c r="N47" s="195">
        <v>60647597.200000003</v>
      </c>
      <c r="O47" s="195">
        <v>11991142.449999999</v>
      </c>
      <c r="P47" s="195">
        <v>66877699.909999996</v>
      </c>
      <c r="Q47" s="195">
        <v>37696580.18</v>
      </c>
      <c r="R47" s="195">
        <v>33121149.460000001</v>
      </c>
      <c r="S47" s="195">
        <v>60289219.890000001</v>
      </c>
      <c r="T47" s="195">
        <v>25456236.629999999</v>
      </c>
      <c r="U47" s="195">
        <v>37028160.590000004</v>
      </c>
      <c r="V47" s="195">
        <v>26959854.579999998</v>
      </c>
      <c r="W47" s="195">
        <v>14655693.800000001</v>
      </c>
      <c r="X47" s="195">
        <v>93299811.560000002</v>
      </c>
      <c r="Y47" s="195">
        <v>21612383.539999999</v>
      </c>
      <c r="Z47" s="195">
        <v>45552559.159999996</v>
      </c>
      <c r="AA47" s="195">
        <v>27425972.5</v>
      </c>
      <c r="AB47" s="195">
        <v>10555443</v>
      </c>
      <c r="AC47" s="195">
        <v>19127736</v>
      </c>
      <c r="AD47" s="195">
        <v>23697728</v>
      </c>
      <c r="AE47" s="195">
        <v>79784120.950000003</v>
      </c>
      <c r="AF47" s="195">
        <v>19478959.739999998</v>
      </c>
      <c r="AG47" s="195">
        <v>20638313.530000001</v>
      </c>
      <c r="AH47" s="195">
        <v>24341436.129999999</v>
      </c>
      <c r="AI47" s="195">
        <v>38730503.649999999</v>
      </c>
      <c r="AJ47" s="195">
        <v>26913801</v>
      </c>
      <c r="AK47" s="195">
        <v>15403811</v>
      </c>
      <c r="AL47" s="195">
        <v>186797968.88999999</v>
      </c>
      <c r="AM47" s="195">
        <v>27392282</v>
      </c>
      <c r="AN47" s="195">
        <v>18876236.710000001</v>
      </c>
      <c r="AO47" s="195">
        <v>49747405.140000001</v>
      </c>
      <c r="AP47" s="195">
        <v>33831323.5</v>
      </c>
      <c r="AQ47" s="195">
        <v>26469722.75</v>
      </c>
      <c r="AR47" s="195">
        <v>7795431</v>
      </c>
      <c r="AS47" s="195">
        <v>137100613.47999999</v>
      </c>
      <c r="AT47" s="195">
        <v>33805477.530000001</v>
      </c>
      <c r="AU47" s="195">
        <v>58229432</v>
      </c>
      <c r="AV47" s="195">
        <v>48118675.859999999</v>
      </c>
      <c r="AW47" s="195">
        <v>25353251</v>
      </c>
      <c r="AX47" s="195">
        <v>13719196.26</v>
      </c>
      <c r="AY47" s="195">
        <v>20069014.140000001</v>
      </c>
      <c r="AZ47" s="195">
        <v>27893532.390000001</v>
      </c>
      <c r="BA47" s="195">
        <v>27723329.100000001</v>
      </c>
      <c r="BB47" s="195">
        <v>111919410.67</v>
      </c>
      <c r="BC47" s="195">
        <v>18368735.879999999</v>
      </c>
      <c r="BD47" s="195">
        <v>136141972.18000001</v>
      </c>
      <c r="BE47" s="195">
        <v>64456641.450000003</v>
      </c>
      <c r="BF47" s="195">
        <v>18444711.25</v>
      </c>
      <c r="BG47" s="195">
        <v>15494690.390000001</v>
      </c>
      <c r="BH47" s="195">
        <v>66211989.609999999</v>
      </c>
      <c r="BI47" s="195">
        <v>14799740.25</v>
      </c>
      <c r="BJ47" s="195">
        <v>8174278.6399999997</v>
      </c>
      <c r="BK47" s="195">
        <v>23578358.920000002</v>
      </c>
      <c r="BL47" s="195">
        <v>25854866.5</v>
      </c>
      <c r="BM47" s="195">
        <v>108354590.06999999</v>
      </c>
      <c r="BN47" s="195">
        <v>54860136.149999999</v>
      </c>
      <c r="BO47" s="195">
        <v>32649628.32</v>
      </c>
      <c r="BP47" s="195">
        <v>54481543.5</v>
      </c>
      <c r="BQ47" s="195">
        <v>42308814</v>
      </c>
      <c r="BR47" s="195">
        <v>25753624.649999999</v>
      </c>
      <c r="BS47" s="197">
        <v>297178353.66000003</v>
      </c>
      <c r="BT47" s="195">
        <v>44089729.280000001</v>
      </c>
      <c r="BU47" s="195">
        <v>32921314.59</v>
      </c>
      <c r="BV47" s="195">
        <v>86451577.170000002</v>
      </c>
      <c r="BW47" s="195">
        <v>2948956</v>
      </c>
      <c r="BX47" s="195">
        <v>26982789.5</v>
      </c>
      <c r="BY47" s="195">
        <v>67882413.400000006</v>
      </c>
      <c r="BZ47" s="195">
        <v>19504012.190000001</v>
      </c>
      <c r="CA47" s="195">
        <v>26974227.530000001</v>
      </c>
      <c r="CB47" s="195">
        <v>26970700.289999999</v>
      </c>
      <c r="CC47" s="195">
        <v>26886975</v>
      </c>
      <c r="CD47" s="195">
        <v>59024853.75</v>
      </c>
      <c r="CE47" s="195">
        <v>33695885</v>
      </c>
      <c r="CF47" s="195">
        <v>58536701.57</v>
      </c>
      <c r="CG47" s="195">
        <v>24295799</v>
      </c>
      <c r="CH47" s="195">
        <v>16643194.73</v>
      </c>
      <c r="CI47" s="195">
        <v>18937460.100000001</v>
      </c>
      <c r="CJ47" s="195">
        <v>18964156.59</v>
      </c>
      <c r="CK47" s="195">
        <v>80446128.650000006</v>
      </c>
      <c r="CL47" s="195">
        <v>20455450.02</v>
      </c>
      <c r="CM47" s="195">
        <v>15945789.4</v>
      </c>
    </row>
    <row r="48" spans="1:91" ht="24.6" hidden="1">
      <c r="A48" s="125">
        <v>1</v>
      </c>
      <c r="B48" s="243" t="s">
        <v>778</v>
      </c>
      <c r="C48" s="134" t="s">
        <v>1219</v>
      </c>
      <c r="D48" s="195">
        <v>346172854.38999999</v>
      </c>
      <c r="E48" s="195">
        <v>6524656.2000000002</v>
      </c>
      <c r="F48" s="195">
        <v>8677798.5</v>
      </c>
      <c r="G48" s="195">
        <v>10580074.32</v>
      </c>
      <c r="H48" s="195">
        <v>6194956.25</v>
      </c>
      <c r="I48" s="195">
        <v>9796157.3300000001</v>
      </c>
      <c r="J48" s="195">
        <v>18296090.09</v>
      </c>
      <c r="K48" s="195">
        <v>28206112.960000001</v>
      </c>
      <c r="L48" s="195">
        <v>10769268.130000001</v>
      </c>
      <c r="M48" s="195">
        <v>15595955.560000001</v>
      </c>
      <c r="N48" s="195">
        <v>65410071.909999996</v>
      </c>
      <c r="O48" s="195">
        <v>5089723.99</v>
      </c>
      <c r="P48" s="195">
        <v>187152778.81</v>
      </c>
      <c r="Q48" s="195">
        <v>14997663.529999999</v>
      </c>
      <c r="R48" s="195">
        <v>30869898.93</v>
      </c>
      <c r="S48" s="195">
        <v>48842571.710000001</v>
      </c>
      <c r="T48" s="195">
        <v>17192074.43</v>
      </c>
      <c r="U48" s="195">
        <v>24999446.460000001</v>
      </c>
      <c r="V48" s="195">
        <v>11854474.460000001</v>
      </c>
      <c r="W48" s="195">
        <v>4582020.4000000004</v>
      </c>
      <c r="X48" s="195">
        <v>413345513.77999997</v>
      </c>
      <c r="Y48" s="195">
        <v>14495486.09</v>
      </c>
      <c r="Z48" s="195">
        <v>19198825.489999998</v>
      </c>
      <c r="AA48" s="195">
        <v>17871167.93</v>
      </c>
      <c r="AB48" s="195">
        <v>4311675.25</v>
      </c>
      <c r="AC48" s="195">
        <v>8701292</v>
      </c>
      <c r="AD48" s="195">
        <v>7803828</v>
      </c>
      <c r="AE48" s="195">
        <v>72992562.709999993</v>
      </c>
      <c r="AF48" s="195">
        <v>13183524.869999999</v>
      </c>
      <c r="AG48" s="195">
        <v>14546687.26</v>
      </c>
      <c r="AH48" s="195">
        <v>13957852.92</v>
      </c>
      <c r="AI48" s="195">
        <v>21848381.460000001</v>
      </c>
      <c r="AJ48" s="195">
        <v>13183298.92</v>
      </c>
      <c r="AK48" s="195">
        <v>6801772.5999999996</v>
      </c>
      <c r="AL48" s="195">
        <v>1165824192.73</v>
      </c>
      <c r="AM48" s="195">
        <v>17281601.870000001</v>
      </c>
      <c r="AN48" s="195">
        <v>8892952.2899999991</v>
      </c>
      <c r="AO48" s="195">
        <v>43432458.689999998</v>
      </c>
      <c r="AP48" s="195">
        <v>44039600.640000001</v>
      </c>
      <c r="AQ48" s="195">
        <v>13615234</v>
      </c>
      <c r="AR48" s="195">
        <v>4452465.5</v>
      </c>
      <c r="AS48" s="195">
        <v>166122207.94999999</v>
      </c>
      <c r="AT48" s="195">
        <v>15778184.810000001</v>
      </c>
      <c r="AU48" s="195">
        <v>38488889.490000002</v>
      </c>
      <c r="AV48" s="195">
        <v>28462095.84</v>
      </c>
      <c r="AW48" s="195">
        <v>13409087</v>
      </c>
      <c r="AX48" s="195">
        <v>8564100.7200000007</v>
      </c>
      <c r="AY48" s="195">
        <v>13803812.84</v>
      </c>
      <c r="AZ48" s="195">
        <v>11667817.66</v>
      </c>
      <c r="BA48" s="195">
        <v>9595618.9700000007</v>
      </c>
      <c r="BB48" s="195">
        <v>155114252.59</v>
      </c>
      <c r="BC48" s="195">
        <v>13055467.460000001</v>
      </c>
      <c r="BD48" s="195">
        <v>309140755.37</v>
      </c>
      <c r="BE48" s="195">
        <v>68603954.019999996</v>
      </c>
      <c r="BF48" s="195">
        <v>10994432.300000001</v>
      </c>
      <c r="BG48" s="195">
        <v>10495842.550000001</v>
      </c>
      <c r="BH48" s="195">
        <v>170719415.06</v>
      </c>
      <c r="BI48" s="195">
        <v>9852753.6500000004</v>
      </c>
      <c r="BJ48" s="195">
        <v>4536096.09</v>
      </c>
      <c r="BK48" s="195">
        <v>14419633.48</v>
      </c>
      <c r="BL48" s="195">
        <v>12664796.949999999</v>
      </c>
      <c r="BM48" s="195">
        <v>239635782.55000001</v>
      </c>
      <c r="BN48" s="195">
        <v>22364303.649999999</v>
      </c>
      <c r="BO48" s="195">
        <v>14479140.300000001</v>
      </c>
      <c r="BP48" s="195">
        <v>40600597.229999997</v>
      </c>
      <c r="BQ48" s="195">
        <v>21562741.300000001</v>
      </c>
      <c r="BR48" s="195">
        <v>10277279.02</v>
      </c>
      <c r="BS48" s="195">
        <v>1618137680.77</v>
      </c>
      <c r="BT48" s="195">
        <v>24052257.719999999</v>
      </c>
      <c r="BU48" s="195">
        <v>21075478.809999999</v>
      </c>
      <c r="BV48" s="195">
        <v>172388880.09999999</v>
      </c>
      <c r="BW48" s="195">
        <v>108349</v>
      </c>
      <c r="BX48" s="195">
        <v>13174848.5</v>
      </c>
      <c r="BY48" s="195">
        <v>76818524.829999998</v>
      </c>
      <c r="BZ48" s="195">
        <v>9320526.7200000007</v>
      </c>
      <c r="CA48" s="195">
        <v>6652450.5999999996</v>
      </c>
      <c r="CB48" s="195">
        <v>11750557</v>
      </c>
      <c r="CC48" s="195">
        <v>27710147.52</v>
      </c>
      <c r="CD48" s="195">
        <v>72452545.890000001</v>
      </c>
      <c r="CE48" s="195">
        <v>20391011.800000001</v>
      </c>
      <c r="CF48" s="195">
        <v>49756820.18</v>
      </c>
      <c r="CG48" s="195">
        <v>6608589.2199999997</v>
      </c>
      <c r="CH48" s="195">
        <v>7870657.9199999999</v>
      </c>
      <c r="CI48" s="195">
        <v>10520948.029999999</v>
      </c>
      <c r="CJ48" s="195">
        <v>6737471.9199999999</v>
      </c>
      <c r="CK48" s="195">
        <v>86908173.319999993</v>
      </c>
      <c r="CL48" s="195">
        <v>10434012.67</v>
      </c>
      <c r="CM48" s="195">
        <v>6121878.0899999999</v>
      </c>
    </row>
    <row r="49" spans="1:91" ht="24.6" hidden="1">
      <c r="A49" s="125">
        <v>2</v>
      </c>
      <c r="B49" s="243" t="s">
        <v>779</v>
      </c>
      <c r="C49" s="135" t="s">
        <v>409</v>
      </c>
      <c r="D49" s="195">
        <v>0</v>
      </c>
      <c r="E49" s="195">
        <v>147699.49</v>
      </c>
      <c r="F49" s="195">
        <v>0</v>
      </c>
      <c r="G49" s="195">
        <v>0</v>
      </c>
      <c r="H49" s="195">
        <v>812007.86</v>
      </c>
      <c r="I49" s="195">
        <v>365955.97</v>
      </c>
      <c r="J49" s="195">
        <v>7713</v>
      </c>
      <c r="K49" s="195">
        <v>0</v>
      </c>
      <c r="L49" s="195">
        <v>14072.84</v>
      </c>
      <c r="M49" s="195">
        <v>0</v>
      </c>
      <c r="N49" s="195">
        <v>344662.73</v>
      </c>
      <c r="O49" s="195">
        <v>120743.21</v>
      </c>
      <c r="P49" s="195">
        <v>15014641.02</v>
      </c>
      <c r="Q49" s="195">
        <v>227628.06</v>
      </c>
      <c r="R49" s="195">
        <v>940954.6</v>
      </c>
      <c r="S49" s="195">
        <v>0</v>
      </c>
      <c r="T49" s="195">
        <v>1765192.74</v>
      </c>
      <c r="U49" s="195">
        <v>189042.95</v>
      </c>
      <c r="V49" s="195">
        <v>94285</v>
      </c>
      <c r="W49" s="195">
        <v>38589.599999999999</v>
      </c>
      <c r="X49" s="195">
        <v>23803079.23</v>
      </c>
      <c r="Y49" s="195">
        <v>110895.32</v>
      </c>
      <c r="Z49" s="195">
        <v>167605.97</v>
      </c>
      <c r="AA49" s="195">
        <v>55337.5</v>
      </c>
      <c r="AB49" s="195">
        <v>41821</v>
      </c>
      <c r="AC49" s="195">
        <v>632507</v>
      </c>
      <c r="AD49" s="195">
        <v>141194</v>
      </c>
      <c r="AE49" s="195">
        <v>0</v>
      </c>
      <c r="AF49" s="195">
        <v>209222.83</v>
      </c>
      <c r="AG49" s="195">
        <v>290448.75</v>
      </c>
      <c r="AH49" s="195">
        <v>225244.29</v>
      </c>
      <c r="AI49" s="195">
        <v>1237968</v>
      </c>
      <c r="AJ49" s="195">
        <v>825771.37</v>
      </c>
      <c r="AK49" s="195">
        <v>523988</v>
      </c>
      <c r="AL49" s="195">
        <v>69980855.969999999</v>
      </c>
      <c r="AM49" s="195">
        <v>189455</v>
      </c>
      <c r="AN49" s="195">
        <v>1434032.74</v>
      </c>
      <c r="AO49" s="195">
        <v>0</v>
      </c>
      <c r="AP49" s="195">
        <v>1897660</v>
      </c>
      <c r="AQ49" s="195">
        <v>252245</v>
      </c>
      <c r="AR49" s="195">
        <v>88535</v>
      </c>
      <c r="AS49" s="195">
        <v>17467789</v>
      </c>
      <c r="AT49" s="195">
        <v>200965.16</v>
      </c>
      <c r="AU49" s="195">
        <v>1440359</v>
      </c>
      <c r="AV49" s="195">
        <v>0</v>
      </c>
      <c r="AW49" s="195">
        <v>477457</v>
      </c>
      <c r="AX49" s="195">
        <v>61688.5</v>
      </c>
      <c r="AY49" s="195">
        <v>619959.25</v>
      </c>
      <c r="AZ49" s="195">
        <v>187588</v>
      </c>
      <c r="BA49" s="195">
        <v>0</v>
      </c>
      <c r="BB49" s="195">
        <v>1135860.96</v>
      </c>
      <c r="BC49" s="195">
        <v>906959.34</v>
      </c>
      <c r="BD49" s="195">
        <v>5874879.6699999999</v>
      </c>
      <c r="BE49" s="195">
        <v>2301017.85</v>
      </c>
      <c r="BF49" s="195">
        <v>7662.5</v>
      </c>
      <c r="BG49" s="195">
        <v>35181.75</v>
      </c>
      <c r="BH49" s="195">
        <v>538123.19999999995</v>
      </c>
      <c r="BI49" s="195">
        <v>26717.5</v>
      </c>
      <c r="BJ49" s="195">
        <v>2118.5</v>
      </c>
      <c r="BK49" s="195">
        <v>759</v>
      </c>
      <c r="BL49" s="195">
        <v>14243</v>
      </c>
      <c r="BM49" s="195">
        <v>30893410.600000001</v>
      </c>
      <c r="BN49" s="195">
        <v>47577.25</v>
      </c>
      <c r="BO49" s="195">
        <v>7326.75</v>
      </c>
      <c r="BP49" s="195">
        <v>29572.5</v>
      </c>
      <c r="BQ49" s="195">
        <v>47881.25</v>
      </c>
      <c r="BR49" s="195">
        <v>2958</v>
      </c>
      <c r="BS49" s="195">
        <v>149539760.69999999</v>
      </c>
      <c r="BT49" s="195">
        <v>0</v>
      </c>
      <c r="BU49" s="195">
        <v>330999.95</v>
      </c>
      <c r="BV49" s="195">
        <v>1956863</v>
      </c>
      <c r="BW49" s="195">
        <v>853974.48</v>
      </c>
      <c r="BX49" s="195">
        <v>117558.5</v>
      </c>
      <c r="BY49" s="195">
        <v>1704592.22</v>
      </c>
      <c r="BZ49" s="195">
        <v>60088.06</v>
      </c>
      <c r="CA49" s="195">
        <v>0</v>
      </c>
      <c r="CB49" s="195">
        <v>0</v>
      </c>
      <c r="CC49" s="195">
        <v>161086</v>
      </c>
      <c r="CD49" s="195">
        <v>198947.25</v>
      </c>
      <c r="CE49" s="195">
        <v>137813</v>
      </c>
      <c r="CF49" s="195">
        <v>87707</v>
      </c>
      <c r="CG49" s="195">
        <v>108845.22</v>
      </c>
      <c r="CH49" s="195">
        <v>316551.55</v>
      </c>
      <c r="CI49" s="195">
        <v>8864.5</v>
      </c>
      <c r="CJ49" s="195">
        <v>208458</v>
      </c>
      <c r="CK49" s="195">
        <v>0</v>
      </c>
      <c r="CL49" s="195">
        <v>52117.5</v>
      </c>
      <c r="CM49" s="195">
        <v>52696.65</v>
      </c>
    </row>
    <row r="50" spans="1:91" ht="24.6" hidden="1">
      <c r="A50" s="125">
        <v>2</v>
      </c>
      <c r="B50" s="243" t="s">
        <v>780</v>
      </c>
      <c r="C50" s="135" t="s">
        <v>1220</v>
      </c>
      <c r="D50" s="195">
        <v>165760</v>
      </c>
      <c r="E50" s="195">
        <v>0</v>
      </c>
      <c r="F50" s="195">
        <v>0</v>
      </c>
      <c r="G50" s="195">
        <v>0</v>
      </c>
      <c r="H50" s="195">
        <v>102718.35</v>
      </c>
      <c r="I50" s="195">
        <v>0</v>
      </c>
      <c r="J50" s="195">
        <v>0</v>
      </c>
      <c r="K50" s="195">
        <v>2223</v>
      </c>
      <c r="L50" s="195">
        <v>0</v>
      </c>
      <c r="M50" s="195">
        <v>0</v>
      </c>
      <c r="N50" s="195">
        <v>2219</v>
      </c>
      <c r="O50" s="195">
        <v>35300.5</v>
      </c>
      <c r="P50" s="195">
        <v>0</v>
      </c>
      <c r="Q50" s="195">
        <v>0</v>
      </c>
      <c r="R50" s="195">
        <v>276972.52</v>
      </c>
      <c r="S50" s="195">
        <v>939465</v>
      </c>
      <c r="T50" s="195">
        <v>0</v>
      </c>
      <c r="U50" s="195">
        <v>42530.5</v>
      </c>
      <c r="V50" s="195">
        <v>7376</v>
      </c>
      <c r="W50" s="195">
        <v>8636.0400000000009</v>
      </c>
      <c r="X50" s="195">
        <v>88855.14</v>
      </c>
      <c r="Y50" s="195">
        <v>0</v>
      </c>
      <c r="Z50" s="195">
        <v>0</v>
      </c>
      <c r="AA50" s="195">
        <v>52447</v>
      </c>
      <c r="AB50" s="195">
        <v>2824</v>
      </c>
      <c r="AC50" s="195">
        <v>1510</v>
      </c>
      <c r="AD50" s="195">
        <v>0</v>
      </c>
      <c r="AE50" s="195">
        <v>30411</v>
      </c>
      <c r="AF50" s="195">
        <v>0</v>
      </c>
      <c r="AG50" s="195">
        <v>131792.9</v>
      </c>
      <c r="AH50" s="195">
        <v>0</v>
      </c>
      <c r="AI50" s="195">
        <v>41700</v>
      </c>
      <c r="AJ50" s="195">
        <v>0</v>
      </c>
      <c r="AK50" s="195">
        <v>0</v>
      </c>
      <c r="AL50" s="195">
        <v>294975.42</v>
      </c>
      <c r="AM50" s="195">
        <v>0</v>
      </c>
      <c r="AN50" s="195">
        <v>0</v>
      </c>
      <c r="AO50" s="195">
        <v>0</v>
      </c>
      <c r="AP50" s="195">
        <v>0</v>
      </c>
      <c r="AQ50" s="195">
        <v>0</v>
      </c>
      <c r="AR50" s="195">
        <v>0</v>
      </c>
      <c r="AS50" s="195">
        <v>2089748.42</v>
      </c>
      <c r="AT50" s="195">
        <v>0</v>
      </c>
      <c r="AU50" s="195">
        <v>0</v>
      </c>
      <c r="AV50" s="195">
        <v>0</v>
      </c>
      <c r="AW50" s="195">
        <v>0</v>
      </c>
      <c r="AX50" s="195">
        <v>0</v>
      </c>
      <c r="AY50" s="195">
        <v>0</v>
      </c>
      <c r="AZ50" s="195">
        <v>0</v>
      </c>
      <c r="BA50" s="195">
        <v>0</v>
      </c>
      <c r="BB50" s="195">
        <v>0</v>
      </c>
      <c r="BC50" s="195">
        <v>0</v>
      </c>
      <c r="BD50" s="195">
        <v>0</v>
      </c>
      <c r="BE50" s="195">
        <v>0</v>
      </c>
      <c r="BF50" s="195">
        <v>0</v>
      </c>
      <c r="BG50" s="195">
        <v>906</v>
      </c>
      <c r="BH50" s="195">
        <v>0</v>
      </c>
      <c r="BI50" s="195">
        <v>0</v>
      </c>
      <c r="BJ50" s="195">
        <v>0</v>
      </c>
      <c r="BK50" s="195">
        <v>0</v>
      </c>
      <c r="BL50" s="195">
        <v>0</v>
      </c>
      <c r="BM50" s="195">
        <v>708307.7</v>
      </c>
      <c r="BN50" s="195">
        <v>28788.25</v>
      </c>
      <c r="BO50" s="195">
        <v>30420</v>
      </c>
      <c r="BP50" s="195">
        <v>0</v>
      </c>
      <c r="BQ50" s="195">
        <v>180473.5</v>
      </c>
      <c r="BR50" s="195">
        <v>23025.1</v>
      </c>
      <c r="BS50" s="195">
        <v>20324591.66</v>
      </c>
      <c r="BT50" s="195">
        <v>0</v>
      </c>
      <c r="BU50" s="195">
        <v>0</v>
      </c>
      <c r="BV50" s="195">
        <v>0</v>
      </c>
      <c r="BW50" s="195">
        <v>36884.5</v>
      </c>
      <c r="BX50" s="195">
        <v>0</v>
      </c>
      <c r="BY50" s="195">
        <v>0</v>
      </c>
      <c r="BZ50" s="195">
        <v>6717</v>
      </c>
      <c r="CA50" s="195">
        <v>0</v>
      </c>
      <c r="CB50" s="195">
        <v>0</v>
      </c>
      <c r="CC50" s="195">
        <v>0</v>
      </c>
      <c r="CD50" s="195">
        <v>0</v>
      </c>
      <c r="CE50" s="195">
        <v>0</v>
      </c>
      <c r="CF50" s="195">
        <v>0</v>
      </c>
      <c r="CG50" s="195">
        <v>103973</v>
      </c>
      <c r="CH50" s="195">
        <v>75573.899999999994</v>
      </c>
      <c r="CI50" s="195">
        <v>19625.5</v>
      </c>
      <c r="CJ50" s="195">
        <v>0</v>
      </c>
      <c r="CK50" s="195">
        <v>0</v>
      </c>
      <c r="CL50" s="195">
        <v>25132.5</v>
      </c>
      <c r="CM50" s="195">
        <v>0</v>
      </c>
    </row>
    <row r="51" spans="1:91" ht="24.6" hidden="1">
      <c r="A51" s="125">
        <v>2</v>
      </c>
      <c r="B51" s="243" t="s">
        <v>781</v>
      </c>
      <c r="C51" s="135" t="s">
        <v>1221</v>
      </c>
      <c r="D51" s="195">
        <v>168682</v>
      </c>
      <c r="E51" s="195">
        <v>0</v>
      </c>
      <c r="F51" s="195">
        <v>3748</v>
      </c>
      <c r="G51" s="195">
        <v>3767</v>
      </c>
      <c r="H51" s="195">
        <v>2494</v>
      </c>
      <c r="I51" s="195">
        <v>0</v>
      </c>
      <c r="J51" s="195">
        <v>0</v>
      </c>
      <c r="K51" s="195">
        <v>5765</v>
      </c>
      <c r="L51" s="195">
        <v>0</v>
      </c>
      <c r="M51" s="195">
        <v>0</v>
      </c>
      <c r="N51" s="195">
        <v>0</v>
      </c>
      <c r="O51" s="195">
        <v>0</v>
      </c>
      <c r="P51" s="195">
        <v>0</v>
      </c>
      <c r="Q51" s="195">
        <v>0</v>
      </c>
      <c r="R51" s="195">
        <v>0</v>
      </c>
      <c r="S51" s="195">
        <v>0</v>
      </c>
      <c r="T51" s="195">
        <v>0</v>
      </c>
      <c r="U51" s="195">
        <v>0</v>
      </c>
      <c r="V51" s="195">
        <v>0</v>
      </c>
      <c r="W51" s="195">
        <v>0</v>
      </c>
      <c r="X51" s="195">
        <v>0</v>
      </c>
      <c r="Y51" s="195">
        <v>0</v>
      </c>
      <c r="Z51" s="195">
        <v>0</v>
      </c>
      <c r="AA51" s="195">
        <v>0</v>
      </c>
      <c r="AB51" s="195">
        <v>0</v>
      </c>
      <c r="AC51" s="195">
        <v>0</v>
      </c>
      <c r="AD51" s="195">
        <v>0</v>
      </c>
      <c r="AE51" s="195">
        <v>0</v>
      </c>
      <c r="AF51" s="195">
        <v>0</v>
      </c>
      <c r="AG51" s="195">
        <v>0</v>
      </c>
      <c r="AH51" s="195">
        <v>0</v>
      </c>
      <c r="AI51" s="195">
        <v>0</v>
      </c>
      <c r="AJ51" s="195">
        <v>0</v>
      </c>
      <c r="AK51" s="195">
        <v>0</v>
      </c>
      <c r="AL51" s="195">
        <v>1461529.23</v>
      </c>
      <c r="AM51" s="195">
        <v>0</v>
      </c>
      <c r="AN51" s="195">
        <v>4153</v>
      </c>
      <c r="AO51" s="195">
        <v>0</v>
      </c>
      <c r="AP51" s="195">
        <v>16272</v>
      </c>
      <c r="AQ51" s="195">
        <v>9348</v>
      </c>
      <c r="AR51" s="195">
        <v>1360</v>
      </c>
      <c r="AS51" s="195">
        <v>14720</v>
      </c>
      <c r="AT51" s="195">
        <v>5608</v>
      </c>
      <c r="AU51" s="195">
        <v>8449</v>
      </c>
      <c r="AV51" s="195">
        <v>7100.22</v>
      </c>
      <c r="AW51" s="195">
        <v>0</v>
      </c>
      <c r="AX51" s="195">
        <v>5015</v>
      </c>
      <c r="AY51" s="195">
        <v>0</v>
      </c>
      <c r="AZ51" s="195">
        <v>4045</v>
      </c>
      <c r="BA51" s="195">
        <v>961</v>
      </c>
      <c r="BB51" s="195">
        <v>29612</v>
      </c>
      <c r="BC51" s="195">
        <v>23842.23</v>
      </c>
      <c r="BD51" s="195">
        <v>288883.46999999997</v>
      </c>
      <c r="BE51" s="195">
        <v>59595.8</v>
      </c>
      <c r="BF51" s="195">
        <v>0</v>
      </c>
      <c r="BG51" s="195">
        <v>0</v>
      </c>
      <c r="BH51" s="195">
        <v>46400</v>
      </c>
      <c r="BI51" s="195">
        <v>0</v>
      </c>
      <c r="BJ51" s="195">
        <v>0</v>
      </c>
      <c r="BK51" s="195">
        <v>1195</v>
      </c>
      <c r="BL51" s="195">
        <v>9920</v>
      </c>
      <c r="BM51" s="195">
        <v>231278.5</v>
      </c>
      <c r="BN51" s="195">
        <v>0</v>
      </c>
      <c r="BO51" s="195">
        <v>0</v>
      </c>
      <c r="BP51" s="195">
        <v>0</v>
      </c>
      <c r="BQ51" s="195">
        <v>0</v>
      </c>
      <c r="BR51" s="195">
        <v>0</v>
      </c>
      <c r="BS51" s="195">
        <v>15496414.65</v>
      </c>
      <c r="BT51" s="195">
        <v>0</v>
      </c>
      <c r="BU51" s="195">
        <v>0</v>
      </c>
      <c r="BV51" s="195">
        <v>10481</v>
      </c>
      <c r="BW51" s="195">
        <v>0</v>
      </c>
      <c r="BX51" s="195">
        <v>0</v>
      </c>
      <c r="BY51" s="195">
        <v>0</v>
      </c>
      <c r="BZ51" s="195">
        <v>0</v>
      </c>
      <c r="CA51" s="195">
        <v>0</v>
      </c>
      <c r="CB51" s="195">
        <v>0</v>
      </c>
      <c r="CC51" s="195">
        <v>0</v>
      </c>
      <c r="CD51" s="195">
        <v>11853.5</v>
      </c>
      <c r="CE51" s="195">
        <v>0</v>
      </c>
      <c r="CF51" s="195">
        <v>0</v>
      </c>
      <c r="CG51" s="195">
        <v>0</v>
      </c>
      <c r="CH51" s="195">
        <v>0</v>
      </c>
      <c r="CI51" s="195">
        <v>0</v>
      </c>
      <c r="CJ51" s="195">
        <v>1953</v>
      </c>
      <c r="CK51" s="195">
        <v>0</v>
      </c>
      <c r="CL51" s="195">
        <v>0</v>
      </c>
      <c r="CM51" s="195">
        <v>581</v>
      </c>
    </row>
    <row r="52" spans="1:91" ht="24.6" hidden="1">
      <c r="A52" s="125">
        <v>13</v>
      </c>
      <c r="B52" s="243" t="s">
        <v>782</v>
      </c>
      <c r="C52" s="128" t="s">
        <v>410</v>
      </c>
      <c r="D52" s="195">
        <v>0</v>
      </c>
      <c r="E52" s="195">
        <v>2781697.74</v>
      </c>
      <c r="F52" s="195">
        <v>1871835.64</v>
      </c>
      <c r="G52" s="195">
        <v>1521034.35</v>
      </c>
      <c r="H52" s="195">
        <v>942045.7</v>
      </c>
      <c r="I52" s="195">
        <v>3184434.23</v>
      </c>
      <c r="J52" s="195">
        <v>5531348.5099999998</v>
      </c>
      <c r="K52" s="195">
        <v>5455721.7599999998</v>
      </c>
      <c r="L52" s="195">
        <v>2815095.85</v>
      </c>
      <c r="M52" s="195">
        <v>4197782.09</v>
      </c>
      <c r="N52" s="195">
        <v>3677974.27</v>
      </c>
      <c r="O52" s="195">
        <v>1780667.44</v>
      </c>
      <c r="P52" s="195">
        <v>9272729.4700000007</v>
      </c>
      <c r="Q52" s="195">
        <v>2660150.17</v>
      </c>
      <c r="R52" s="195">
        <v>4550127</v>
      </c>
      <c r="S52" s="195">
        <v>5593694.6600000001</v>
      </c>
      <c r="T52" s="195">
        <v>2115069.7999999998</v>
      </c>
      <c r="U52" s="195">
        <v>3571434.69</v>
      </c>
      <c r="V52" s="195">
        <v>684840.03</v>
      </c>
      <c r="W52" s="195">
        <v>683779.72</v>
      </c>
      <c r="X52" s="195">
        <v>15366746.689999999</v>
      </c>
      <c r="Y52" s="195">
        <v>3489090.26</v>
      </c>
      <c r="Z52" s="195">
        <v>4240666.29</v>
      </c>
      <c r="AA52" s="195">
        <v>3353026.77</v>
      </c>
      <c r="AB52" s="195">
        <v>2873627.33</v>
      </c>
      <c r="AC52" s="195">
        <v>1711241.62</v>
      </c>
      <c r="AD52" s="195">
        <v>829493.13</v>
      </c>
      <c r="AE52" s="195">
        <v>9753509.8300000001</v>
      </c>
      <c r="AF52" s="195">
        <v>2154637.67</v>
      </c>
      <c r="AG52" s="195">
        <v>1972984.59</v>
      </c>
      <c r="AH52" s="195">
        <v>1730042.69</v>
      </c>
      <c r="AI52" s="195">
        <v>4334091.4800000004</v>
      </c>
      <c r="AJ52" s="195">
        <v>2346911.46</v>
      </c>
      <c r="AK52" s="195">
        <v>1492694.99</v>
      </c>
      <c r="AL52" s="195">
        <v>16074274.460000001</v>
      </c>
      <c r="AM52" s="195">
        <v>5472008.0999999996</v>
      </c>
      <c r="AN52" s="195">
        <v>4146054.9</v>
      </c>
      <c r="AO52" s="195">
        <v>5478864.4299999997</v>
      </c>
      <c r="AP52" s="195">
        <v>7817675.5599999996</v>
      </c>
      <c r="AQ52" s="195">
        <v>6095605.3399999999</v>
      </c>
      <c r="AR52" s="195">
        <v>2980336.42</v>
      </c>
      <c r="AS52" s="195">
        <v>8439282.9499999993</v>
      </c>
      <c r="AT52" s="195">
        <v>1621570.78</v>
      </c>
      <c r="AU52" s="195">
        <v>4678200.3099999996</v>
      </c>
      <c r="AV52" s="195">
        <v>4560721.58</v>
      </c>
      <c r="AW52" s="195">
        <v>2805808.83</v>
      </c>
      <c r="AX52" s="195">
        <v>3873929.64</v>
      </c>
      <c r="AY52" s="195">
        <v>1544845.7</v>
      </c>
      <c r="AZ52" s="195">
        <v>1872371.74</v>
      </c>
      <c r="BA52" s="195">
        <v>1564573.13</v>
      </c>
      <c r="BB52" s="195">
        <v>4727615.58</v>
      </c>
      <c r="BC52" s="195">
        <v>2527863.92</v>
      </c>
      <c r="BD52" s="195">
        <v>0</v>
      </c>
      <c r="BE52" s="195">
        <v>4344433.09</v>
      </c>
      <c r="BF52" s="195">
        <v>3413231.83</v>
      </c>
      <c r="BG52" s="195">
        <v>1096400.1499999999</v>
      </c>
      <c r="BH52" s="195">
        <v>6518347.0999999996</v>
      </c>
      <c r="BI52" s="195">
        <v>3346405.64</v>
      </c>
      <c r="BJ52" s="195">
        <v>995548.6</v>
      </c>
      <c r="BK52" s="195">
        <v>4280024.0599999996</v>
      </c>
      <c r="BL52" s="195">
        <v>4212482.0999999996</v>
      </c>
      <c r="BM52" s="195">
        <v>9079122.1300000008</v>
      </c>
      <c r="BN52" s="195">
        <v>7010392.8300000001</v>
      </c>
      <c r="BO52" s="195">
        <v>1956505.51</v>
      </c>
      <c r="BP52" s="195">
        <v>4860000</v>
      </c>
      <c r="BQ52" s="195">
        <v>3936494.77</v>
      </c>
      <c r="BR52" s="195">
        <v>1534736.37</v>
      </c>
      <c r="BS52" s="195">
        <v>35314722.270000003</v>
      </c>
      <c r="BT52" s="195">
        <v>3452740.21</v>
      </c>
      <c r="BU52" s="195">
        <v>1830695.38</v>
      </c>
      <c r="BV52" s="195">
        <v>7204961.0700000003</v>
      </c>
      <c r="BW52" s="195">
        <v>342285.46</v>
      </c>
      <c r="BX52" s="195">
        <v>2304103.52</v>
      </c>
      <c r="BY52" s="195">
        <v>4325337.93</v>
      </c>
      <c r="BZ52" s="195">
        <v>1807373.19</v>
      </c>
      <c r="CA52" s="195">
        <v>2708072.8</v>
      </c>
      <c r="CB52" s="195">
        <v>4050462.78</v>
      </c>
      <c r="CC52" s="195">
        <v>3448467.34</v>
      </c>
      <c r="CD52" s="195">
        <v>5872184.71</v>
      </c>
      <c r="CE52" s="195">
        <v>4049392</v>
      </c>
      <c r="CF52" s="195">
        <v>9007469.1500000004</v>
      </c>
      <c r="CG52" s="195">
        <v>1712391.52</v>
      </c>
      <c r="CH52" s="195">
        <v>924872.47</v>
      </c>
      <c r="CI52" s="195">
        <v>3420941.7</v>
      </c>
      <c r="CJ52" s="195">
        <v>54641.35</v>
      </c>
      <c r="CK52" s="195">
        <v>8576701.6099999994</v>
      </c>
      <c r="CL52" s="195">
        <v>2074377.35</v>
      </c>
      <c r="CM52" s="195">
        <v>1171432.5900000001</v>
      </c>
    </row>
    <row r="53" spans="1:91" ht="24.6" hidden="1">
      <c r="A53" s="125">
        <v>1</v>
      </c>
      <c r="B53" s="243" t="s">
        <v>783</v>
      </c>
      <c r="C53" s="134" t="s">
        <v>411</v>
      </c>
      <c r="D53" s="195">
        <v>0</v>
      </c>
      <c r="E53" s="195">
        <v>0</v>
      </c>
      <c r="F53" s="195">
        <v>0</v>
      </c>
      <c r="G53" s="195">
        <v>0</v>
      </c>
      <c r="H53" s="195">
        <v>0</v>
      </c>
      <c r="I53" s="195">
        <v>0</v>
      </c>
      <c r="J53" s="195">
        <v>0</v>
      </c>
      <c r="K53" s="195">
        <v>0</v>
      </c>
      <c r="L53" s="195">
        <v>0</v>
      </c>
      <c r="M53" s="195">
        <v>0</v>
      </c>
      <c r="N53" s="195">
        <v>0</v>
      </c>
      <c r="O53" s="195">
        <v>0</v>
      </c>
      <c r="P53" s="195">
        <v>0</v>
      </c>
      <c r="Q53" s="195">
        <v>0</v>
      </c>
      <c r="R53" s="195">
        <v>0</v>
      </c>
      <c r="S53" s="195">
        <v>505775.9</v>
      </c>
      <c r="T53" s="195">
        <v>0</v>
      </c>
      <c r="U53" s="195">
        <v>0</v>
      </c>
      <c r="V53" s="195">
        <v>0</v>
      </c>
      <c r="W53" s="195">
        <v>0</v>
      </c>
      <c r="X53" s="195">
        <v>0</v>
      </c>
      <c r="Y53" s="195">
        <v>0</v>
      </c>
      <c r="Z53" s="195">
        <v>0</v>
      </c>
      <c r="AA53" s="195">
        <v>0</v>
      </c>
      <c r="AB53" s="195">
        <v>0</v>
      </c>
      <c r="AC53" s="195">
        <v>0</v>
      </c>
      <c r="AD53" s="195">
        <v>0</v>
      </c>
      <c r="AE53" s="195">
        <v>0</v>
      </c>
      <c r="AF53" s="195">
        <v>0</v>
      </c>
      <c r="AG53" s="195">
        <v>0</v>
      </c>
      <c r="AH53" s="195">
        <v>0</v>
      </c>
      <c r="AI53" s="195">
        <v>0</v>
      </c>
      <c r="AJ53" s="195">
        <v>0</v>
      </c>
      <c r="AK53" s="195">
        <v>0</v>
      </c>
      <c r="AL53" s="195">
        <v>0</v>
      </c>
      <c r="AM53" s="195">
        <v>0</v>
      </c>
      <c r="AN53" s="195">
        <v>0</v>
      </c>
      <c r="AO53" s="195">
        <v>0</v>
      </c>
      <c r="AP53" s="195">
        <v>0</v>
      </c>
      <c r="AQ53" s="195">
        <v>0</v>
      </c>
      <c r="AR53" s="195">
        <v>0</v>
      </c>
      <c r="AS53" s="195">
        <v>0</v>
      </c>
      <c r="AT53" s="195">
        <v>0</v>
      </c>
      <c r="AU53" s="195">
        <v>0</v>
      </c>
      <c r="AV53" s="195">
        <v>0</v>
      </c>
      <c r="AW53" s="195">
        <v>0</v>
      </c>
      <c r="AX53" s="195">
        <v>0</v>
      </c>
      <c r="AY53" s="195">
        <v>0</v>
      </c>
      <c r="AZ53" s="195">
        <v>0</v>
      </c>
      <c r="BA53" s="195">
        <v>0</v>
      </c>
      <c r="BB53" s="195">
        <v>0</v>
      </c>
      <c r="BC53" s="195">
        <v>0</v>
      </c>
      <c r="BD53" s="195">
        <v>0</v>
      </c>
      <c r="BE53" s="195">
        <v>392145.55</v>
      </c>
      <c r="BF53" s="195">
        <v>0</v>
      </c>
      <c r="BG53" s="195">
        <v>0</v>
      </c>
      <c r="BH53" s="195">
        <v>0</v>
      </c>
      <c r="BI53" s="195">
        <v>0</v>
      </c>
      <c r="BJ53" s="195">
        <v>50060.59</v>
      </c>
      <c r="BK53" s="195">
        <v>0</v>
      </c>
      <c r="BL53" s="195">
        <v>0</v>
      </c>
      <c r="BM53" s="195">
        <v>0</v>
      </c>
      <c r="BN53" s="195">
        <v>0</v>
      </c>
      <c r="BO53" s="195">
        <v>0</v>
      </c>
      <c r="BP53" s="195">
        <v>0</v>
      </c>
      <c r="BQ53" s="195">
        <v>0</v>
      </c>
      <c r="BR53" s="195">
        <v>0</v>
      </c>
      <c r="BS53" s="195">
        <v>0</v>
      </c>
      <c r="BT53" s="195">
        <v>0</v>
      </c>
      <c r="BU53" s="195">
        <v>0</v>
      </c>
      <c r="BV53" s="195">
        <v>0</v>
      </c>
      <c r="BW53" s="195">
        <v>0</v>
      </c>
      <c r="BX53" s="195">
        <v>0</v>
      </c>
      <c r="BY53" s="195">
        <v>0</v>
      </c>
      <c r="BZ53" s="195">
        <v>0</v>
      </c>
      <c r="CA53" s="195">
        <v>0</v>
      </c>
      <c r="CB53" s="195">
        <v>0</v>
      </c>
      <c r="CC53" s="195">
        <v>0</v>
      </c>
      <c r="CD53" s="195">
        <v>0</v>
      </c>
      <c r="CE53" s="195">
        <v>1351144.05</v>
      </c>
      <c r="CF53" s="195">
        <v>0</v>
      </c>
      <c r="CG53" s="195">
        <v>0</v>
      </c>
      <c r="CH53" s="195">
        <v>0</v>
      </c>
      <c r="CI53" s="195">
        <v>0</v>
      </c>
      <c r="CJ53" s="195">
        <v>0</v>
      </c>
      <c r="CK53" s="195">
        <v>0</v>
      </c>
      <c r="CL53" s="195">
        <v>0</v>
      </c>
      <c r="CM53" s="195">
        <v>0</v>
      </c>
    </row>
    <row r="54" spans="1:91" ht="24.6" hidden="1">
      <c r="A54" s="125">
        <v>1</v>
      </c>
      <c r="B54" s="243" t="s">
        <v>784</v>
      </c>
      <c r="C54" s="136" t="s">
        <v>412</v>
      </c>
      <c r="D54" s="195">
        <v>131578.42000000001</v>
      </c>
      <c r="E54" s="195">
        <v>1847850.14</v>
      </c>
      <c r="F54" s="195">
        <v>2259966.4500000002</v>
      </c>
      <c r="G54" s="195">
        <v>0</v>
      </c>
      <c r="H54" s="195">
        <v>547214.39</v>
      </c>
      <c r="I54" s="195">
        <v>0</v>
      </c>
      <c r="J54" s="195">
        <v>2440225.7599999998</v>
      </c>
      <c r="K54" s="195">
        <v>0</v>
      </c>
      <c r="L54" s="195">
        <v>1855231</v>
      </c>
      <c r="M54" s="195">
        <v>1222227.76</v>
      </c>
      <c r="N54" s="195">
        <v>1833275.61</v>
      </c>
      <c r="O54" s="195">
        <v>0</v>
      </c>
      <c r="P54" s="195">
        <v>0</v>
      </c>
      <c r="Q54" s="195">
        <v>500100.59</v>
      </c>
      <c r="R54" s="195">
        <v>853731.99</v>
      </c>
      <c r="S54" s="195">
        <v>263026.43</v>
      </c>
      <c r="T54" s="195">
        <v>4880.5</v>
      </c>
      <c r="U54" s="195">
        <v>226531.86</v>
      </c>
      <c r="V54" s="195">
        <v>0</v>
      </c>
      <c r="W54" s="195">
        <v>0</v>
      </c>
      <c r="X54" s="195">
        <v>845309.43</v>
      </c>
      <c r="Y54" s="195">
        <v>777307.07</v>
      </c>
      <c r="Z54" s="195">
        <v>2433307.9300000002</v>
      </c>
      <c r="AA54" s="195">
        <v>839025.39</v>
      </c>
      <c r="AB54" s="195">
        <v>1080233.33</v>
      </c>
      <c r="AC54" s="195">
        <v>849022.16</v>
      </c>
      <c r="AD54" s="195">
        <v>1082787.75</v>
      </c>
      <c r="AE54" s="195">
        <v>4578180.95</v>
      </c>
      <c r="AF54" s="195">
        <v>0</v>
      </c>
      <c r="AG54" s="195">
        <v>1007814.36</v>
      </c>
      <c r="AH54" s="195">
        <v>0</v>
      </c>
      <c r="AI54" s="195">
        <v>0</v>
      </c>
      <c r="AJ54" s="195">
        <v>82435.199999999997</v>
      </c>
      <c r="AK54" s="195">
        <v>91307.35</v>
      </c>
      <c r="AL54" s="195">
        <v>0</v>
      </c>
      <c r="AM54" s="195">
        <v>0</v>
      </c>
      <c r="AN54" s="195">
        <v>0</v>
      </c>
      <c r="AO54" s="195">
        <v>1251760.49</v>
      </c>
      <c r="AP54" s="195">
        <v>904208.29</v>
      </c>
      <c r="AQ54" s="195">
        <v>2213341.89</v>
      </c>
      <c r="AR54" s="195">
        <v>791533.75</v>
      </c>
      <c r="AS54" s="195">
        <v>0</v>
      </c>
      <c r="AT54" s="195">
        <v>1201038.96</v>
      </c>
      <c r="AU54" s="195">
        <v>0</v>
      </c>
      <c r="AV54" s="195">
        <v>0</v>
      </c>
      <c r="AW54" s="195">
        <v>1852684.36</v>
      </c>
      <c r="AX54" s="195">
        <v>0</v>
      </c>
      <c r="AY54" s="195">
        <v>0</v>
      </c>
      <c r="AZ54" s="195">
        <v>0</v>
      </c>
      <c r="BA54" s="195">
        <v>732938.21</v>
      </c>
      <c r="BB54" s="195">
        <v>0</v>
      </c>
      <c r="BC54" s="195">
        <v>814970.82</v>
      </c>
      <c r="BD54" s="195">
        <v>0</v>
      </c>
      <c r="BE54" s="195">
        <v>585</v>
      </c>
      <c r="BF54" s="195">
        <v>1425338.61</v>
      </c>
      <c r="BG54" s="195">
        <v>0</v>
      </c>
      <c r="BH54" s="195">
        <v>0</v>
      </c>
      <c r="BI54" s="195">
        <v>75309.52</v>
      </c>
      <c r="BJ54" s="195">
        <v>237193.13</v>
      </c>
      <c r="BK54" s="195">
        <v>0</v>
      </c>
      <c r="BL54" s="195">
        <v>1156861.55</v>
      </c>
      <c r="BM54" s="195">
        <v>1460810.48</v>
      </c>
      <c r="BN54" s="195">
        <v>1495464.39</v>
      </c>
      <c r="BO54" s="195">
        <v>3295945.65</v>
      </c>
      <c r="BP54" s="195">
        <v>3438556.85</v>
      </c>
      <c r="BQ54" s="195">
        <v>3535939.46</v>
      </c>
      <c r="BR54" s="195">
        <v>3165430.38</v>
      </c>
      <c r="BS54" s="197">
        <v>0</v>
      </c>
      <c r="BT54" s="195">
        <v>0</v>
      </c>
      <c r="BU54" s="197">
        <v>1958211.73</v>
      </c>
      <c r="BV54" s="195">
        <v>0</v>
      </c>
      <c r="BW54" s="195">
        <v>1397399.29</v>
      </c>
      <c r="BX54" s="195">
        <v>1420</v>
      </c>
      <c r="BY54" s="195">
        <v>0</v>
      </c>
      <c r="BZ54" s="195">
        <v>277661.53999999998</v>
      </c>
      <c r="CA54" s="195">
        <v>0</v>
      </c>
      <c r="CB54" s="195">
        <v>0</v>
      </c>
      <c r="CC54" s="197">
        <v>594866.13</v>
      </c>
      <c r="CD54" s="195">
        <v>0</v>
      </c>
      <c r="CE54" s="195">
        <v>136629.01</v>
      </c>
      <c r="CF54" s="195">
        <v>3036164.04</v>
      </c>
      <c r="CG54" s="195">
        <v>653003.89</v>
      </c>
      <c r="CH54" s="195">
        <v>0</v>
      </c>
      <c r="CI54" s="195">
        <v>0</v>
      </c>
      <c r="CJ54" s="195">
        <v>362851.14</v>
      </c>
      <c r="CK54" s="195">
        <v>604135.71</v>
      </c>
      <c r="CL54" s="195">
        <v>660</v>
      </c>
      <c r="CM54" s="195">
        <v>0</v>
      </c>
    </row>
    <row r="55" spans="1:91" ht="24.6" hidden="1">
      <c r="A55" s="125">
        <v>3</v>
      </c>
      <c r="B55" s="243" t="s">
        <v>785</v>
      </c>
      <c r="C55" s="134" t="s">
        <v>413</v>
      </c>
      <c r="D55" s="195">
        <v>29539263.370000001</v>
      </c>
      <c r="E55" s="195">
        <v>101118.41</v>
      </c>
      <c r="F55" s="195">
        <v>755609</v>
      </c>
      <c r="G55" s="195">
        <v>701330.59</v>
      </c>
      <c r="H55" s="195">
        <v>125694.96</v>
      </c>
      <c r="I55" s="195">
        <v>1026525.13</v>
      </c>
      <c r="J55" s="195">
        <v>2311914.4500000002</v>
      </c>
      <c r="K55" s="195">
        <v>1202576</v>
      </c>
      <c r="L55" s="195">
        <v>2220739.5</v>
      </c>
      <c r="M55" s="195">
        <v>2208363.35</v>
      </c>
      <c r="N55" s="195">
        <v>2295602.25</v>
      </c>
      <c r="O55" s="195">
        <v>252118.08</v>
      </c>
      <c r="P55" s="195">
        <v>11475895.52</v>
      </c>
      <c r="Q55" s="195">
        <v>1941946.98</v>
      </c>
      <c r="R55" s="195">
        <v>1463860.29</v>
      </c>
      <c r="S55" s="195">
        <v>104580.76</v>
      </c>
      <c r="T55" s="195">
        <v>1152530.72</v>
      </c>
      <c r="U55" s="195">
        <v>1026186.25</v>
      </c>
      <c r="V55" s="195">
        <v>580443</v>
      </c>
      <c r="W55" s="195">
        <v>550638.72</v>
      </c>
      <c r="X55" s="195">
        <v>24913592.940000001</v>
      </c>
      <c r="Y55" s="195">
        <v>1269149.33</v>
      </c>
      <c r="Z55" s="195">
        <v>355573.6</v>
      </c>
      <c r="AA55" s="195">
        <v>46271</v>
      </c>
      <c r="AB55" s="195">
        <v>903670.66</v>
      </c>
      <c r="AC55" s="195">
        <v>1475133.82</v>
      </c>
      <c r="AD55" s="195">
        <v>1141139.05</v>
      </c>
      <c r="AE55" s="195">
        <v>3956615.88</v>
      </c>
      <c r="AF55" s="195">
        <v>2986</v>
      </c>
      <c r="AG55" s="195">
        <v>659289.37</v>
      </c>
      <c r="AH55" s="195">
        <v>476774.68</v>
      </c>
      <c r="AI55" s="195">
        <v>2715447.32</v>
      </c>
      <c r="AJ55" s="195">
        <v>439999</v>
      </c>
      <c r="AK55" s="195">
        <v>942588.38</v>
      </c>
      <c r="AL55" s="195">
        <v>40422429.57</v>
      </c>
      <c r="AM55" s="195">
        <v>286911</v>
      </c>
      <c r="AN55" s="195">
        <v>410294.54</v>
      </c>
      <c r="AO55" s="195">
        <v>1768367.18</v>
      </c>
      <c r="AP55" s="195">
        <v>1455993.04</v>
      </c>
      <c r="AQ55" s="195">
        <v>578095</v>
      </c>
      <c r="AR55" s="195">
        <v>77605</v>
      </c>
      <c r="AS55" s="195">
        <v>3667099.64</v>
      </c>
      <c r="AT55" s="195">
        <v>215558</v>
      </c>
      <c r="AU55" s="195">
        <v>7268858.3799999999</v>
      </c>
      <c r="AV55" s="195">
        <v>3326801.62</v>
      </c>
      <c r="AW55" s="195">
        <v>574315</v>
      </c>
      <c r="AX55" s="195">
        <v>283056</v>
      </c>
      <c r="AY55" s="195">
        <v>456584.25</v>
      </c>
      <c r="AZ55" s="195">
        <v>460445</v>
      </c>
      <c r="BA55" s="195">
        <v>330152</v>
      </c>
      <c r="BB55" s="195">
        <v>844818.96</v>
      </c>
      <c r="BC55" s="195">
        <v>461100.11</v>
      </c>
      <c r="BD55" s="195">
        <v>9070288</v>
      </c>
      <c r="BE55" s="195">
        <v>5513059.5999999996</v>
      </c>
      <c r="BF55" s="195">
        <v>838383.88</v>
      </c>
      <c r="BG55" s="195">
        <v>428215.72</v>
      </c>
      <c r="BH55" s="195">
        <v>4225044.03</v>
      </c>
      <c r="BI55" s="195">
        <v>149494.46</v>
      </c>
      <c r="BJ55" s="195">
        <v>10015</v>
      </c>
      <c r="BK55" s="195">
        <v>943016.97</v>
      </c>
      <c r="BL55" s="195">
        <v>471333.73</v>
      </c>
      <c r="BM55" s="195">
        <v>10120636.210000001</v>
      </c>
      <c r="BN55" s="195">
        <v>3424494.57</v>
      </c>
      <c r="BO55" s="195">
        <v>2402447.71</v>
      </c>
      <c r="BP55" s="195">
        <v>2577454.86</v>
      </c>
      <c r="BQ55" s="195">
        <v>2933093.47</v>
      </c>
      <c r="BR55" s="195">
        <v>834783.67</v>
      </c>
      <c r="BS55" s="197">
        <v>26766914.010000002</v>
      </c>
      <c r="BT55" s="197">
        <v>1686859.84</v>
      </c>
      <c r="BU55" s="197">
        <v>6508900.6200000001</v>
      </c>
      <c r="BV55" s="197">
        <v>7875770.0300000003</v>
      </c>
      <c r="BW55" s="197">
        <v>10000</v>
      </c>
      <c r="BX55" s="197">
        <v>1005064.08</v>
      </c>
      <c r="BY55" s="197">
        <v>6471410.6100000003</v>
      </c>
      <c r="BZ55" s="197">
        <v>1390508.2</v>
      </c>
      <c r="CA55" s="197">
        <v>849555.1</v>
      </c>
      <c r="CB55" s="197">
        <v>1210150.25</v>
      </c>
      <c r="CC55" s="197">
        <v>1516416.58</v>
      </c>
      <c r="CD55" s="197">
        <v>2773907.18</v>
      </c>
      <c r="CE55" s="197">
        <v>5398406.5800000001</v>
      </c>
      <c r="CF55" s="197">
        <v>3402426.94</v>
      </c>
      <c r="CG55" s="197">
        <v>201130.5</v>
      </c>
      <c r="CH55" s="197">
        <v>206327.25</v>
      </c>
      <c r="CI55" s="197">
        <v>950254.79</v>
      </c>
      <c r="CJ55" s="197">
        <v>958147.33</v>
      </c>
      <c r="CK55" s="197">
        <v>4348620.4400000004</v>
      </c>
      <c r="CL55" s="197">
        <v>344704</v>
      </c>
      <c r="CM55" s="197">
        <v>158831.47</v>
      </c>
    </row>
    <row r="56" spans="1:91" ht="24.6" hidden="1">
      <c r="A56" s="125">
        <v>3</v>
      </c>
      <c r="B56" s="243" t="s">
        <v>786</v>
      </c>
      <c r="C56" s="129" t="s">
        <v>1222</v>
      </c>
      <c r="D56" s="195">
        <v>12066518.859999999</v>
      </c>
      <c r="E56" s="195">
        <v>2081771.61</v>
      </c>
      <c r="F56" s="195">
        <v>3229381.17</v>
      </c>
      <c r="G56" s="195">
        <v>2886240.7</v>
      </c>
      <c r="H56" s="195">
        <v>1278871.31</v>
      </c>
      <c r="I56" s="195">
        <v>2702989.02</v>
      </c>
      <c r="J56" s="195">
        <v>3574816.81</v>
      </c>
      <c r="K56" s="195">
        <v>3051987.47</v>
      </c>
      <c r="L56" s="195">
        <v>1834179.47</v>
      </c>
      <c r="M56" s="195">
        <v>4052751.81</v>
      </c>
      <c r="N56" s="195">
        <v>3755400.47</v>
      </c>
      <c r="O56" s="195">
        <v>1258501.22</v>
      </c>
      <c r="P56" s="195">
        <v>17540894.780000001</v>
      </c>
      <c r="Q56" s="195">
        <v>4764806.47</v>
      </c>
      <c r="R56" s="195">
        <v>6179770.04</v>
      </c>
      <c r="S56" s="195">
        <v>3336528.2</v>
      </c>
      <c r="T56" s="195">
        <v>3084238.64</v>
      </c>
      <c r="U56" s="195">
        <v>2897003.97</v>
      </c>
      <c r="V56" s="195">
        <v>1918441</v>
      </c>
      <c r="W56" s="195">
        <v>1300852.07</v>
      </c>
      <c r="X56" s="195">
        <v>5866633.6200000001</v>
      </c>
      <c r="Y56" s="195">
        <v>1649622.2</v>
      </c>
      <c r="Z56" s="195">
        <v>3171357.7</v>
      </c>
      <c r="AA56" s="195">
        <v>171631.77</v>
      </c>
      <c r="AB56" s="195">
        <v>612059.75</v>
      </c>
      <c r="AC56" s="195">
        <v>926797.23</v>
      </c>
      <c r="AD56" s="195">
        <v>1486472.28</v>
      </c>
      <c r="AE56" s="195">
        <v>8086081.1600000001</v>
      </c>
      <c r="AF56" s="195">
        <v>1881827.23</v>
      </c>
      <c r="AG56" s="195">
        <v>1875495.77</v>
      </c>
      <c r="AH56" s="195">
        <v>4808038.28</v>
      </c>
      <c r="AI56" s="195">
        <v>3437160.79</v>
      </c>
      <c r="AJ56" s="195">
        <v>1615699.49</v>
      </c>
      <c r="AK56" s="195">
        <v>700473.55</v>
      </c>
      <c r="AL56" s="195">
        <v>31906614.27</v>
      </c>
      <c r="AM56" s="195">
        <v>2787797.55</v>
      </c>
      <c r="AN56" s="195">
        <v>3526689.17</v>
      </c>
      <c r="AO56" s="195">
        <v>3374968.16</v>
      </c>
      <c r="AP56" s="195">
        <v>2574571.75</v>
      </c>
      <c r="AQ56" s="195">
        <v>2567037.9</v>
      </c>
      <c r="AR56" s="195">
        <v>269451.53999999998</v>
      </c>
      <c r="AS56" s="195">
        <v>8293473.0800000001</v>
      </c>
      <c r="AT56" s="195">
        <v>1378064.9</v>
      </c>
      <c r="AU56" s="195">
        <v>4206608.37</v>
      </c>
      <c r="AV56" s="195">
        <v>5277780.66</v>
      </c>
      <c r="AW56" s="195">
        <v>3170721.95</v>
      </c>
      <c r="AX56" s="195">
        <v>1813594.15</v>
      </c>
      <c r="AY56" s="195">
        <v>2812360.5</v>
      </c>
      <c r="AZ56" s="195">
        <v>1457154.5</v>
      </c>
      <c r="BA56" s="195">
        <v>803786.52</v>
      </c>
      <c r="BB56" s="195">
        <v>12491415.890000001</v>
      </c>
      <c r="BC56" s="195">
        <v>1803483.28</v>
      </c>
      <c r="BD56" s="195">
        <v>8837538.9700000007</v>
      </c>
      <c r="BE56" s="195">
        <v>4503159.6100000003</v>
      </c>
      <c r="BF56" s="195">
        <v>311373.28000000003</v>
      </c>
      <c r="BG56" s="195">
        <v>2468726.0299999998</v>
      </c>
      <c r="BH56" s="195">
        <v>4422897.76</v>
      </c>
      <c r="BI56" s="195">
        <v>1684919.32</v>
      </c>
      <c r="BJ56" s="195">
        <v>615845</v>
      </c>
      <c r="BK56" s="195">
        <v>2109172.63</v>
      </c>
      <c r="BL56" s="195">
        <v>2660678.7599999998</v>
      </c>
      <c r="BM56" s="195">
        <v>7496046.7000000002</v>
      </c>
      <c r="BN56" s="195">
        <v>4209725.24</v>
      </c>
      <c r="BO56" s="195">
        <v>2481633.9500000002</v>
      </c>
      <c r="BP56" s="195">
        <v>6964934.3899999997</v>
      </c>
      <c r="BQ56" s="195">
        <v>2522367.1800000002</v>
      </c>
      <c r="BR56" s="195">
        <v>871166.14</v>
      </c>
      <c r="BS56" s="197">
        <v>28302022.039999999</v>
      </c>
      <c r="BT56" s="197">
        <v>4180270.94</v>
      </c>
      <c r="BU56" s="197">
        <v>3493007.04</v>
      </c>
      <c r="BV56" s="197">
        <v>9915800.9700000007</v>
      </c>
      <c r="BW56" s="195">
        <v>153742.49</v>
      </c>
      <c r="BX56" s="197">
        <v>2010736.94</v>
      </c>
      <c r="BY56" s="197">
        <v>6705299.7199999997</v>
      </c>
      <c r="BZ56" s="197">
        <v>1505144.47</v>
      </c>
      <c r="CA56" s="197">
        <v>1519925</v>
      </c>
      <c r="CB56" s="197">
        <v>1954629.13</v>
      </c>
      <c r="CC56" s="197">
        <v>4557528.6900000004</v>
      </c>
      <c r="CD56" s="197">
        <v>4068427.86</v>
      </c>
      <c r="CE56" s="197">
        <v>5572655.7699999996</v>
      </c>
      <c r="CF56" s="197">
        <v>5091935.75</v>
      </c>
      <c r="CG56" s="197">
        <v>1370928.25</v>
      </c>
      <c r="CH56" s="197">
        <v>3820224.83</v>
      </c>
      <c r="CI56" s="197">
        <v>2024228.09</v>
      </c>
      <c r="CJ56" s="197">
        <v>1056477.1000000001</v>
      </c>
      <c r="CK56" s="197">
        <v>7675788.5300000003</v>
      </c>
      <c r="CL56" s="197">
        <v>1433301.52</v>
      </c>
      <c r="CM56" s="197">
        <v>1907849.92</v>
      </c>
    </row>
    <row r="57" spans="1:91" ht="24.6" hidden="1">
      <c r="A57" s="125">
        <v>3</v>
      </c>
      <c r="B57" s="243" t="s">
        <v>787</v>
      </c>
      <c r="C57" s="129" t="s">
        <v>414</v>
      </c>
      <c r="D57" s="195">
        <v>18895742.440000001</v>
      </c>
      <c r="E57" s="195">
        <v>410968.8</v>
      </c>
      <c r="F57" s="195">
        <v>1630660.94</v>
      </c>
      <c r="G57" s="195">
        <v>1360964.52</v>
      </c>
      <c r="H57" s="195">
        <v>527874.12</v>
      </c>
      <c r="I57" s="195">
        <v>2445806.5099999998</v>
      </c>
      <c r="J57" s="195">
        <v>5226060.21</v>
      </c>
      <c r="K57" s="195">
        <v>3873119.67</v>
      </c>
      <c r="L57" s="195">
        <v>496942.07</v>
      </c>
      <c r="M57" s="195">
        <v>4087204.66</v>
      </c>
      <c r="N57" s="195">
        <v>3660181.27</v>
      </c>
      <c r="O57" s="195">
        <v>1878353.1</v>
      </c>
      <c r="P57" s="195">
        <v>3723251.44</v>
      </c>
      <c r="Q57" s="195">
        <v>1044381.31</v>
      </c>
      <c r="R57" s="195">
        <v>908559.94</v>
      </c>
      <c r="S57" s="195">
        <v>1562047.79</v>
      </c>
      <c r="T57" s="195">
        <v>3295797.78</v>
      </c>
      <c r="U57" s="195">
        <v>1158403.1399999999</v>
      </c>
      <c r="V57" s="195">
        <v>1800621.97</v>
      </c>
      <c r="W57" s="195">
        <v>730599.08</v>
      </c>
      <c r="X57" s="195">
        <v>8402262.5600000005</v>
      </c>
      <c r="Y57" s="195">
        <v>1936372.74</v>
      </c>
      <c r="Z57" s="195">
        <v>1302437.8799999999</v>
      </c>
      <c r="AA57" s="195">
        <v>3698062.77</v>
      </c>
      <c r="AB57" s="195">
        <v>3411149.16</v>
      </c>
      <c r="AC57" s="195">
        <v>1326267.3600000001</v>
      </c>
      <c r="AD57" s="195">
        <v>427053.2</v>
      </c>
      <c r="AE57" s="195">
        <v>4003319.16</v>
      </c>
      <c r="AF57" s="195">
        <v>317309.5</v>
      </c>
      <c r="AG57" s="195">
        <v>732512.97</v>
      </c>
      <c r="AH57" s="195">
        <v>1045149.66</v>
      </c>
      <c r="AI57" s="195">
        <v>238024.08</v>
      </c>
      <c r="AJ57" s="195">
        <v>686650.05</v>
      </c>
      <c r="AK57" s="195">
        <v>764752.58</v>
      </c>
      <c r="AL57" s="195">
        <v>7977812.1200000001</v>
      </c>
      <c r="AM57" s="195">
        <v>4279412.4800000004</v>
      </c>
      <c r="AN57" s="195">
        <v>1762864.61</v>
      </c>
      <c r="AO57" s="195">
        <v>4110750.12</v>
      </c>
      <c r="AP57" s="195">
        <v>305419.89</v>
      </c>
      <c r="AQ57" s="195">
        <v>3758127.64</v>
      </c>
      <c r="AR57" s="195">
        <v>466966.15</v>
      </c>
      <c r="AS57" s="195">
        <v>11102407.9</v>
      </c>
      <c r="AT57" s="195">
        <v>2152362.4900000002</v>
      </c>
      <c r="AU57" s="195">
        <v>7968776.1900000004</v>
      </c>
      <c r="AV57" s="195">
        <v>964971.77</v>
      </c>
      <c r="AW57" s="195">
        <v>2659792.27</v>
      </c>
      <c r="AX57" s="195">
        <v>1383796.65</v>
      </c>
      <c r="AY57" s="195">
        <v>3405150.83</v>
      </c>
      <c r="AZ57" s="195">
        <v>7225899.8099999996</v>
      </c>
      <c r="BA57" s="195">
        <v>2003734.38</v>
      </c>
      <c r="BB57" s="195">
        <v>2414619.02</v>
      </c>
      <c r="BC57" s="195">
        <v>520067.44</v>
      </c>
      <c r="BD57" s="195">
        <v>3631109.04</v>
      </c>
      <c r="BE57" s="195">
        <v>3061349.74</v>
      </c>
      <c r="BF57" s="195">
        <v>1236014.73</v>
      </c>
      <c r="BG57" s="195">
        <v>1188419.23</v>
      </c>
      <c r="BH57" s="195">
        <v>526260.87</v>
      </c>
      <c r="BI57" s="195">
        <v>412035.01</v>
      </c>
      <c r="BJ57" s="195">
        <v>760946.3</v>
      </c>
      <c r="BK57" s="195">
        <v>299232.21999999997</v>
      </c>
      <c r="BL57" s="195">
        <v>1414515.27</v>
      </c>
      <c r="BM57" s="195">
        <v>2269217.62</v>
      </c>
      <c r="BN57" s="195">
        <v>2733279.56</v>
      </c>
      <c r="BO57" s="195">
        <v>1794343.47</v>
      </c>
      <c r="BP57" s="195">
        <v>4239045.59</v>
      </c>
      <c r="BQ57" s="195">
        <v>2847747.46</v>
      </c>
      <c r="BR57" s="195">
        <v>917818.05</v>
      </c>
      <c r="BS57" s="197">
        <v>10842991.84</v>
      </c>
      <c r="BT57" s="195">
        <v>2017280.5</v>
      </c>
      <c r="BU57" s="195">
        <v>751861.7</v>
      </c>
      <c r="BV57" s="195">
        <v>2260892.54</v>
      </c>
      <c r="BW57" s="195">
        <v>782011.4</v>
      </c>
      <c r="BX57" s="195">
        <v>2831524.19</v>
      </c>
      <c r="BY57" s="195">
        <v>6322542.0300000003</v>
      </c>
      <c r="BZ57" s="195">
        <v>1588175.75</v>
      </c>
      <c r="CA57" s="195">
        <v>955688.88</v>
      </c>
      <c r="CB57" s="195">
        <v>1295589.6299999999</v>
      </c>
      <c r="CC57" s="195">
        <v>1908336.47</v>
      </c>
      <c r="CD57" s="195">
        <v>3007584.29</v>
      </c>
      <c r="CE57" s="195">
        <v>2173926.9900000002</v>
      </c>
      <c r="CF57" s="195">
        <v>331520.90000000002</v>
      </c>
      <c r="CG57" s="195">
        <v>2649555.13</v>
      </c>
      <c r="CH57" s="195">
        <v>1282868.81</v>
      </c>
      <c r="CI57" s="195">
        <v>980245.3</v>
      </c>
      <c r="CJ57" s="195">
        <v>2535431.79</v>
      </c>
      <c r="CK57" s="195">
        <v>5837928.4400000004</v>
      </c>
      <c r="CL57" s="195">
        <v>5497461.3499999996</v>
      </c>
      <c r="CM57" s="195">
        <v>1797586.55</v>
      </c>
    </row>
    <row r="58" spans="1:91" ht="24.6" hidden="1">
      <c r="A58" s="125">
        <v>1</v>
      </c>
      <c r="B58" s="243" t="s">
        <v>788</v>
      </c>
      <c r="C58" s="129" t="s">
        <v>415</v>
      </c>
      <c r="D58" s="195">
        <v>0</v>
      </c>
      <c r="E58" s="195">
        <v>0</v>
      </c>
      <c r="F58" s="195">
        <v>0</v>
      </c>
      <c r="G58" s="195">
        <v>0</v>
      </c>
      <c r="H58" s="195">
        <v>0</v>
      </c>
      <c r="I58" s="195">
        <v>0</v>
      </c>
      <c r="J58" s="195">
        <v>0</v>
      </c>
      <c r="K58" s="195">
        <v>0</v>
      </c>
      <c r="L58" s="195">
        <v>0</v>
      </c>
      <c r="M58" s="195">
        <v>0</v>
      </c>
      <c r="N58" s="195">
        <v>0</v>
      </c>
      <c r="O58" s="195">
        <v>0</v>
      </c>
      <c r="P58" s="195">
        <v>0</v>
      </c>
      <c r="Q58" s="195">
        <v>0</v>
      </c>
      <c r="R58" s="195">
        <v>0</v>
      </c>
      <c r="S58" s="195">
        <v>0</v>
      </c>
      <c r="T58" s="195">
        <v>0</v>
      </c>
      <c r="U58" s="195">
        <v>0</v>
      </c>
      <c r="V58" s="195">
        <v>0</v>
      </c>
      <c r="W58" s="195">
        <v>0</v>
      </c>
      <c r="X58" s="195">
        <v>0</v>
      </c>
      <c r="Y58" s="195">
        <v>0</v>
      </c>
      <c r="Z58" s="195">
        <v>0</v>
      </c>
      <c r="AA58" s="195">
        <v>0</v>
      </c>
      <c r="AB58" s="195">
        <v>0</v>
      </c>
      <c r="AC58" s="195">
        <v>0</v>
      </c>
      <c r="AD58" s="195">
        <v>0</v>
      </c>
      <c r="AE58" s="195">
        <v>0</v>
      </c>
      <c r="AF58" s="195">
        <v>0</v>
      </c>
      <c r="AG58" s="195">
        <v>0</v>
      </c>
      <c r="AH58" s="195">
        <v>0</v>
      </c>
      <c r="AI58" s="195">
        <v>0</v>
      </c>
      <c r="AJ58" s="195">
        <v>0</v>
      </c>
      <c r="AK58" s="195">
        <v>0</v>
      </c>
      <c r="AL58" s="195">
        <v>0</v>
      </c>
      <c r="AM58" s="195">
        <v>0</v>
      </c>
      <c r="AN58" s="195">
        <v>0</v>
      </c>
      <c r="AO58" s="195">
        <v>0</v>
      </c>
      <c r="AP58" s="195">
        <v>0</v>
      </c>
      <c r="AQ58" s="195">
        <v>0</v>
      </c>
      <c r="AR58" s="195">
        <v>0</v>
      </c>
      <c r="AS58" s="195">
        <v>-2438333.09</v>
      </c>
      <c r="AT58" s="195">
        <v>0</v>
      </c>
      <c r="AU58" s="195">
        <v>0</v>
      </c>
      <c r="AV58" s="195">
        <v>0</v>
      </c>
      <c r="AW58" s="195">
        <v>0</v>
      </c>
      <c r="AX58" s="195">
        <v>0</v>
      </c>
      <c r="AY58" s="195">
        <v>0</v>
      </c>
      <c r="AZ58" s="195">
        <v>0</v>
      </c>
      <c r="BA58" s="195">
        <v>0</v>
      </c>
      <c r="BB58" s="195">
        <v>0</v>
      </c>
      <c r="BC58" s="195">
        <v>0</v>
      </c>
      <c r="BD58" s="195">
        <v>0</v>
      </c>
      <c r="BE58" s="195">
        <v>0</v>
      </c>
      <c r="BF58" s="195">
        <v>0</v>
      </c>
      <c r="BG58" s="195">
        <v>0</v>
      </c>
      <c r="BH58" s="195">
        <v>0</v>
      </c>
      <c r="BI58" s="195">
        <v>0</v>
      </c>
      <c r="BJ58" s="195">
        <v>0</v>
      </c>
      <c r="BK58" s="195">
        <v>0</v>
      </c>
      <c r="BL58" s="195">
        <v>0</v>
      </c>
      <c r="BM58" s="195">
        <v>0</v>
      </c>
      <c r="BN58" s="195">
        <v>0</v>
      </c>
      <c r="BO58" s="195">
        <v>0</v>
      </c>
      <c r="BP58" s="195">
        <v>0</v>
      </c>
      <c r="BQ58" s="195">
        <v>0</v>
      </c>
      <c r="BR58" s="195">
        <v>0</v>
      </c>
      <c r="BS58" s="197">
        <v>0</v>
      </c>
      <c r="BT58" s="197">
        <v>0</v>
      </c>
      <c r="BU58" s="195">
        <v>0</v>
      </c>
      <c r="BV58" s="197">
        <v>0</v>
      </c>
      <c r="BW58" s="195">
        <v>0</v>
      </c>
      <c r="BX58" s="195">
        <v>0</v>
      </c>
      <c r="BY58" s="197">
        <v>0</v>
      </c>
      <c r="BZ58" s="197">
        <v>0</v>
      </c>
      <c r="CA58" s="195">
        <v>0</v>
      </c>
      <c r="CB58" s="197">
        <v>0</v>
      </c>
      <c r="CC58" s="197">
        <v>0</v>
      </c>
      <c r="CD58" s="197">
        <v>0</v>
      </c>
      <c r="CE58" s="197">
        <v>0</v>
      </c>
      <c r="CF58" s="197">
        <v>0</v>
      </c>
      <c r="CG58" s="195">
        <v>0</v>
      </c>
      <c r="CH58" s="195">
        <v>0</v>
      </c>
      <c r="CI58" s="195">
        <v>0</v>
      </c>
      <c r="CJ58" s="195">
        <v>0</v>
      </c>
      <c r="CK58" s="197">
        <v>0</v>
      </c>
      <c r="CL58" s="195">
        <v>0</v>
      </c>
      <c r="CM58" s="197">
        <v>0</v>
      </c>
    </row>
    <row r="59" spans="1:91" ht="24.6" hidden="1">
      <c r="A59" s="125">
        <v>1</v>
      </c>
      <c r="B59" s="243" t="s">
        <v>789</v>
      </c>
      <c r="C59" s="134" t="s">
        <v>1223</v>
      </c>
      <c r="D59" s="195">
        <v>-144703808</v>
      </c>
      <c r="E59" s="195">
        <v>-1818546.89</v>
      </c>
      <c r="F59" s="195">
        <v>-1705793.2</v>
      </c>
      <c r="G59" s="195">
        <v>-1374901.06</v>
      </c>
      <c r="H59" s="195">
        <v>-734980.98</v>
      </c>
      <c r="I59" s="195">
        <v>-2320030.29</v>
      </c>
      <c r="J59" s="195">
        <v>-4174945.03</v>
      </c>
      <c r="K59" s="195">
        <v>-8504227.5099999998</v>
      </c>
      <c r="L59" s="195">
        <v>-1875684.38</v>
      </c>
      <c r="M59" s="195">
        <v>-3819029.9</v>
      </c>
      <c r="N59" s="195">
        <v>-17631475.629999999</v>
      </c>
      <c r="O59" s="195">
        <v>-723575.19</v>
      </c>
      <c r="P59" s="195">
        <v>-58802205.130000003</v>
      </c>
      <c r="Q59" s="195">
        <v>-3926741.87</v>
      </c>
      <c r="R59" s="195">
        <v>-8593537.9100000001</v>
      </c>
      <c r="S59" s="195">
        <v>-32582900.09</v>
      </c>
      <c r="T59" s="195">
        <v>-4228940.1100000003</v>
      </c>
      <c r="U59" s="195">
        <v>-8270962.6399999997</v>
      </c>
      <c r="V59" s="195">
        <v>-2836835.56</v>
      </c>
      <c r="W59" s="195">
        <v>-969918.87</v>
      </c>
      <c r="X59" s="195">
        <v>-137200582.30000001</v>
      </c>
      <c r="Y59" s="195">
        <v>-3054842.78</v>
      </c>
      <c r="Z59" s="195">
        <v>-4328906.47</v>
      </c>
      <c r="AA59" s="195">
        <v>-2071034.38</v>
      </c>
      <c r="AB59" s="195">
        <v>-351698.12</v>
      </c>
      <c r="AC59" s="195">
        <v>-1198004.78</v>
      </c>
      <c r="AD59" s="195">
        <v>0</v>
      </c>
      <c r="AE59" s="195">
        <v>-21314932.649999999</v>
      </c>
      <c r="AF59" s="195">
        <v>-3053623.56</v>
      </c>
      <c r="AG59" s="195">
        <v>-1705553.69</v>
      </c>
      <c r="AH59" s="195">
        <v>-2335729.66</v>
      </c>
      <c r="AI59" s="195">
        <v>-5008314.97</v>
      </c>
      <c r="AJ59" s="195">
        <v>-3702545.89</v>
      </c>
      <c r="AK59" s="195">
        <v>-833098.36</v>
      </c>
      <c r="AL59" s="195">
        <v>-522998943.11000001</v>
      </c>
      <c r="AM59" s="195">
        <v>-1767593.91</v>
      </c>
      <c r="AN59" s="195">
        <v>-1042073.57</v>
      </c>
      <c r="AO59" s="195">
        <v>-12233461.51</v>
      </c>
      <c r="AP59" s="195">
        <v>-10131409.640000001</v>
      </c>
      <c r="AQ59" s="195">
        <v>-2973501.04</v>
      </c>
      <c r="AR59" s="195">
        <v>-1046852.28</v>
      </c>
      <c r="AS59" s="195">
        <v>-65982419.539999999</v>
      </c>
      <c r="AT59" s="195">
        <v>-3649137.25</v>
      </c>
      <c r="AU59" s="195">
        <v>-10618794.220000001</v>
      </c>
      <c r="AV59" s="195">
        <v>-5098738.05</v>
      </c>
      <c r="AW59" s="195">
        <v>-2188207.41</v>
      </c>
      <c r="AX59" s="195">
        <v>-1789347.76</v>
      </c>
      <c r="AY59" s="195">
        <v>-2266303.04</v>
      </c>
      <c r="AZ59" s="195">
        <v>-2478404.34</v>
      </c>
      <c r="BA59" s="195">
        <v>-1233561.52</v>
      </c>
      <c r="BB59" s="195">
        <v>-50677696.289999999</v>
      </c>
      <c r="BC59" s="195">
        <v>-3021991.7</v>
      </c>
      <c r="BD59" s="195">
        <v>-103019222.61</v>
      </c>
      <c r="BE59" s="195">
        <v>-26047182.489999998</v>
      </c>
      <c r="BF59" s="195">
        <v>-1924885.26</v>
      </c>
      <c r="BG59" s="195">
        <v>-1352528.91</v>
      </c>
      <c r="BH59" s="195">
        <v>-60319781.5</v>
      </c>
      <c r="BI59" s="195">
        <v>-1637122.97</v>
      </c>
      <c r="BJ59" s="195">
        <v>-699813.12</v>
      </c>
      <c r="BK59" s="195">
        <v>-2812401.97</v>
      </c>
      <c r="BL59" s="195">
        <v>-3864124.53</v>
      </c>
      <c r="BM59" s="195">
        <v>-97965847.109999999</v>
      </c>
      <c r="BN59" s="195">
        <v>-5423814.04</v>
      </c>
      <c r="BO59" s="195">
        <v>-4209270.9800000004</v>
      </c>
      <c r="BP59" s="195">
        <v>-9686860.3900000006</v>
      </c>
      <c r="BQ59" s="195">
        <v>-11191102.109999999</v>
      </c>
      <c r="BR59" s="195">
        <v>-1735615.05</v>
      </c>
      <c r="BS59" s="195">
        <v>-588265820.13</v>
      </c>
      <c r="BT59" s="195">
        <v>-8177831.2599999998</v>
      </c>
      <c r="BU59" s="195">
        <v>-4755030.47</v>
      </c>
      <c r="BV59" s="195">
        <v>-44566426.840000004</v>
      </c>
      <c r="BW59" s="195">
        <v>0</v>
      </c>
      <c r="BX59" s="195">
        <v>-2004954.61</v>
      </c>
      <c r="BY59" s="195">
        <v>-20355188.300000001</v>
      </c>
      <c r="BZ59" s="195">
        <v>-1773776.24</v>
      </c>
      <c r="CA59" s="195">
        <v>-1573823.67</v>
      </c>
      <c r="CB59" s="195">
        <v>-2296614.6800000002</v>
      </c>
      <c r="CC59" s="195">
        <v>-5976667.6900000004</v>
      </c>
      <c r="CD59" s="195">
        <v>-21984399.93</v>
      </c>
      <c r="CE59" s="195">
        <v>-4165055.4</v>
      </c>
      <c r="CF59" s="195">
        <v>-17285947.07</v>
      </c>
      <c r="CG59" s="195">
        <v>-738381.15</v>
      </c>
      <c r="CH59" s="195">
        <v>-1469100.24</v>
      </c>
      <c r="CI59" s="195">
        <v>-1712137.41</v>
      </c>
      <c r="CJ59" s="195">
        <v>-706805.54</v>
      </c>
      <c r="CK59" s="195">
        <v>-28352962.329999998</v>
      </c>
      <c r="CL59" s="195">
        <v>-2823014.66</v>
      </c>
      <c r="CM59" s="195">
        <v>-847376.3</v>
      </c>
    </row>
    <row r="60" spans="1:91" ht="24.6" hidden="1">
      <c r="A60" s="125">
        <v>1</v>
      </c>
      <c r="B60" s="243" t="s">
        <v>790</v>
      </c>
      <c r="C60" s="134" t="s">
        <v>1224</v>
      </c>
      <c r="D60" s="195">
        <v>15480770.720000001</v>
      </c>
      <c r="E60" s="195">
        <v>2397632.0299999998</v>
      </c>
      <c r="F60" s="195">
        <v>2518253.29</v>
      </c>
      <c r="G60" s="195">
        <v>2852604.79</v>
      </c>
      <c r="H60" s="195">
        <v>2446778.25</v>
      </c>
      <c r="I60" s="195">
        <v>2480311.37</v>
      </c>
      <c r="J60" s="195">
        <v>4582593.78</v>
      </c>
      <c r="K60" s="195">
        <v>4091476.21</v>
      </c>
      <c r="L60" s="195">
        <v>3539258.5</v>
      </c>
      <c r="M60" s="195">
        <v>3805208.64</v>
      </c>
      <c r="N60" s="195">
        <v>11468684.33</v>
      </c>
      <c r="O60" s="195">
        <v>1574300.4</v>
      </c>
      <c r="P60" s="195">
        <v>21554514.899999999</v>
      </c>
      <c r="Q60" s="195">
        <v>2932395.27</v>
      </c>
      <c r="R60" s="195">
        <v>8217933.9900000002</v>
      </c>
      <c r="S60" s="195">
        <v>4554733.22</v>
      </c>
      <c r="T60" s="195">
        <v>3157879.45</v>
      </c>
      <c r="U60" s="195">
        <v>2680346.36</v>
      </c>
      <c r="V60" s="195">
        <v>2434510.21</v>
      </c>
      <c r="W60" s="195">
        <v>1525362.55</v>
      </c>
      <c r="X60" s="195">
        <v>39381773.380000003</v>
      </c>
      <c r="Y60" s="195">
        <v>4925095.21</v>
      </c>
      <c r="Z60" s="195">
        <v>5601991.5499999998</v>
      </c>
      <c r="AA60" s="195">
        <v>7350628.3600000003</v>
      </c>
      <c r="AB60" s="195">
        <v>2644858.48</v>
      </c>
      <c r="AC60" s="195">
        <v>3881319.15</v>
      </c>
      <c r="AD60" s="195">
        <v>0</v>
      </c>
      <c r="AE60" s="195">
        <v>8224751.5800000001</v>
      </c>
      <c r="AF60" s="195">
        <v>2535942.13</v>
      </c>
      <c r="AG60" s="195">
        <v>7384280.9500000002</v>
      </c>
      <c r="AH60" s="195">
        <v>5663356.8899999997</v>
      </c>
      <c r="AI60" s="195">
        <v>4425019.01</v>
      </c>
      <c r="AJ60" s="195">
        <v>1988097.18</v>
      </c>
      <c r="AK60" s="195">
        <v>2986155.35</v>
      </c>
      <c r="AL60" s="195">
        <v>85244590.530000001</v>
      </c>
      <c r="AM60" s="195">
        <v>9756745.3300000001</v>
      </c>
      <c r="AN60" s="195">
        <v>5464068.4400000004</v>
      </c>
      <c r="AO60" s="195">
        <v>10262778.970000001</v>
      </c>
      <c r="AP60" s="195">
        <v>10201694.93</v>
      </c>
      <c r="AQ60" s="195">
        <v>4403629.49</v>
      </c>
      <c r="AR60" s="195">
        <v>995513.83</v>
      </c>
      <c r="AS60" s="195">
        <v>20876339.699999999</v>
      </c>
      <c r="AT60" s="195">
        <v>4255801.88</v>
      </c>
      <c r="AU60" s="195">
        <v>18342165.399999999</v>
      </c>
      <c r="AV60" s="195">
        <v>13183202.130000001</v>
      </c>
      <c r="AW60" s="195">
        <v>6072022.3899999997</v>
      </c>
      <c r="AX60" s="195">
        <v>2999205.95</v>
      </c>
      <c r="AY60" s="195">
        <v>9367007.1199999992</v>
      </c>
      <c r="AZ60" s="195">
        <v>3261308.37</v>
      </c>
      <c r="BA60" s="195">
        <v>5359687.41</v>
      </c>
      <c r="BB60" s="195">
        <v>25585263.510000002</v>
      </c>
      <c r="BC60" s="195">
        <v>7304274.9400000004</v>
      </c>
      <c r="BD60" s="195">
        <v>38505402.450000003</v>
      </c>
      <c r="BE60" s="195">
        <v>2991537.5</v>
      </c>
      <c r="BF60" s="195">
        <v>4233946.96</v>
      </c>
      <c r="BG60" s="195">
        <v>3295646.38</v>
      </c>
      <c r="BH60" s="195">
        <v>17036706.59</v>
      </c>
      <c r="BI60" s="195">
        <v>6963334.29</v>
      </c>
      <c r="BJ60" s="195">
        <v>1525209.31</v>
      </c>
      <c r="BK60" s="195">
        <v>3514401.77</v>
      </c>
      <c r="BL60" s="195">
        <v>1832466.92</v>
      </c>
      <c r="BM60" s="195">
        <v>26566303.309999999</v>
      </c>
      <c r="BN60" s="195">
        <v>5774636.6100000003</v>
      </c>
      <c r="BO60" s="195">
        <v>4077734.27</v>
      </c>
      <c r="BP60" s="195">
        <v>7443851.7800000003</v>
      </c>
      <c r="BQ60" s="195">
        <v>2032017.79</v>
      </c>
      <c r="BR60" s="195">
        <v>2579646.79</v>
      </c>
      <c r="BS60" s="195">
        <v>63725717.799999997</v>
      </c>
      <c r="BT60" s="195">
        <v>2572244.11</v>
      </c>
      <c r="BU60" s="195">
        <v>3545317.74</v>
      </c>
      <c r="BV60" s="195">
        <v>29506662.010000002</v>
      </c>
      <c r="BW60" s="195">
        <v>85920.31</v>
      </c>
      <c r="BX60" s="195">
        <v>6135412.1299999999</v>
      </c>
      <c r="BY60" s="195">
        <v>15288976.630000001</v>
      </c>
      <c r="BZ60" s="195">
        <v>3228557.11</v>
      </c>
      <c r="CA60" s="195">
        <v>2129816.44</v>
      </c>
      <c r="CB60" s="195">
        <v>3874077.33</v>
      </c>
      <c r="CC60" s="195">
        <v>3925201.61</v>
      </c>
      <c r="CD60" s="195">
        <v>9562114.5500000007</v>
      </c>
      <c r="CE60" s="195">
        <v>5220037.4000000004</v>
      </c>
      <c r="CF60" s="195">
        <v>6515967.0099999998</v>
      </c>
      <c r="CG60" s="195">
        <v>2013544.7</v>
      </c>
      <c r="CH60" s="195">
        <v>2222403.2200000002</v>
      </c>
      <c r="CI60" s="195">
        <v>3989568.35</v>
      </c>
      <c r="CJ60" s="195">
        <v>4192137.07</v>
      </c>
      <c r="CK60" s="195">
        <v>11393824.539999999</v>
      </c>
      <c r="CL60" s="195">
        <v>1713727.48</v>
      </c>
      <c r="CM60" s="195">
        <v>3960587.97</v>
      </c>
    </row>
    <row r="61" spans="1:91" ht="24.6" hidden="1">
      <c r="A61" s="125">
        <v>2</v>
      </c>
      <c r="B61" s="243" t="s">
        <v>791</v>
      </c>
      <c r="C61" s="134" t="s">
        <v>416</v>
      </c>
      <c r="D61" s="195">
        <v>-69084</v>
      </c>
      <c r="E61" s="195">
        <v>-8847.75</v>
      </c>
      <c r="F61" s="195">
        <v>-12699.52</v>
      </c>
      <c r="G61" s="195">
        <v>0</v>
      </c>
      <c r="H61" s="195">
        <v>-72280.070000000007</v>
      </c>
      <c r="I61" s="195">
        <v>-1181.5</v>
      </c>
      <c r="J61" s="195">
        <v>-409.8</v>
      </c>
      <c r="K61" s="195">
        <v>0</v>
      </c>
      <c r="L61" s="195">
        <v>0</v>
      </c>
      <c r="M61" s="195">
        <v>0</v>
      </c>
      <c r="N61" s="195">
        <v>-3183</v>
      </c>
      <c r="O61" s="195">
        <v>0</v>
      </c>
      <c r="P61" s="195">
        <v>-9145400.9600000009</v>
      </c>
      <c r="Q61" s="195">
        <v>-121151.16</v>
      </c>
      <c r="R61" s="195">
        <v>-390903.97</v>
      </c>
      <c r="S61" s="195">
        <v>-324942</v>
      </c>
      <c r="T61" s="195">
        <v>-851636.55</v>
      </c>
      <c r="U61" s="195">
        <v>-140452.26</v>
      </c>
      <c r="V61" s="195">
        <v>0</v>
      </c>
      <c r="W61" s="195">
        <v>-6432.04</v>
      </c>
      <c r="X61" s="195">
        <v>0</v>
      </c>
      <c r="Y61" s="195">
        <v>-7561.53</v>
      </c>
      <c r="Z61" s="195">
        <v>0</v>
      </c>
      <c r="AA61" s="195">
        <v>0</v>
      </c>
      <c r="AB61" s="195">
        <v>0</v>
      </c>
      <c r="AC61" s="195">
        <v>0</v>
      </c>
      <c r="AD61" s="195">
        <v>0</v>
      </c>
      <c r="AE61" s="195">
        <v>0</v>
      </c>
      <c r="AF61" s="195">
        <v>0</v>
      </c>
      <c r="AG61" s="195">
        <v>0</v>
      </c>
      <c r="AH61" s="195">
        <v>-52874.79</v>
      </c>
      <c r="AI61" s="195">
        <v>-8406</v>
      </c>
      <c r="AJ61" s="195">
        <v>0</v>
      </c>
      <c r="AK61" s="195">
        <v>-126145</v>
      </c>
      <c r="AL61" s="195">
        <v>-11315634.640000001</v>
      </c>
      <c r="AM61" s="195">
        <v>0</v>
      </c>
      <c r="AN61" s="195">
        <v>0</v>
      </c>
      <c r="AO61" s="195">
        <v>-1149157.8999999999</v>
      </c>
      <c r="AP61" s="195">
        <v>-2686482.46</v>
      </c>
      <c r="AQ61" s="195">
        <v>-73439.5</v>
      </c>
      <c r="AR61" s="195">
        <v>-8556.75</v>
      </c>
      <c r="AS61" s="195">
        <v>-376145.35</v>
      </c>
      <c r="AT61" s="195">
        <v>-75356.570000000007</v>
      </c>
      <c r="AU61" s="195">
        <v>-204017.55</v>
      </c>
      <c r="AV61" s="195">
        <v>-542028.79</v>
      </c>
      <c r="AW61" s="195">
        <v>-23065.58</v>
      </c>
      <c r="AX61" s="195">
        <v>-150631.75</v>
      </c>
      <c r="AY61" s="195">
        <v>0</v>
      </c>
      <c r="AZ61" s="195">
        <v>-34821.46</v>
      </c>
      <c r="BA61" s="195">
        <v>-261</v>
      </c>
      <c r="BB61" s="195">
        <v>-2566370.46</v>
      </c>
      <c r="BC61" s="195">
        <v>-12264.19</v>
      </c>
      <c r="BD61" s="195">
        <v>-1114104.1299999999</v>
      </c>
      <c r="BE61" s="195">
        <v>0</v>
      </c>
      <c r="BF61" s="195">
        <v>0</v>
      </c>
      <c r="BG61" s="195">
        <v>0</v>
      </c>
      <c r="BH61" s="195">
        <v>-289272.90999999997</v>
      </c>
      <c r="BI61" s="195">
        <v>-1525</v>
      </c>
      <c r="BJ61" s="195">
        <v>-12004.2</v>
      </c>
      <c r="BK61" s="195">
        <v>-5300</v>
      </c>
      <c r="BL61" s="195">
        <v>0</v>
      </c>
      <c r="BM61" s="195">
        <v>-55760.800000000003</v>
      </c>
      <c r="BN61" s="195">
        <v>0</v>
      </c>
      <c r="BO61" s="195">
        <v>0</v>
      </c>
      <c r="BP61" s="195">
        <v>-187500.55</v>
      </c>
      <c r="BQ61" s="195">
        <v>-15155.5</v>
      </c>
      <c r="BR61" s="195">
        <v>-1435</v>
      </c>
      <c r="BS61" s="197">
        <v>-80878832.75</v>
      </c>
      <c r="BT61" s="197">
        <v>0</v>
      </c>
      <c r="BU61" s="197">
        <v>-61785.94</v>
      </c>
      <c r="BV61" s="197">
        <v>-2422989.25</v>
      </c>
      <c r="BW61" s="197">
        <v>-284223.35999999999</v>
      </c>
      <c r="BX61" s="197">
        <v>-41315</v>
      </c>
      <c r="BY61" s="197">
        <v>-145579</v>
      </c>
      <c r="BZ61" s="197">
        <v>-12100.01</v>
      </c>
      <c r="CA61" s="197">
        <v>-45159.01</v>
      </c>
      <c r="CB61" s="197">
        <v>0</v>
      </c>
      <c r="CC61" s="197">
        <v>0</v>
      </c>
      <c r="CD61" s="197">
        <v>-26789.25</v>
      </c>
      <c r="CE61" s="197">
        <v>0</v>
      </c>
      <c r="CF61" s="197">
        <v>-300</v>
      </c>
      <c r="CG61" s="197">
        <v>-199.6</v>
      </c>
      <c r="CH61" s="197">
        <v>0</v>
      </c>
      <c r="CI61" s="197">
        <v>0</v>
      </c>
      <c r="CJ61" s="197">
        <v>0</v>
      </c>
      <c r="CK61" s="197">
        <v>-497</v>
      </c>
      <c r="CL61" s="197">
        <v>-5845</v>
      </c>
      <c r="CM61" s="197">
        <v>-7931</v>
      </c>
    </row>
    <row r="62" spans="1:91" ht="24.6" hidden="1">
      <c r="A62" s="125">
        <v>2</v>
      </c>
      <c r="B62" s="243" t="s">
        <v>792</v>
      </c>
      <c r="C62" s="135" t="s">
        <v>417</v>
      </c>
      <c r="D62" s="195">
        <v>0</v>
      </c>
      <c r="E62" s="195">
        <v>0</v>
      </c>
      <c r="F62" s="195">
        <v>3278.65</v>
      </c>
      <c r="G62" s="195">
        <v>0</v>
      </c>
      <c r="H62" s="195">
        <v>634031</v>
      </c>
      <c r="I62" s="195">
        <v>1385105.16</v>
      </c>
      <c r="J62" s="195">
        <v>1385772</v>
      </c>
      <c r="K62" s="195">
        <v>202231</v>
      </c>
      <c r="L62" s="195">
        <v>215318</v>
      </c>
      <c r="M62" s="195">
        <v>0</v>
      </c>
      <c r="N62" s="195">
        <v>1560667</v>
      </c>
      <c r="O62" s="195">
        <v>11246.5</v>
      </c>
      <c r="P62" s="195">
        <v>853094.45</v>
      </c>
      <c r="Q62" s="195">
        <v>15239</v>
      </c>
      <c r="R62" s="195">
        <v>6084</v>
      </c>
      <c r="S62" s="195">
        <v>0</v>
      </c>
      <c r="T62" s="195">
        <v>996790.05</v>
      </c>
      <c r="U62" s="195">
        <v>0</v>
      </c>
      <c r="V62" s="195">
        <v>912759.2</v>
      </c>
      <c r="W62" s="195">
        <v>630882.5</v>
      </c>
      <c r="X62" s="195">
        <v>2683691.88</v>
      </c>
      <c r="Y62" s="195">
        <v>0</v>
      </c>
      <c r="Z62" s="195">
        <v>0</v>
      </c>
      <c r="AA62" s="195">
        <v>0</v>
      </c>
      <c r="AB62" s="195">
        <v>0</v>
      </c>
      <c r="AC62" s="195">
        <v>638968.27</v>
      </c>
      <c r="AD62" s="195">
        <v>0</v>
      </c>
      <c r="AE62" s="195">
        <v>0</v>
      </c>
      <c r="AF62" s="195">
        <v>0</v>
      </c>
      <c r="AG62" s="195">
        <v>0</v>
      </c>
      <c r="AH62" s="195">
        <v>0</v>
      </c>
      <c r="AI62" s="195">
        <v>0</v>
      </c>
      <c r="AJ62" s="195">
        <v>0</v>
      </c>
      <c r="AK62" s="195">
        <v>979526</v>
      </c>
      <c r="AL62" s="195">
        <v>6314</v>
      </c>
      <c r="AM62" s="195">
        <v>1241</v>
      </c>
      <c r="AN62" s="195">
        <v>0</v>
      </c>
      <c r="AO62" s="195">
        <v>0</v>
      </c>
      <c r="AP62" s="195">
        <v>237</v>
      </c>
      <c r="AQ62" s="195">
        <v>477</v>
      </c>
      <c r="AR62" s="195">
        <v>3892.25</v>
      </c>
      <c r="AS62" s="195">
        <v>0</v>
      </c>
      <c r="AT62" s="195">
        <v>113092.75</v>
      </c>
      <c r="AU62" s="195">
        <v>54390.55</v>
      </c>
      <c r="AV62" s="195">
        <v>10167.540000000001</v>
      </c>
      <c r="AW62" s="195">
        <v>18646.05</v>
      </c>
      <c r="AX62" s="195">
        <v>9275.65</v>
      </c>
      <c r="AY62" s="195">
        <v>0</v>
      </c>
      <c r="AZ62" s="195">
        <v>34815.46</v>
      </c>
      <c r="BA62" s="195">
        <v>1337</v>
      </c>
      <c r="BB62" s="195">
        <v>0</v>
      </c>
      <c r="BC62" s="195">
        <v>0</v>
      </c>
      <c r="BD62" s="195">
        <v>0</v>
      </c>
      <c r="BE62" s="195">
        <v>154499</v>
      </c>
      <c r="BF62" s="195">
        <v>0</v>
      </c>
      <c r="BG62" s="195">
        <v>0</v>
      </c>
      <c r="BH62" s="195">
        <v>1013180.98</v>
      </c>
      <c r="BI62" s="195">
        <v>0</v>
      </c>
      <c r="BJ62" s="195">
        <v>11175.75</v>
      </c>
      <c r="BK62" s="195">
        <v>0</v>
      </c>
      <c r="BL62" s="195">
        <v>0</v>
      </c>
      <c r="BM62" s="195">
        <v>50</v>
      </c>
      <c r="BN62" s="195">
        <v>0</v>
      </c>
      <c r="BO62" s="195">
        <v>0</v>
      </c>
      <c r="BP62" s="195">
        <v>23897.5</v>
      </c>
      <c r="BQ62" s="195">
        <v>0</v>
      </c>
      <c r="BR62" s="195">
        <v>0</v>
      </c>
      <c r="BS62" s="195">
        <v>2450462.9700000002</v>
      </c>
      <c r="BT62" s="195">
        <v>0</v>
      </c>
      <c r="BU62" s="195">
        <v>5149.3900000000003</v>
      </c>
      <c r="BV62" s="195">
        <v>3857558.53</v>
      </c>
      <c r="BW62" s="195">
        <v>692925.62</v>
      </c>
      <c r="BX62" s="197">
        <v>499227</v>
      </c>
      <c r="BY62" s="197">
        <v>4430638.34</v>
      </c>
      <c r="BZ62" s="195">
        <v>0</v>
      </c>
      <c r="CA62" s="195">
        <v>16344</v>
      </c>
      <c r="CB62" s="195">
        <v>2768554.6</v>
      </c>
      <c r="CC62" s="197">
        <v>1024625.25</v>
      </c>
      <c r="CD62" s="195">
        <v>924</v>
      </c>
      <c r="CE62" s="195">
        <v>1689320</v>
      </c>
      <c r="CF62" s="197">
        <v>0</v>
      </c>
      <c r="CG62" s="195">
        <v>2869637.7</v>
      </c>
      <c r="CH62" s="197">
        <v>788618.25</v>
      </c>
      <c r="CI62" s="195">
        <v>0</v>
      </c>
      <c r="CJ62" s="197">
        <v>2812250.65</v>
      </c>
      <c r="CK62" s="197">
        <v>0</v>
      </c>
      <c r="CL62" s="197">
        <v>2732642.8</v>
      </c>
      <c r="CM62" s="197">
        <v>2631005.85</v>
      </c>
    </row>
    <row r="63" spans="1:91" ht="24.6" hidden="1">
      <c r="A63" s="125">
        <v>1</v>
      </c>
      <c r="B63" s="243" t="s">
        <v>793</v>
      </c>
      <c r="C63" s="135" t="s">
        <v>418</v>
      </c>
      <c r="D63" s="195">
        <v>1214660</v>
      </c>
      <c r="E63" s="195">
        <v>1329187.95</v>
      </c>
      <c r="F63" s="195">
        <v>1764726</v>
      </c>
      <c r="G63" s="195">
        <v>4066997</v>
      </c>
      <c r="H63" s="195">
        <v>1574254.99</v>
      </c>
      <c r="I63" s="195">
        <v>2763649</v>
      </c>
      <c r="J63" s="195">
        <v>2559664.35</v>
      </c>
      <c r="K63" s="195">
        <v>3019021</v>
      </c>
      <c r="L63" s="195">
        <v>1465311.59</v>
      </c>
      <c r="M63" s="195">
        <v>1902440.5</v>
      </c>
      <c r="N63" s="195">
        <v>2414521</v>
      </c>
      <c r="O63" s="195">
        <v>1609311.71</v>
      </c>
      <c r="P63" s="195">
        <v>6991755.5</v>
      </c>
      <c r="Q63" s="195">
        <v>2579366.38</v>
      </c>
      <c r="R63" s="195">
        <v>3877703.5</v>
      </c>
      <c r="S63" s="195">
        <v>3019015</v>
      </c>
      <c r="T63" s="195">
        <v>3583043.34</v>
      </c>
      <c r="U63" s="195">
        <v>1794472</v>
      </c>
      <c r="V63" s="195">
        <v>2401997.88</v>
      </c>
      <c r="W63" s="195">
        <v>1364782.86</v>
      </c>
      <c r="X63" s="195">
        <v>6253460</v>
      </c>
      <c r="Y63" s="195">
        <v>1976159.19</v>
      </c>
      <c r="Z63" s="195">
        <v>2610731.5</v>
      </c>
      <c r="AA63" s="195">
        <v>3836125</v>
      </c>
      <c r="AB63" s="195">
        <v>587904.5</v>
      </c>
      <c r="AC63" s="195">
        <v>1150655</v>
      </c>
      <c r="AD63" s="195">
        <v>943893</v>
      </c>
      <c r="AE63" s="195">
        <v>1472285</v>
      </c>
      <c r="AF63" s="195">
        <v>3389957.9</v>
      </c>
      <c r="AG63" s="195">
        <v>1585308.23</v>
      </c>
      <c r="AH63" s="195">
        <v>7051516.0599999996</v>
      </c>
      <c r="AI63" s="195">
        <v>4849621.95</v>
      </c>
      <c r="AJ63" s="195">
        <v>2026470</v>
      </c>
      <c r="AK63" s="195">
        <v>1388617</v>
      </c>
      <c r="AL63" s="195">
        <v>13117293.98</v>
      </c>
      <c r="AM63" s="195">
        <v>4650515</v>
      </c>
      <c r="AN63" s="195">
        <v>2685481.29</v>
      </c>
      <c r="AO63" s="195">
        <v>2142298</v>
      </c>
      <c r="AP63" s="195">
        <v>1129717</v>
      </c>
      <c r="AQ63" s="195">
        <v>567454</v>
      </c>
      <c r="AR63" s="195">
        <v>749093</v>
      </c>
      <c r="AS63" s="195">
        <v>8971788</v>
      </c>
      <c r="AT63" s="195">
        <v>2993201.01</v>
      </c>
      <c r="AU63" s="195">
        <v>5456624</v>
      </c>
      <c r="AV63" s="195">
        <v>3870009.14</v>
      </c>
      <c r="AW63" s="195">
        <v>473156</v>
      </c>
      <c r="AX63" s="195">
        <v>1440028.5</v>
      </c>
      <c r="AY63" s="195">
        <v>2162383</v>
      </c>
      <c r="AZ63" s="195">
        <v>3814694</v>
      </c>
      <c r="BA63" s="195">
        <v>2072034</v>
      </c>
      <c r="BB63" s="195">
        <v>8744757.1799999997</v>
      </c>
      <c r="BC63" s="195">
        <v>1760378.84</v>
      </c>
      <c r="BD63" s="195">
        <v>7796037.96</v>
      </c>
      <c r="BE63" s="195">
        <v>9793704.4199999999</v>
      </c>
      <c r="BF63" s="195">
        <v>799376</v>
      </c>
      <c r="BG63" s="195">
        <v>3296376</v>
      </c>
      <c r="BH63" s="195">
        <v>6446706.6500000004</v>
      </c>
      <c r="BI63" s="195">
        <v>1493574</v>
      </c>
      <c r="BJ63" s="195">
        <v>937415</v>
      </c>
      <c r="BK63" s="195">
        <v>3233829</v>
      </c>
      <c r="BL63" s="195">
        <v>1004133</v>
      </c>
      <c r="BM63" s="195">
        <v>4299701.0999999996</v>
      </c>
      <c r="BN63" s="195">
        <v>4292385.5</v>
      </c>
      <c r="BO63" s="195">
        <v>1101179</v>
      </c>
      <c r="BP63" s="195">
        <v>1393624</v>
      </c>
      <c r="BQ63" s="195">
        <v>1895550</v>
      </c>
      <c r="BR63" s="195">
        <v>501729</v>
      </c>
      <c r="BS63" s="197">
        <v>5695437.4500000002</v>
      </c>
      <c r="BT63" s="195">
        <v>2318166</v>
      </c>
      <c r="BU63" s="195">
        <v>978220.08</v>
      </c>
      <c r="BV63" s="197">
        <v>9136608</v>
      </c>
      <c r="BW63" s="197">
        <v>3535</v>
      </c>
      <c r="BX63" s="197">
        <v>1317752.5</v>
      </c>
      <c r="BY63" s="197">
        <v>5994495</v>
      </c>
      <c r="BZ63" s="195">
        <v>639389.9</v>
      </c>
      <c r="CA63" s="197">
        <v>2556505</v>
      </c>
      <c r="CB63" s="195">
        <v>1797066</v>
      </c>
      <c r="CC63" s="195">
        <v>1677072</v>
      </c>
      <c r="CD63" s="197">
        <v>4671303.41</v>
      </c>
      <c r="CE63" s="197">
        <v>4591082</v>
      </c>
      <c r="CF63" s="197">
        <v>2659261.5099999998</v>
      </c>
      <c r="CG63" s="195">
        <v>179071</v>
      </c>
      <c r="CH63" s="195">
        <v>1204844.3</v>
      </c>
      <c r="CI63" s="197">
        <v>1918687.94</v>
      </c>
      <c r="CJ63" s="197">
        <v>1055790</v>
      </c>
      <c r="CK63" s="197">
        <v>5323728.1900000004</v>
      </c>
      <c r="CL63" s="195">
        <v>1080326</v>
      </c>
      <c r="CM63" s="197">
        <v>375358.9</v>
      </c>
    </row>
    <row r="64" spans="1:91" ht="24.6" hidden="1">
      <c r="A64" s="125">
        <v>3</v>
      </c>
      <c r="B64" s="243" t="s">
        <v>794</v>
      </c>
      <c r="C64" s="134" t="s">
        <v>1225</v>
      </c>
      <c r="D64" s="195">
        <v>0</v>
      </c>
      <c r="E64" s="195">
        <v>0</v>
      </c>
      <c r="F64" s="195">
        <v>0</v>
      </c>
      <c r="G64" s="195">
        <v>0</v>
      </c>
      <c r="H64" s="195">
        <v>4121448.49</v>
      </c>
      <c r="I64" s="195">
        <v>0</v>
      </c>
      <c r="J64" s="195">
        <v>0</v>
      </c>
      <c r="K64" s="195">
        <v>0</v>
      </c>
      <c r="L64" s="195">
        <v>0</v>
      </c>
      <c r="M64" s="195">
        <v>0</v>
      </c>
      <c r="N64" s="195">
        <v>0</v>
      </c>
      <c r="O64" s="195">
        <v>0</v>
      </c>
      <c r="P64" s="195">
        <v>7548403.7199999997</v>
      </c>
      <c r="Q64" s="195">
        <v>0</v>
      </c>
      <c r="R64" s="195">
        <v>0</v>
      </c>
      <c r="S64" s="195">
        <v>4635496.0599999996</v>
      </c>
      <c r="T64" s="195">
        <v>0</v>
      </c>
      <c r="U64" s="195">
        <v>4119361.49</v>
      </c>
      <c r="V64" s="195">
        <v>0</v>
      </c>
      <c r="W64" s="195">
        <v>3912907.66</v>
      </c>
      <c r="X64" s="195">
        <v>0</v>
      </c>
      <c r="Y64" s="195">
        <v>0</v>
      </c>
      <c r="Z64" s="195">
        <v>0</v>
      </c>
      <c r="AA64" s="195">
        <v>4635496.0599999996</v>
      </c>
      <c r="AB64" s="195">
        <v>5119361.49</v>
      </c>
      <c r="AC64" s="195">
        <v>0</v>
      </c>
      <c r="AD64" s="195">
        <v>0</v>
      </c>
      <c r="AE64" s="195">
        <v>0</v>
      </c>
      <c r="AF64" s="195">
        <v>0</v>
      </c>
      <c r="AG64" s="195">
        <v>4119361.49</v>
      </c>
      <c r="AH64" s="195">
        <v>4222588.4000000004</v>
      </c>
      <c r="AI64" s="195">
        <v>4945176.8099999996</v>
      </c>
      <c r="AJ64" s="195">
        <v>0</v>
      </c>
      <c r="AK64" s="195">
        <v>0</v>
      </c>
      <c r="AL64" s="195">
        <v>0</v>
      </c>
      <c r="AM64" s="195">
        <v>0</v>
      </c>
      <c r="AN64" s="195">
        <v>0</v>
      </c>
      <c r="AO64" s="195">
        <v>0</v>
      </c>
      <c r="AP64" s="195">
        <v>0</v>
      </c>
      <c r="AQ64" s="195">
        <v>0</v>
      </c>
      <c r="AR64" s="195">
        <v>4016134.57</v>
      </c>
      <c r="AS64" s="195">
        <v>5361311.38</v>
      </c>
      <c r="AT64" s="195">
        <v>0</v>
      </c>
      <c r="AU64" s="195">
        <v>0</v>
      </c>
      <c r="AV64" s="195">
        <v>0</v>
      </c>
      <c r="AW64" s="195">
        <v>0</v>
      </c>
      <c r="AX64" s="195">
        <v>0</v>
      </c>
      <c r="AY64" s="195">
        <v>0</v>
      </c>
      <c r="AZ64" s="195">
        <v>0</v>
      </c>
      <c r="BA64" s="195">
        <v>0</v>
      </c>
      <c r="BB64" s="195">
        <v>5567765.21</v>
      </c>
      <c r="BC64" s="195">
        <v>0</v>
      </c>
      <c r="BD64" s="195">
        <v>0</v>
      </c>
      <c r="BE64" s="195">
        <v>0</v>
      </c>
      <c r="BF64" s="195">
        <v>0</v>
      </c>
      <c r="BG64" s="195">
        <v>4119361.49</v>
      </c>
      <c r="BH64" s="195">
        <v>4535496.0599999996</v>
      </c>
      <c r="BI64" s="195">
        <v>0</v>
      </c>
      <c r="BJ64" s="195">
        <v>0</v>
      </c>
      <c r="BK64" s="195">
        <v>0</v>
      </c>
      <c r="BL64" s="195">
        <v>0</v>
      </c>
      <c r="BM64" s="195">
        <v>0</v>
      </c>
      <c r="BN64" s="195">
        <v>0</v>
      </c>
      <c r="BO64" s="195">
        <v>0</v>
      </c>
      <c r="BP64" s="195">
        <v>0</v>
      </c>
      <c r="BQ64" s="195">
        <v>4945176.8099999996</v>
      </c>
      <c r="BR64" s="195">
        <v>0</v>
      </c>
      <c r="BS64" s="197">
        <v>0</v>
      </c>
      <c r="BT64" s="195">
        <v>0</v>
      </c>
      <c r="BU64" s="195">
        <v>0</v>
      </c>
      <c r="BV64" s="195">
        <v>5154857.55</v>
      </c>
      <c r="BW64" s="195">
        <v>0</v>
      </c>
      <c r="BX64" s="195">
        <v>0</v>
      </c>
      <c r="BY64" s="197">
        <v>0</v>
      </c>
      <c r="BZ64" s="195">
        <v>0</v>
      </c>
      <c r="CA64" s="195">
        <v>0</v>
      </c>
      <c r="CB64" s="195">
        <v>0</v>
      </c>
      <c r="CC64" s="195">
        <v>0</v>
      </c>
      <c r="CD64" s="197">
        <v>0</v>
      </c>
      <c r="CE64" s="195">
        <v>4532269.1500000004</v>
      </c>
      <c r="CF64" s="197">
        <v>0</v>
      </c>
      <c r="CG64" s="195">
        <v>0</v>
      </c>
      <c r="CH64" s="195">
        <v>0</v>
      </c>
      <c r="CI64" s="197">
        <v>4532269.1500000004</v>
      </c>
      <c r="CJ64" s="195">
        <v>0</v>
      </c>
      <c r="CK64" s="197">
        <v>0</v>
      </c>
      <c r="CL64" s="195">
        <v>0</v>
      </c>
      <c r="CM64" s="195">
        <v>0</v>
      </c>
    </row>
    <row r="65" spans="1:91" ht="24.6" hidden="1">
      <c r="A65" s="125">
        <v>14</v>
      </c>
      <c r="B65" s="243" t="s">
        <v>795</v>
      </c>
      <c r="C65" s="129" t="s">
        <v>419</v>
      </c>
      <c r="D65" s="195">
        <v>0</v>
      </c>
      <c r="E65" s="195">
        <v>0</v>
      </c>
      <c r="F65" s="195">
        <v>0</v>
      </c>
      <c r="G65" s="195">
        <v>0</v>
      </c>
      <c r="H65" s="195">
        <v>0</v>
      </c>
      <c r="I65" s="195">
        <v>0</v>
      </c>
      <c r="J65" s="195">
        <v>0</v>
      </c>
      <c r="K65" s="195">
        <v>0</v>
      </c>
      <c r="L65" s="195">
        <v>0</v>
      </c>
      <c r="M65" s="195">
        <v>0</v>
      </c>
      <c r="N65" s="195">
        <v>0</v>
      </c>
      <c r="O65" s="195">
        <v>0</v>
      </c>
      <c r="P65" s="195">
        <v>0</v>
      </c>
      <c r="Q65" s="195">
        <v>0</v>
      </c>
      <c r="R65" s="195">
        <v>0</v>
      </c>
      <c r="S65" s="195">
        <v>0</v>
      </c>
      <c r="T65" s="195">
        <v>0</v>
      </c>
      <c r="U65" s="195">
        <v>0</v>
      </c>
      <c r="V65" s="195">
        <v>0</v>
      </c>
      <c r="W65" s="195">
        <v>0</v>
      </c>
      <c r="X65" s="195">
        <v>0</v>
      </c>
      <c r="Y65" s="195">
        <v>0</v>
      </c>
      <c r="Z65" s="195">
        <v>0</v>
      </c>
      <c r="AA65" s="195">
        <v>0</v>
      </c>
      <c r="AB65" s="195">
        <v>0</v>
      </c>
      <c r="AC65" s="195">
        <v>0</v>
      </c>
      <c r="AD65" s="195">
        <v>0</v>
      </c>
      <c r="AE65" s="195">
        <v>0</v>
      </c>
      <c r="AF65" s="195">
        <v>0</v>
      </c>
      <c r="AG65" s="195">
        <v>0</v>
      </c>
      <c r="AH65" s="195">
        <v>0</v>
      </c>
      <c r="AI65" s="195">
        <v>0</v>
      </c>
      <c r="AJ65" s="195">
        <v>0</v>
      </c>
      <c r="AK65" s="195">
        <v>0</v>
      </c>
      <c r="AL65" s="195">
        <v>0</v>
      </c>
      <c r="AM65" s="195">
        <v>0</v>
      </c>
      <c r="AN65" s="195">
        <v>0</v>
      </c>
      <c r="AO65" s="195">
        <v>0</v>
      </c>
      <c r="AP65" s="195">
        <v>0</v>
      </c>
      <c r="AQ65" s="195">
        <v>0</v>
      </c>
      <c r="AR65" s="195">
        <v>0</v>
      </c>
      <c r="AS65" s="195">
        <v>0</v>
      </c>
      <c r="AT65" s="195">
        <v>0</v>
      </c>
      <c r="AU65" s="195">
        <v>0</v>
      </c>
      <c r="AV65" s="195">
        <v>0</v>
      </c>
      <c r="AW65" s="195">
        <v>0</v>
      </c>
      <c r="AX65" s="195">
        <v>0</v>
      </c>
      <c r="AY65" s="195">
        <v>0</v>
      </c>
      <c r="AZ65" s="195">
        <v>0</v>
      </c>
      <c r="BA65" s="195">
        <v>0</v>
      </c>
      <c r="BB65" s="195">
        <v>0</v>
      </c>
      <c r="BC65" s="195">
        <v>0</v>
      </c>
      <c r="BD65" s="195">
        <v>0</v>
      </c>
      <c r="BE65" s="195">
        <v>0</v>
      </c>
      <c r="BF65" s="195">
        <v>0</v>
      </c>
      <c r="BG65" s="195">
        <v>14125000</v>
      </c>
      <c r="BH65" s="195">
        <v>0</v>
      </c>
      <c r="BI65" s="195">
        <v>0</v>
      </c>
      <c r="BJ65" s="195">
        <v>11500000</v>
      </c>
      <c r="BK65" s="195">
        <v>0</v>
      </c>
      <c r="BL65" s="195">
        <v>0</v>
      </c>
      <c r="BM65" s="195">
        <v>0</v>
      </c>
      <c r="BN65" s="195">
        <v>0</v>
      </c>
      <c r="BO65" s="195">
        <v>0</v>
      </c>
      <c r="BP65" s="195">
        <v>0</v>
      </c>
      <c r="BQ65" s="195">
        <v>0</v>
      </c>
      <c r="BR65" s="195">
        <v>0</v>
      </c>
      <c r="BS65" s="197">
        <v>0</v>
      </c>
      <c r="BT65" s="197">
        <v>0</v>
      </c>
      <c r="BU65" s="197">
        <v>0</v>
      </c>
      <c r="BV65" s="197">
        <v>0</v>
      </c>
      <c r="BW65" s="197">
        <v>0</v>
      </c>
      <c r="BX65" s="197">
        <v>0</v>
      </c>
      <c r="BY65" s="197">
        <v>0</v>
      </c>
      <c r="BZ65" s="197">
        <v>0</v>
      </c>
      <c r="CA65" s="195">
        <v>0</v>
      </c>
      <c r="CB65" s="197">
        <v>0</v>
      </c>
      <c r="CC65" s="197">
        <v>0</v>
      </c>
      <c r="CD65" s="197">
        <v>0</v>
      </c>
      <c r="CE65" s="195">
        <v>0</v>
      </c>
      <c r="CF65" s="197">
        <v>0</v>
      </c>
      <c r="CG65" s="195">
        <v>0</v>
      </c>
      <c r="CH65" s="197">
        <v>0</v>
      </c>
      <c r="CI65" s="197">
        <v>0</v>
      </c>
      <c r="CJ65" s="195">
        <v>0</v>
      </c>
      <c r="CK65" s="197">
        <v>0</v>
      </c>
      <c r="CL65" s="195">
        <v>0</v>
      </c>
      <c r="CM65" s="195">
        <v>0</v>
      </c>
    </row>
    <row r="66" spans="1:91" ht="24.6" hidden="1">
      <c r="A66" s="125">
        <v>2</v>
      </c>
      <c r="B66" s="243" t="s">
        <v>796</v>
      </c>
      <c r="C66" s="137" t="s">
        <v>1226</v>
      </c>
      <c r="D66" s="195">
        <v>110375886.56999999</v>
      </c>
      <c r="E66" s="195">
        <v>6664874.3300000001</v>
      </c>
      <c r="F66" s="195">
        <v>981764.31</v>
      </c>
      <c r="G66" s="195">
        <v>686566</v>
      </c>
      <c r="H66" s="195">
        <v>478673.98</v>
      </c>
      <c r="I66" s="195">
        <v>7244235.2400000002</v>
      </c>
      <c r="J66" s="195">
        <v>3690872.33</v>
      </c>
      <c r="K66" s="195">
        <v>32214228.940000001</v>
      </c>
      <c r="L66" s="195">
        <v>2965636.3</v>
      </c>
      <c r="M66" s="195">
        <v>898888.52</v>
      </c>
      <c r="N66" s="195">
        <v>16871675.829999998</v>
      </c>
      <c r="O66" s="195">
        <v>333905.91999999998</v>
      </c>
      <c r="P66" s="195">
        <v>48353548.18</v>
      </c>
      <c r="Q66" s="195">
        <v>1353347.38</v>
      </c>
      <c r="R66" s="195">
        <v>16621240.220000001</v>
      </c>
      <c r="S66" s="195">
        <v>6190414.5899999999</v>
      </c>
      <c r="T66" s="195">
        <v>3896381.49</v>
      </c>
      <c r="U66" s="195">
        <v>2356844.27</v>
      </c>
      <c r="V66" s="195">
        <v>1398042.12</v>
      </c>
      <c r="W66" s="195">
        <v>156307.07999999999</v>
      </c>
      <c r="X66" s="195">
        <v>126875004.54000001</v>
      </c>
      <c r="Y66" s="195">
        <v>620859.66</v>
      </c>
      <c r="Z66" s="195">
        <v>4125243.52</v>
      </c>
      <c r="AA66" s="195">
        <v>2137319.5499999998</v>
      </c>
      <c r="AB66" s="195">
        <v>713505</v>
      </c>
      <c r="AC66" s="195">
        <v>640575.88</v>
      </c>
      <c r="AD66" s="195">
        <v>268703</v>
      </c>
      <c r="AE66" s="195">
        <v>4311679.05</v>
      </c>
      <c r="AF66" s="195">
        <v>416802.62</v>
      </c>
      <c r="AG66" s="195">
        <v>120363.15</v>
      </c>
      <c r="AH66" s="195">
        <v>3311387.06</v>
      </c>
      <c r="AI66" s="195">
        <v>6259669.8099999996</v>
      </c>
      <c r="AJ66" s="195">
        <v>671758.63</v>
      </c>
      <c r="AK66" s="195">
        <v>1685946.27</v>
      </c>
      <c r="AL66" s="195">
        <v>296479572.81999999</v>
      </c>
      <c r="AM66" s="195">
        <v>1306497</v>
      </c>
      <c r="AN66" s="195">
        <v>297741.5</v>
      </c>
      <c r="AO66" s="195">
        <v>8289756.0800000001</v>
      </c>
      <c r="AP66" s="195">
        <v>6114861.2300000004</v>
      </c>
      <c r="AQ66" s="195">
        <v>1439327.25</v>
      </c>
      <c r="AR66" s="195">
        <v>238314.75</v>
      </c>
      <c r="AS66" s="195">
        <v>36624890.509999998</v>
      </c>
      <c r="AT66" s="195">
        <v>1770976.33</v>
      </c>
      <c r="AU66" s="195">
        <v>2520719.2799999998</v>
      </c>
      <c r="AV66" s="195">
        <v>2650450.5299999998</v>
      </c>
      <c r="AW66" s="195">
        <v>245373.81</v>
      </c>
      <c r="AX66" s="195">
        <v>1508624.72</v>
      </c>
      <c r="AY66" s="195">
        <v>3350447.67</v>
      </c>
      <c r="AZ66" s="195">
        <v>1156980.33</v>
      </c>
      <c r="BA66" s="195">
        <v>847311.83</v>
      </c>
      <c r="BB66" s="195">
        <v>48721644.329999998</v>
      </c>
      <c r="BC66" s="195">
        <v>395097.34</v>
      </c>
      <c r="BD66" s="195">
        <v>72734627.459999993</v>
      </c>
      <c r="BE66" s="195">
        <v>9864731.3800000008</v>
      </c>
      <c r="BF66" s="195">
        <v>1137619.98</v>
      </c>
      <c r="BG66" s="195">
        <v>9219615.2100000009</v>
      </c>
      <c r="BH66" s="195">
        <v>45128332.740000002</v>
      </c>
      <c r="BI66" s="195">
        <v>1033035.01</v>
      </c>
      <c r="BJ66" s="195">
        <v>2094097.9</v>
      </c>
      <c r="BK66" s="195">
        <v>5340123.0199999996</v>
      </c>
      <c r="BL66" s="195">
        <v>899818.56</v>
      </c>
      <c r="BM66" s="195">
        <v>49853406.259999998</v>
      </c>
      <c r="BN66" s="195">
        <v>2553348.69</v>
      </c>
      <c r="BO66" s="195">
        <v>6106491.3600000003</v>
      </c>
      <c r="BP66" s="195">
        <v>2436413.65</v>
      </c>
      <c r="BQ66" s="195">
        <v>870799.3</v>
      </c>
      <c r="BR66" s="195">
        <v>1514853.76</v>
      </c>
      <c r="BS66" s="197">
        <v>106561047.7</v>
      </c>
      <c r="BT66" s="197">
        <v>2422611.9500000002</v>
      </c>
      <c r="BU66" s="197">
        <v>1058369.17</v>
      </c>
      <c r="BV66" s="197">
        <v>44787408.210000001</v>
      </c>
      <c r="BW66" s="195">
        <v>275378.33</v>
      </c>
      <c r="BX66" s="197">
        <v>611829.39</v>
      </c>
      <c r="BY66" s="197">
        <v>7749026.5199999996</v>
      </c>
      <c r="BZ66" s="195">
        <v>1079113.3999999999</v>
      </c>
      <c r="CA66" s="195">
        <v>692475.21</v>
      </c>
      <c r="CB66" s="197">
        <v>1231020.1000000001</v>
      </c>
      <c r="CC66" s="197">
        <v>11316438.550000001</v>
      </c>
      <c r="CD66" s="195">
        <v>8081852.71</v>
      </c>
      <c r="CE66" s="195">
        <v>1473528.81</v>
      </c>
      <c r="CF66" s="197">
        <v>9847635.2400000002</v>
      </c>
      <c r="CG66" s="195">
        <v>1055009.45</v>
      </c>
      <c r="CH66" s="195">
        <v>541543.87</v>
      </c>
      <c r="CI66" s="197">
        <v>476807.75</v>
      </c>
      <c r="CJ66" s="197">
        <v>1479624.75</v>
      </c>
      <c r="CK66" s="197">
        <v>31103926.879999999</v>
      </c>
      <c r="CL66" s="195">
        <v>175419</v>
      </c>
      <c r="CM66" s="197">
        <v>1090130.42</v>
      </c>
    </row>
    <row r="67" spans="1:91" ht="24.6" hidden="1">
      <c r="A67" s="125">
        <v>2</v>
      </c>
      <c r="B67" s="243" t="s">
        <v>797</v>
      </c>
      <c r="C67" s="135" t="s">
        <v>420</v>
      </c>
      <c r="D67" s="195">
        <v>4502631</v>
      </c>
      <c r="E67" s="195">
        <v>193294.9</v>
      </c>
      <c r="F67" s="195">
        <v>73441</v>
      </c>
      <c r="G67" s="195">
        <v>154678.73000000001</v>
      </c>
      <c r="H67" s="195">
        <v>105280</v>
      </c>
      <c r="I67" s="195">
        <v>206050</v>
      </c>
      <c r="J67" s="195">
        <v>671483.56</v>
      </c>
      <c r="K67" s="195">
        <v>3714384.93</v>
      </c>
      <c r="L67" s="195">
        <v>222857.25</v>
      </c>
      <c r="M67" s="195">
        <v>390174.8</v>
      </c>
      <c r="N67" s="195">
        <v>3145534.57</v>
      </c>
      <c r="O67" s="195">
        <v>127620.75</v>
      </c>
      <c r="P67" s="195">
        <v>27405683.710000001</v>
      </c>
      <c r="Q67" s="195">
        <v>581113.73</v>
      </c>
      <c r="R67" s="195">
        <v>1935886.79</v>
      </c>
      <c r="S67" s="195">
        <v>2075299.75</v>
      </c>
      <c r="T67" s="195">
        <v>237918.7</v>
      </c>
      <c r="U67" s="195">
        <v>165498.9</v>
      </c>
      <c r="V67" s="195">
        <v>72585.09</v>
      </c>
      <c r="W67" s="195">
        <v>73498.2</v>
      </c>
      <c r="X67" s="195">
        <v>48206024.640000001</v>
      </c>
      <c r="Y67" s="195">
        <v>428913.7</v>
      </c>
      <c r="Z67" s="195">
        <v>285871.46999999997</v>
      </c>
      <c r="AA67" s="195">
        <v>310526.71000000002</v>
      </c>
      <c r="AB67" s="195">
        <v>103140</v>
      </c>
      <c r="AC67" s="195">
        <v>83098</v>
      </c>
      <c r="AD67" s="195">
        <v>157622</v>
      </c>
      <c r="AE67" s="195">
        <v>1844547.59</v>
      </c>
      <c r="AF67" s="195">
        <v>308864.44</v>
      </c>
      <c r="AG67" s="195">
        <v>247847.72</v>
      </c>
      <c r="AH67" s="195">
        <v>160802.41</v>
      </c>
      <c r="AI67" s="195">
        <v>894185.59</v>
      </c>
      <c r="AJ67" s="195">
        <v>176208.33</v>
      </c>
      <c r="AK67" s="195">
        <v>76470.429999999993</v>
      </c>
      <c r="AL67" s="195">
        <v>92451958.909999996</v>
      </c>
      <c r="AM67" s="195">
        <v>378027</v>
      </c>
      <c r="AN67" s="195">
        <v>472887</v>
      </c>
      <c r="AO67" s="195">
        <v>27702315.030000001</v>
      </c>
      <c r="AP67" s="195">
        <v>630377.65</v>
      </c>
      <c r="AQ67" s="195">
        <v>152828</v>
      </c>
      <c r="AR67" s="195">
        <v>126498.5</v>
      </c>
      <c r="AS67" s="195">
        <v>28785006.510000002</v>
      </c>
      <c r="AT67" s="195">
        <v>408615.14</v>
      </c>
      <c r="AU67" s="195">
        <v>1556984.61</v>
      </c>
      <c r="AV67" s="195">
        <v>430625.66</v>
      </c>
      <c r="AW67" s="195">
        <v>195238</v>
      </c>
      <c r="AX67" s="195">
        <v>269358.90999999997</v>
      </c>
      <c r="AY67" s="195">
        <v>105702.46</v>
      </c>
      <c r="AZ67" s="195">
        <v>453791.29</v>
      </c>
      <c r="BA67" s="195">
        <v>105760.63</v>
      </c>
      <c r="BB67" s="195">
        <v>25996173.34</v>
      </c>
      <c r="BC67" s="195">
        <v>2856129.81</v>
      </c>
      <c r="BD67" s="195">
        <v>56836164.619999997</v>
      </c>
      <c r="BE67" s="195">
        <v>953661.39</v>
      </c>
      <c r="BF67" s="195">
        <v>45399.75</v>
      </c>
      <c r="BG67" s="195">
        <v>101106.29</v>
      </c>
      <c r="BH67" s="195">
        <v>59025347.57</v>
      </c>
      <c r="BI67" s="195">
        <v>103479.85</v>
      </c>
      <c r="BJ67" s="195">
        <v>141058.32</v>
      </c>
      <c r="BK67" s="195">
        <v>281498.52</v>
      </c>
      <c r="BL67" s="195">
        <v>70189.11</v>
      </c>
      <c r="BM67" s="195">
        <v>37809610.240000002</v>
      </c>
      <c r="BN67" s="195">
        <v>155272.6</v>
      </c>
      <c r="BO67" s="195">
        <v>255631.3</v>
      </c>
      <c r="BP67" s="195">
        <v>212267.27</v>
      </c>
      <c r="BQ67" s="195">
        <v>245759.79</v>
      </c>
      <c r="BR67" s="195">
        <v>3944587.5</v>
      </c>
      <c r="BS67" s="195">
        <v>196882661.34999999</v>
      </c>
      <c r="BT67" s="195">
        <v>113747.64</v>
      </c>
      <c r="BU67" s="195">
        <v>115467</v>
      </c>
      <c r="BV67" s="195">
        <v>15019534.57</v>
      </c>
      <c r="BW67" s="195">
        <v>0</v>
      </c>
      <c r="BX67" s="195">
        <v>351395.55</v>
      </c>
      <c r="BY67" s="195">
        <v>5013114.1500000004</v>
      </c>
      <c r="BZ67" s="195">
        <v>158963.29</v>
      </c>
      <c r="CA67" s="195">
        <v>26982</v>
      </c>
      <c r="CB67" s="195">
        <v>153693.39000000001</v>
      </c>
      <c r="CC67" s="195">
        <v>138924</v>
      </c>
      <c r="CD67" s="195">
        <v>564246.81000000006</v>
      </c>
      <c r="CE67" s="195">
        <v>388775.49</v>
      </c>
      <c r="CF67" s="195">
        <v>2841918.11</v>
      </c>
      <c r="CG67" s="195">
        <v>172327.61</v>
      </c>
      <c r="CH67" s="197">
        <v>376329.83</v>
      </c>
      <c r="CI67" s="195">
        <v>128869.36</v>
      </c>
      <c r="CJ67" s="195">
        <v>127905</v>
      </c>
      <c r="CK67" s="195">
        <v>7681812.79</v>
      </c>
      <c r="CL67" s="195">
        <v>134536.32999999999</v>
      </c>
      <c r="CM67" s="195">
        <v>76992.05</v>
      </c>
    </row>
    <row r="68" spans="1:91" ht="49.2" hidden="1">
      <c r="A68" s="125">
        <v>2</v>
      </c>
      <c r="B68" s="243" t="s">
        <v>798</v>
      </c>
      <c r="C68" s="135" t="s">
        <v>1227</v>
      </c>
      <c r="D68" s="195">
        <v>-1741061.44</v>
      </c>
      <c r="E68" s="195">
        <v>-42354.53</v>
      </c>
      <c r="F68" s="195">
        <v>0</v>
      </c>
      <c r="G68" s="195">
        <v>0</v>
      </c>
      <c r="H68" s="195">
        <v>-269058.92</v>
      </c>
      <c r="I68" s="195">
        <v>-4914.49</v>
      </c>
      <c r="J68" s="195">
        <v>0</v>
      </c>
      <c r="K68" s="195">
        <v>-977003.11</v>
      </c>
      <c r="L68" s="195">
        <v>0</v>
      </c>
      <c r="M68" s="195">
        <v>-18962.36</v>
      </c>
      <c r="N68" s="195">
        <v>-188765.88</v>
      </c>
      <c r="O68" s="195">
        <v>0</v>
      </c>
      <c r="P68" s="195">
        <v>-4164496.1</v>
      </c>
      <c r="Q68" s="195">
        <v>-45239.08</v>
      </c>
      <c r="R68" s="195">
        <v>-3817.18</v>
      </c>
      <c r="S68" s="195">
        <v>0</v>
      </c>
      <c r="T68" s="195">
        <v>0</v>
      </c>
      <c r="U68" s="195">
        <v>-12596.9</v>
      </c>
      <c r="V68" s="195">
        <v>0</v>
      </c>
      <c r="W68" s="195">
        <v>0</v>
      </c>
      <c r="X68" s="195">
        <v>-14356454.859999999</v>
      </c>
      <c r="Y68" s="195">
        <v>-192819.65</v>
      </c>
      <c r="Z68" s="195">
        <v>0</v>
      </c>
      <c r="AA68" s="195">
        <v>0</v>
      </c>
      <c r="AB68" s="195">
        <v>0</v>
      </c>
      <c r="AC68" s="195">
        <v>-6123.53</v>
      </c>
      <c r="AD68" s="195">
        <v>0</v>
      </c>
      <c r="AE68" s="195">
        <v>0</v>
      </c>
      <c r="AF68" s="195">
        <v>0</v>
      </c>
      <c r="AG68" s="195">
        <v>-2260.9499999999998</v>
      </c>
      <c r="AH68" s="195">
        <v>0</v>
      </c>
      <c r="AI68" s="195">
        <v>0</v>
      </c>
      <c r="AJ68" s="195">
        <v>0</v>
      </c>
      <c r="AK68" s="195">
        <v>0</v>
      </c>
      <c r="AL68" s="195">
        <v>-9527643.3300000001</v>
      </c>
      <c r="AM68" s="195">
        <v>0</v>
      </c>
      <c r="AN68" s="195">
        <v>-83604.259999999995</v>
      </c>
      <c r="AO68" s="195">
        <v>-15415640.859999999</v>
      </c>
      <c r="AP68" s="195">
        <v>0</v>
      </c>
      <c r="AQ68" s="195">
        <v>0</v>
      </c>
      <c r="AR68" s="195">
        <v>-8753.5300000000007</v>
      </c>
      <c r="AS68" s="195">
        <v>-5135246.78</v>
      </c>
      <c r="AT68" s="195">
        <v>-38769.89</v>
      </c>
      <c r="AU68" s="195">
        <v>-140968.20000000001</v>
      </c>
      <c r="AV68" s="195">
        <v>-32878.519999999997</v>
      </c>
      <c r="AW68" s="195">
        <v>0</v>
      </c>
      <c r="AX68" s="195">
        <v>-1014</v>
      </c>
      <c r="AY68" s="195">
        <v>0</v>
      </c>
      <c r="AZ68" s="195">
        <v>-67745.279999999999</v>
      </c>
      <c r="BA68" s="195">
        <v>0</v>
      </c>
      <c r="BB68" s="195">
        <v>-268327.48</v>
      </c>
      <c r="BC68" s="195">
        <v>-35962.83</v>
      </c>
      <c r="BD68" s="195">
        <v>-11578403.43</v>
      </c>
      <c r="BE68" s="195">
        <v>-161850.49</v>
      </c>
      <c r="BF68" s="195">
        <v>0</v>
      </c>
      <c r="BG68" s="195">
        <v>0</v>
      </c>
      <c r="BH68" s="195">
        <v>-8466907.9199999999</v>
      </c>
      <c r="BI68" s="195">
        <v>0</v>
      </c>
      <c r="BJ68" s="195">
        <v>-21080.15</v>
      </c>
      <c r="BK68" s="195">
        <v>-324</v>
      </c>
      <c r="BL68" s="195">
        <v>0</v>
      </c>
      <c r="BM68" s="195">
        <v>-9397878</v>
      </c>
      <c r="BN68" s="195">
        <v>-1146.68</v>
      </c>
      <c r="BO68" s="195">
        <v>-45</v>
      </c>
      <c r="BP68" s="195">
        <v>0</v>
      </c>
      <c r="BQ68" s="195">
        <v>0</v>
      </c>
      <c r="BR68" s="195">
        <v>-1211995</v>
      </c>
      <c r="BS68" s="195">
        <v>-22979854.260000002</v>
      </c>
      <c r="BT68" s="195">
        <v>-5620.04</v>
      </c>
      <c r="BU68" s="195">
        <v>0</v>
      </c>
      <c r="BV68" s="195">
        <v>-11781690.32</v>
      </c>
      <c r="BW68" s="195">
        <v>-13343.99</v>
      </c>
      <c r="BX68" s="195">
        <v>-75315.91</v>
      </c>
      <c r="BY68" s="195">
        <v>-563480.35</v>
      </c>
      <c r="BZ68" s="195">
        <v>-14414.25</v>
      </c>
      <c r="CA68" s="195">
        <v>-2270.4499999999998</v>
      </c>
      <c r="CB68" s="195">
        <v>0</v>
      </c>
      <c r="CC68" s="195">
        <v>-385918.26</v>
      </c>
      <c r="CD68" s="195">
        <v>-48070.26</v>
      </c>
      <c r="CE68" s="195">
        <v>0</v>
      </c>
      <c r="CF68" s="195">
        <v>-135955.49</v>
      </c>
      <c r="CG68" s="195">
        <v>-8140.76</v>
      </c>
      <c r="CH68" s="195">
        <v>-182725.97</v>
      </c>
      <c r="CI68" s="195">
        <v>0</v>
      </c>
      <c r="CJ68" s="195">
        <v>0</v>
      </c>
      <c r="CK68" s="195">
        <v>-791864.34</v>
      </c>
      <c r="CL68" s="195">
        <v>-8247</v>
      </c>
      <c r="CM68" s="195">
        <v>-28137.759999999998</v>
      </c>
    </row>
    <row r="69" spans="1:91" ht="49.2" hidden="1">
      <c r="A69" s="125">
        <v>2</v>
      </c>
      <c r="B69" s="243" t="s">
        <v>799</v>
      </c>
      <c r="C69" s="138" t="s">
        <v>1228</v>
      </c>
      <c r="D69" s="195">
        <v>287349.83</v>
      </c>
      <c r="E69" s="195">
        <v>118221.69</v>
      </c>
      <c r="F69" s="195">
        <v>0</v>
      </c>
      <c r="G69" s="195">
        <v>0</v>
      </c>
      <c r="H69" s="195">
        <v>89911.58</v>
      </c>
      <c r="I69" s="195">
        <v>768.55</v>
      </c>
      <c r="J69" s="195">
        <v>0</v>
      </c>
      <c r="K69" s="195">
        <v>657069.1</v>
      </c>
      <c r="L69" s="195">
        <v>0</v>
      </c>
      <c r="M69" s="195">
        <v>20086.21</v>
      </c>
      <c r="N69" s="195">
        <v>3038.18</v>
      </c>
      <c r="O69" s="195">
        <v>0</v>
      </c>
      <c r="P69" s="195">
        <v>302656.51</v>
      </c>
      <c r="Q69" s="195">
        <v>36383.1</v>
      </c>
      <c r="R69" s="195">
        <v>0</v>
      </c>
      <c r="S69" s="195">
        <v>0</v>
      </c>
      <c r="T69" s="195">
        <v>0</v>
      </c>
      <c r="U69" s="195">
        <v>1327.03</v>
      </c>
      <c r="V69" s="195">
        <v>85.5</v>
      </c>
      <c r="W69" s="195">
        <v>246</v>
      </c>
      <c r="X69" s="195">
        <v>0</v>
      </c>
      <c r="Y69" s="195">
        <v>132917.37</v>
      </c>
      <c r="Z69" s="195">
        <v>0</v>
      </c>
      <c r="AA69" s="195">
        <v>0</v>
      </c>
      <c r="AB69" s="195">
        <v>0</v>
      </c>
      <c r="AC69" s="195">
        <v>0</v>
      </c>
      <c r="AD69" s="195">
        <v>17100</v>
      </c>
      <c r="AE69" s="195">
        <v>24479.01</v>
      </c>
      <c r="AF69" s="195">
        <v>0</v>
      </c>
      <c r="AG69" s="195">
        <v>20145.57</v>
      </c>
      <c r="AH69" s="195">
        <v>0</v>
      </c>
      <c r="AI69" s="195">
        <v>4133.3500000000004</v>
      </c>
      <c r="AJ69" s="195">
        <v>0</v>
      </c>
      <c r="AK69" s="195">
        <v>0</v>
      </c>
      <c r="AL69" s="195">
        <v>40699.660000000003</v>
      </c>
      <c r="AM69" s="195">
        <v>0</v>
      </c>
      <c r="AN69" s="195">
        <v>141316.26</v>
      </c>
      <c r="AO69" s="195">
        <v>4193.18</v>
      </c>
      <c r="AP69" s="195">
        <v>0</v>
      </c>
      <c r="AQ69" s="195">
        <v>0</v>
      </c>
      <c r="AR69" s="195">
        <v>14543</v>
      </c>
      <c r="AS69" s="195">
        <v>409451.02</v>
      </c>
      <c r="AT69" s="195">
        <v>21201.3</v>
      </c>
      <c r="AU69" s="195">
        <v>304366.87</v>
      </c>
      <c r="AV69" s="195">
        <v>68270.210000000006</v>
      </c>
      <c r="AW69" s="195">
        <v>0</v>
      </c>
      <c r="AX69" s="195">
        <v>10424.9</v>
      </c>
      <c r="AY69" s="195">
        <v>4169.47</v>
      </c>
      <c r="AZ69" s="195">
        <v>85978.28</v>
      </c>
      <c r="BA69" s="195">
        <v>0</v>
      </c>
      <c r="BB69" s="195">
        <v>194765.3</v>
      </c>
      <c r="BC69" s="195">
        <v>19473.240000000002</v>
      </c>
      <c r="BD69" s="195">
        <v>527920.91</v>
      </c>
      <c r="BE69" s="195">
        <v>443</v>
      </c>
      <c r="BF69" s="195">
        <v>4372.2</v>
      </c>
      <c r="BG69" s="195">
        <v>0</v>
      </c>
      <c r="BH69" s="195">
        <v>331902.46000000002</v>
      </c>
      <c r="BI69" s="195">
        <v>1997.25</v>
      </c>
      <c r="BJ69" s="195">
        <v>42495.03</v>
      </c>
      <c r="BK69" s="195">
        <v>0</v>
      </c>
      <c r="BL69" s="195">
        <v>0</v>
      </c>
      <c r="BM69" s="195">
        <v>227694.74</v>
      </c>
      <c r="BN69" s="195">
        <v>2936.02</v>
      </c>
      <c r="BO69" s="195">
        <v>0</v>
      </c>
      <c r="BP69" s="195">
        <v>47798.32</v>
      </c>
      <c r="BQ69" s="195">
        <v>0</v>
      </c>
      <c r="BR69" s="195">
        <v>816.58</v>
      </c>
      <c r="BS69" s="195">
        <v>185001.1</v>
      </c>
      <c r="BT69" s="195">
        <v>471.88</v>
      </c>
      <c r="BU69" s="195">
        <v>2055.08</v>
      </c>
      <c r="BV69" s="195">
        <v>2504737.27</v>
      </c>
      <c r="BW69" s="195">
        <v>0</v>
      </c>
      <c r="BX69" s="195">
        <v>0</v>
      </c>
      <c r="BY69" s="195">
        <v>47342.51</v>
      </c>
      <c r="BZ69" s="195">
        <v>16.5</v>
      </c>
      <c r="CA69" s="195">
        <v>0</v>
      </c>
      <c r="CB69" s="195">
        <v>482.73</v>
      </c>
      <c r="CC69" s="195">
        <v>0</v>
      </c>
      <c r="CD69" s="195">
        <v>40933.839999999997</v>
      </c>
      <c r="CE69" s="195">
        <v>0</v>
      </c>
      <c r="CF69" s="195">
        <v>110294.81</v>
      </c>
      <c r="CG69" s="195">
        <v>27894.54</v>
      </c>
      <c r="CH69" s="195">
        <v>205111.52</v>
      </c>
      <c r="CI69" s="195">
        <v>19032.55</v>
      </c>
      <c r="CJ69" s="195">
        <v>3269.96</v>
      </c>
      <c r="CK69" s="195">
        <v>1070319.22</v>
      </c>
      <c r="CL69" s="195">
        <v>0</v>
      </c>
      <c r="CM69" s="195">
        <v>0</v>
      </c>
    </row>
    <row r="70" spans="1:91" ht="24.6" hidden="1">
      <c r="A70" s="125">
        <v>3</v>
      </c>
      <c r="B70" s="243" t="s">
        <v>800</v>
      </c>
      <c r="C70" s="138" t="s">
        <v>1229</v>
      </c>
      <c r="D70" s="195">
        <v>0</v>
      </c>
      <c r="E70" s="195">
        <v>0</v>
      </c>
      <c r="F70" s="195">
        <v>0</v>
      </c>
      <c r="G70" s="195">
        <v>0</v>
      </c>
      <c r="H70" s="195">
        <v>0</v>
      </c>
      <c r="I70" s="195">
        <v>0</v>
      </c>
      <c r="J70" s="195">
        <v>0</v>
      </c>
      <c r="K70" s="195">
        <v>0</v>
      </c>
      <c r="L70" s="195">
        <v>0</v>
      </c>
      <c r="M70" s="195">
        <v>0</v>
      </c>
      <c r="N70" s="195">
        <v>0</v>
      </c>
      <c r="O70" s="195">
        <v>0</v>
      </c>
      <c r="P70" s="195">
        <v>0</v>
      </c>
      <c r="Q70" s="195">
        <v>0</v>
      </c>
      <c r="R70" s="195">
        <v>0</v>
      </c>
      <c r="S70" s="195">
        <v>35875</v>
      </c>
      <c r="T70" s="195">
        <v>0</v>
      </c>
      <c r="U70" s="195">
        <v>0</v>
      </c>
      <c r="V70" s="195">
        <v>0</v>
      </c>
      <c r="W70" s="195">
        <v>0</v>
      </c>
      <c r="X70" s="195">
        <v>0</v>
      </c>
      <c r="Y70" s="195">
        <v>0</v>
      </c>
      <c r="Z70" s="195">
        <v>0</v>
      </c>
      <c r="AA70" s="195">
        <v>0</v>
      </c>
      <c r="AB70" s="195">
        <v>0</v>
      </c>
      <c r="AC70" s="195">
        <v>0</v>
      </c>
      <c r="AD70" s="195">
        <v>0</v>
      </c>
      <c r="AE70" s="195">
        <v>0</v>
      </c>
      <c r="AF70" s="195">
        <v>0</v>
      </c>
      <c r="AG70" s="195">
        <v>0</v>
      </c>
      <c r="AH70" s="195">
        <v>0</v>
      </c>
      <c r="AI70" s="195">
        <v>0</v>
      </c>
      <c r="AJ70" s="195">
        <v>0</v>
      </c>
      <c r="AK70" s="195">
        <v>0</v>
      </c>
      <c r="AL70" s="195">
        <v>3531932.63</v>
      </c>
      <c r="AM70" s="195">
        <v>0</v>
      </c>
      <c r="AN70" s="195">
        <v>0</v>
      </c>
      <c r="AO70" s="195">
        <v>0</v>
      </c>
      <c r="AP70" s="195">
        <v>0</v>
      </c>
      <c r="AQ70" s="195">
        <v>0</v>
      </c>
      <c r="AR70" s="195">
        <v>0</v>
      </c>
      <c r="AS70" s="195">
        <v>0</v>
      </c>
      <c r="AT70" s="195">
        <v>0</v>
      </c>
      <c r="AU70" s="195">
        <v>0</v>
      </c>
      <c r="AV70" s="195">
        <v>0</v>
      </c>
      <c r="AW70" s="195">
        <v>0</v>
      </c>
      <c r="AX70" s="195">
        <v>0</v>
      </c>
      <c r="AY70" s="195">
        <v>0</v>
      </c>
      <c r="AZ70" s="195">
        <v>0</v>
      </c>
      <c r="BA70" s="195">
        <v>0</v>
      </c>
      <c r="BB70" s="195">
        <v>0</v>
      </c>
      <c r="BC70" s="195">
        <v>0</v>
      </c>
      <c r="BD70" s="195">
        <v>0</v>
      </c>
      <c r="BE70" s="195">
        <v>0</v>
      </c>
      <c r="BF70" s="195">
        <v>0</v>
      </c>
      <c r="BG70" s="195">
        <v>0</v>
      </c>
      <c r="BH70" s="195">
        <v>0</v>
      </c>
      <c r="BI70" s="195">
        <v>0</v>
      </c>
      <c r="BJ70" s="195">
        <v>0</v>
      </c>
      <c r="BK70" s="195">
        <v>0</v>
      </c>
      <c r="BL70" s="195">
        <v>0</v>
      </c>
      <c r="BM70" s="195">
        <v>0</v>
      </c>
      <c r="BN70" s="195">
        <v>0</v>
      </c>
      <c r="BO70" s="195">
        <v>0</v>
      </c>
      <c r="BP70" s="195">
        <v>0</v>
      </c>
      <c r="BQ70" s="195">
        <v>0</v>
      </c>
      <c r="BR70" s="195">
        <v>0</v>
      </c>
      <c r="BS70" s="195">
        <v>0</v>
      </c>
      <c r="BT70" s="195">
        <v>0</v>
      </c>
      <c r="BU70" s="195">
        <v>0</v>
      </c>
      <c r="BV70" s="195">
        <v>0</v>
      </c>
      <c r="BW70" s="195">
        <v>0</v>
      </c>
      <c r="BX70" s="195">
        <v>0</v>
      </c>
      <c r="BY70" s="195">
        <v>0</v>
      </c>
      <c r="BZ70" s="195">
        <v>0</v>
      </c>
      <c r="CA70" s="195">
        <v>0</v>
      </c>
      <c r="CB70" s="195">
        <v>0</v>
      </c>
      <c r="CC70" s="195">
        <v>0</v>
      </c>
      <c r="CD70" s="195">
        <v>0</v>
      </c>
      <c r="CE70" s="195">
        <v>0</v>
      </c>
      <c r="CF70" s="195">
        <v>0</v>
      </c>
      <c r="CG70" s="195">
        <v>0</v>
      </c>
      <c r="CH70" s="195">
        <v>0</v>
      </c>
      <c r="CI70" s="195">
        <v>0</v>
      </c>
      <c r="CJ70" s="195">
        <v>0</v>
      </c>
      <c r="CK70" s="195">
        <v>0</v>
      </c>
      <c r="CL70" s="195">
        <v>0</v>
      </c>
      <c r="CM70" s="195">
        <v>0</v>
      </c>
    </row>
    <row r="71" spans="1:91" ht="24.6" hidden="1">
      <c r="A71" s="125">
        <v>2</v>
      </c>
      <c r="B71" s="243" t="s">
        <v>801</v>
      </c>
      <c r="C71" s="139" t="s">
        <v>421</v>
      </c>
      <c r="D71" s="195">
        <v>0</v>
      </c>
      <c r="E71" s="195">
        <v>0</v>
      </c>
      <c r="F71" s="195">
        <v>0</v>
      </c>
      <c r="G71" s="195">
        <v>0</v>
      </c>
      <c r="H71" s="195">
        <v>0</v>
      </c>
      <c r="I71" s="195">
        <v>0</v>
      </c>
      <c r="J71" s="195">
        <v>0</v>
      </c>
      <c r="K71" s="195">
        <v>0</v>
      </c>
      <c r="L71" s="195">
        <v>0</v>
      </c>
      <c r="M71" s="195">
        <v>0</v>
      </c>
      <c r="N71" s="195">
        <v>0</v>
      </c>
      <c r="O71" s="195">
        <v>0</v>
      </c>
      <c r="P71" s="195">
        <v>0</v>
      </c>
      <c r="Q71" s="195">
        <v>0</v>
      </c>
      <c r="R71" s="195">
        <v>0</v>
      </c>
      <c r="S71" s="195">
        <v>0</v>
      </c>
      <c r="T71" s="195">
        <v>0</v>
      </c>
      <c r="U71" s="195">
        <v>0</v>
      </c>
      <c r="V71" s="195">
        <v>0</v>
      </c>
      <c r="W71" s="195">
        <v>0</v>
      </c>
      <c r="X71" s="195">
        <v>0</v>
      </c>
      <c r="Y71" s="195">
        <v>0</v>
      </c>
      <c r="Z71" s="195">
        <v>0</v>
      </c>
      <c r="AA71" s="195">
        <v>0</v>
      </c>
      <c r="AB71" s="195">
        <v>0</v>
      </c>
      <c r="AC71" s="195">
        <v>0</v>
      </c>
      <c r="AD71" s="195">
        <v>0</v>
      </c>
      <c r="AE71" s="195">
        <v>0</v>
      </c>
      <c r="AF71" s="195">
        <v>0</v>
      </c>
      <c r="AG71" s="195">
        <v>0</v>
      </c>
      <c r="AH71" s="195">
        <v>0</v>
      </c>
      <c r="AI71" s="195">
        <v>0</v>
      </c>
      <c r="AJ71" s="195">
        <v>0</v>
      </c>
      <c r="AK71" s="195">
        <v>0</v>
      </c>
      <c r="AL71" s="195">
        <v>0</v>
      </c>
      <c r="AM71" s="195">
        <v>0</v>
      </c>
      <c r="AN71" s="195">
        <v>0</v>
      </c>
      <c r="AO71" s="195">
        <v>0</v>
      </c>
      <c r="AP71" s="195">
        <v>0</v>
      </c>
      <c r="AQ71" s="195">
        <v>0</v>
      </c>
      <c r="AR71" s="195">
        <v>0</v>
      </c>
      <c r="AS71" s="195">
        <v>0</v>
      </c>
      <c r="AT71" s="195">
        <v>0</v>
      </c>
      <c r="AU71" s="195">
        <v>0</v>
      </c>
      <c r="AV71" s="195">
        <v>0</v>
      </c>
      <c r="AW71" s="195">
        <v>0</v>
      </c>
      <c r="AX71" s="195">
        <v>0</v>
      </c>
      <c r="AY71" s="195">
        <v>0</v>
      </c>
      <c r="AZ71" s="195">
        <v>0</v>
      </c>
      <c r="BA71" s="195">
        <v>0</v>
      </c>
      <c r="BB71" s="195">
        <v>0</v>
      </c>
      <c r="BC71" s="195">
        <v>0</v>
      </c>
      <c r="BD71" s="195">
        <v>0</v>
      </c>
      <c r="BE71" s="195">
        <v>0</v>
      </c>
      <c r="BF71" s="195">
        <v>0</v>
      </c>
      <c r="BG71" s="195">
        <v>0</v>
      </c>
      <c r="BH71" s="195">
        <v>0</v>
      </c>
      <c r="BI71" s="195">
        <v>0</v>
      </c>
      <c r="BJ71" s="195">
        <v>0</v>
      </c>
      <c r="BK71" s="195">
        <v>0</v>
      </c>
      <c r="BL71" s="195">
        <v>0</v>
      </c>
      <c r="BM71" s="195">
        <v>0</v>
      </c>
      <c r="BN71" s="195">
        <v>0</v>
      </c>
      <c r="BO71" s="195">
        <v>0</v>
      </c>
      <c r="BP71" s="195">
        <v>0</v>
      </c>
      <c r="BQ71" s="195">
        <v>0</v>
      </c>
      <c r="BR71" s="195">
        <v>0</v>
      </c>
      <c r="BS71" s="195">
        <v>0</v>
      </c>
      <c r="BT71" s="195">
        <v>0</v>
      </c>
      <c r="BU71" s="195">
        <v>0</v>
      </c>
      <c r="BV71" s="197">
        <v>0</v>
      </c>
      <c r="BW71" s="195">
        <v>0</v>
      </c>
      <c r="BX71" s="195">
        <v>0</v>
      </c>
      <c r="BY71" s="195">
        <v>0</v>
      </c>
      <c r="BZ71" s="195">
        <v>0</v>
      </c>
      <c r="CA71" s="195">
        <v>0</v>
      </c>
      <c r="CB71" s="195">
        <v>0</v>
      </c>
      <c r="CC71" s="195">
        <v>0</v>
      </c>
      <c r="CD71" s="197">
        <v>0</v>
      </c>
      <c r="CE71" s="195">
        <v>0</v>
      </c>
      <c r="CF71" s="195">
        <v>0</v>
      </c>
      <c r="CG71" s="195">
        <v>0</v>
      </c>
      <c r="CH71" s="195">
        <v>0</v>
      </c>
      <c r="CI71" s="195">
        <v>0</v>
      </c>
      <c r="CJ71" s="195">
        <v>0</v>
      </c>
      <c r="CK71" s="195">
        <v>0</v>
      </c>
      <c r="CL71" s="195">
        <v>0</v>
      </c>
      <c r="CM71" s="195">
        <v>0</v>
      </c>
    </row>
    <row r="72" spans="1:91" ht="24.6" hidden="1">
      <c r="A72" s="125">
        <v>1</v>
      </c>
      <c r="B72" s="243" t="s">
        <v>802</v>
      </c>
      <c r="C72" s="138" t="s">
        <v>422</v>
      </c>
      <c r="D72" s="195">
        <v>0</v>
      </c>
      <c r="E72" s="195">
        <v>0</v>
      </c>
      <c r="F72" s="195">
        <v>0</v>
      </c>
      <c r="G72" s="195">
        <v>0</v>
      </c>
      <c r="H72" s="195">
        <v>0</v>
      </c>
      <c r="I72" s="195">
        <v>0</v>
      </c>
      <c r="J72" s="195">
        <v>0</v>
      </c>
      <c r="K72" s="195">
        <v>0</v>
      </c>
      <c r="L72" s="195">
        <v>0</v>
      </c>
      <c r="M72" s="195">
        <v>0</v>
      </c>
      <c r="N72" s="195">
        <v>0</v>
      </c>
      <c r="O72" s="195">
        <v>0</v>
      </c>
      <c r="P72" s="195">
        <v>0</v>
      </c>
      <c r="Q72" s="195">
        <v>0</v>
      </c>
      <c r="R72" s="195">
        <v>0</v>
      </c>
      <c r="S72" s="195">
        <v>0</v>
      </c>
      <c r="T72" s="195">
        <v>0</v>
      </c>
      <c r="U72" s="195">
        <v>0</v>
      </c>
      <c r="V72" s="195">
        <v>0</v>
      </c>
      <c r="W72" s="195">
        <v>0</v>
      </c>
      <c r="X72" s="195">
        <v>0</v>
      </c>
      <c r="Y72" s="195">
        <v>0</v>
      </c>
      <c r="Z72" s="195">
        <v>0</v>
      </c>
      <c r="AA72" s="195">
        <v>0</v>
      </c>
      <c r="AB72" s="195">
        <v>0</v>
      </c>
      <c r="AC72" s="195">
        <v>0</v>
      </c>
      <c r="AD72" s="195">
        <v>0</v>
      </c>
      <c r="AE72" s="195">
        <v>0</v>
      </c>
      <c r="AF72" s="195">
        <v>0</v>
      </c>
      <c r="AG72" s="195">
        <v>0</v>
      </c>
      <c r="AH72" s="195">
        <v>0</v>
      </c>
      <c r="AI72" s="195">
        <v>0</v>
      </c>
      <c r="AJ72" s="195">
        <v>0</v>
      </c>
      <c r="AK72" s="195">
        <v>0</v>
      </c>
      <c r="AL72" s="195">
        <v>0</v>
      </c>
      <c r="AM72" s="195">
        <v>0</v>
      </c>
      <c r="AN72" s="195">
        <v>0</v>
      </c>
      <c r="AO72" s="195">
        <v>0</v>
      </c>
      <c r="AP72" s="195">
        <v>0</v>
      </c>
      <c r="AQ72" s="195">
        <v>0</v>
      </c>
      <c r="AR72" s="195">
        <v>0</v>
      </c>
      <c r="AS72" s="195">
        <v>-2988178.55</v>
      </c>
      <c r="AT72" s="195">
        <v>0</v>
      </c>
      <c r="AU72" s="195">
        <v>0</v>
      </c>
      <c r="AV72" s="195">
        <v>0</v>
      </c>
      <c r="AW72" s="195">
        <v>0</v>
      </c>
      <c r="AX72" s="195">
        <v>0</v>
      </c>
      <c r="AY72" s="195">
        <v>0</v>
      </c>
      <c r="AZ72" s="195">
        <v>0</v>
      </c>
      <c r="BA72" s="195">
        <v>0</v>
      </c>
      <c r="BB72" s="195">
        <v>0</v>
      </c>
      <c r="BC72" s="195">
        <v>0</v>
      </c>
      <c r="BD72" s="195">
        <v>0</v>
      </c>
      <c r="BE72" s="195">
        <v>0</v>
      </c>
      <c r="BF72" s="195">
        <v>0</v>
      </c>
      <c r="BG72" s="195">
        <v>0</v>
      </c>
      <c r="BH72" s="195">
        <v>0</v>
      </c>
      <c r="BI72" s="195">
        <v>0</v>
      </c>
      <c r="BJ72" s="195">
        <v>0</v>
      </c>
      <c r="BK72" s="195">
        <v>0</v>
      </c>
      <c r="BL72" s="195">
        <v>0</v>
      </c>
      <c r="BM72" s="195">
        <v>0</v>
      </c>
      <c r="BN72" s="195">
        <v>0</v>
      </c>
      <c r="BO72" s="195">
        <v>0</v>
      </c>
      <c r="BP72" s="195">
        <v>0</v>
      </c>
      <c r="BQ72" s="195">
        <v>0</v>
      </c>
      <c r="BR72" s="195">
        <v>0</v>
      </c>
      <c r="BS72" s="197">
        <v>0</v>
      </c>
      <c r="BT72" s="197">
        <v>0</v>
      </c>
      <c r="BU72" s="197">
        <v>0</v>
      </c>
      <c r="BV72" s="197">
        <v>0</v>
      </c>
      <c r="BW72" s="195">
        <v>0</v>
      </c>
      <c r="BX72" s="197">
        <v>0</v>
      </c>
      <c r="BY72" s="195">
        <v>0</v>
      </c>
      <c r="BZ72" s="195">
        <v>0</v>
      </c>
      <c r="CA72" s="195">
        <v>0</v>
      </c>
      <c r="CB72" s="197">
        <v>0</v>
      </c>
      <c r="CC72" s="197">
        <v>0</v>
      </c>
      <c r="CD72" s="195">
        <v>0</v>
      </c>
      <c r="CE72" s="197">
        <v>0</v>
      </c>
      <c r="CF72" s="197">
        <v>0</v>
      </c>
      <c r="CG72" s="195">
        <v>0</v>
      </c>
      <c r="CH72" s="195">
        <v>0</v>
      </c>
      <c r="CI72" s="197">
        <v>0</v>
      </c>
      <c r="CJ72" s="197">
        <v>0</v>
      </c>
      <c r="CK72" s="197">
        <v>0</v>
      </c>
      <c r="CL72" s="197">
        <v>0</v>
      </c>
      <c r="CM72" s="195">
        <v>0</v>
      </c>
    </row>
    <row r="73" spans="1:91" ht="49.2" hidden="1">
      <c r="A73" s="125">
        <v>2</v>
      </c>
      <c r="B73" s="243" t="s">
        <v>803</v>
      </c>
      <c r="C73" s="140" t="s">
        <v>1230</v>
      </c>
      <c r="D73" s="195">
        <v>-1630090.08</v>
      </c>
      <c r="E73" s="195">
        <v>-71667.27</v>
      </c>
      <c r="F73" s="195">
        <v>-82811.98</v>
      </c>
      <c r="G73" s="195">
        <v>0</v>
      </c>
      <c r="H73" s="195">
        <v>-18316.099999999999</v>
      </c>
      <c r="I73" s="195">
        <v>-155007.51</v>
      </c>
      <c r="J73" s="195">
        <v>-1182378.26</v>
      </c>
      <c r="K73" s="195">
        <v>0</v>
      </c>
      <c r="L73" s="195">
        <v>-391225.09</v>
      </c>
      <c r="M73" s="195">
        <v>0</v>
      </c>
      <c r="N73" s="195">
        <v>-5863956.6799999997</v>
      </c>
      <c r="O73" s="195">
        <v>-2040.5</v>
      </c>
      <c r="P73" s="195">
        <v>-3474218.96</v>
      </c>
      <c r="Q73" s="195">
        <v>-48065.63</v>
      </c>
      <c r="R73" s="195">
        <v>-1289639.5900000001</v>
      </c>
      <c r="S73" s="195">
        <v>-3537.5</v>
      </c>
      <c r="T73" s="195">
        <v>-726193.2</v>
      </c>
      <c r="U73" s="195">
        <v>-613507.49</v>
      </c>
      <c r="V73" s="195">
        <v>-144269.69</v>
      </c>
      <c r="W73" s="195">
        <v>-31586.89</v>
      </c>
      <c r="X73" s="195">
        <v>-8039227.2000000002</v>
      </c>
      <c r="Y73" s="195">
        <v>-54681.86</v>
      </c>
      <c r="Z73" s="195">
        <v>-1046933.61</v>
      </c>
      <c r="AA73" s="195">
        <v>-784909.05</v>
      </c>
      <c r="AB73" s="195">
        <v>-83071.75</v>
      </c>
      <c r="AC73" s="195">
        <v>-18773.55</v>
      </c>
      <c r="AD73" s="195">
        <v>0</v>
      </c>
      <c r="AE73" s="195">
        <v>-368.5</v>
      </c>
      <c r="AF73" s="195">
        <v>0</v>
      </c>
      <c r="AG73" s="195">
        <v>-156</v>
      </c>
      <c r="AH73" s="195">
        <v>-215389.33</v>
      </c>
      <c r="AI73" s="195">
        <v>-983011.74</v>
      </c>
      <c r="AJ73" s="195">
        <v>0</v>
      </c>
      <c r="AK73" s="195">
        <v>-41921.339999999997</v>
      </c>
      <c r="AL73" s="195">
        <v>-15013141.91</v>
      </c>
      <c r="AM73" s="195">
        <v>0</v>
      </c>
      <c r="AN73" s="195">
        <v>0</v>
      </c>
      <c r="AO73" s="195">
        <v>0</v>
      </c>
      <c r="AP73" s="195">
        <v>0</v>
      </c>
      <c r="AQ73" s="195">
        <v>-43532.160000000003</v>
      </c>
      <c r="AR73" s="195">
        <v>-4398.5</v>
      </c>
      <c r="AS73" s="195">
        <v>0</v>
      </c>
      <c r="AT73" s="195">
        <v>-130340.23</v>
      </c>
      <c r="AU73" s="195">
        <v>-353349.48</v>
      </c>
      <c r="AV73" s="195">
        <v>-54600.800000000003</v>
      </c>
      <c r="AW73" s="195">
        <v>-10697.66</v>
      </c>
      <c r="AX73" s="195">
        <v>-154595.22</v>
      </c>
      <c r="AY73" s="195">
        <v>0</v>
      </c>
      <c r="AZ73" s="195">
        <v>-92042.34</v>
      </c>
      <c r="BA73" s="195">
        <v>-75010.33</v>
      </c>
      <c r="BB73" s="195">
        <v>-3249604.51</v>
      </c>
      <c r="BC73" s="195">
        <v>-2852</v>
      </c>
      <c r="BD73" s="195">
        <v>-3889191.23</v>
      </c>
      <c r="BE73" s="195">
        <v>-37662.51</v>
      </c>
      <c r="BF73" s="195">
        <v>-97018.77</v>
      </c>
      <c r="BG73" s="195">
        <v>-554290.54</v>
      </c>
      <c r="BH73" s="195">
        <v>-9616895.8200000003</v>
      </c>
      <c r="BI73" s="195">
        <v>-230688.05</v>
      </c>
      <c r="BJ73" s="195">
        <v>-173288.42</v>
      </c>
      <c r="BK73" s="195">
        <v>-834637.71</v>
      </c>
      <c r="BL73" s="195">
        <v>0</v>
      </c>
      <c r="BM73" s="195">
        <v>-7740499.7199999997</v>
      </c>
      <c r="BN73" s="195">
        <v>-420985.16</v>
      </c>
      <c r="BO73" s="195">
        <v>-58582.38</v>
      </c>
      <c r="BP73" s="195">
        <v>-171946.05</v>
      </c>
      <c r="BQ73" s="195">
        <v>-41290.230000000003</v>
      </c>
      <c r="BR73" s="195">
        <v>-59262.19</v>
      </c>
      <c r="BS73" s="197">
        <v>-23784038.260000002</v>
      </c>
      <c r="BT73" s="197">
        <v>-162491.48000000001</v>
      </c>
      <c r="BU73" s="197">
        <v>-160767.43</v>
      </c>
      <c r="BV73" s="195">
        <v>-712655.66</v>
      </c>
      <c r="BW73" s="195">
        <v>0</v>
      </c>
      <c r="BX73" s="195">
        <v>0</v>
      </c>
      <c r="BY73" s="195">
        <v>-700660.57</v>
      </c>
      <c r="BZ73" s="195">
        <v>-72891.14</v>
      </c>
      <c r="CA73" s="195">
        <v>0</v>
      </c>
      <c r="CB73" s="195">
        <v>-18328.060000000001</v>
      </c>
      <c r="CC73" s="195">
        <v>0</v>
      </c>
      <c r="CD73" s="195">
        <v>-261175.3</v>
      </c>
      <c r="CE73" s="197">
        <v>-638070.24</v>
      </c>
      <c r="CF73" s="197">
        <v>-275641.61</v>
      </c>
      <c r="CG73" s="195">
        <v>-164202.82999999999</v>
      </c>
      <c r="CH73" s="195">
        <v>0</v>
      </c>
      <c r="CI73" s="195">
        <v>-95925.89</v>
      </c>
      <c r="CJ73" s="195">
        <v>0</v>
      </c>
      <c r="CK73" s="195">
        <v>-7125122.7699999996</v>
      </c>
      <c r="CL73" s="195">
        <v>0</v>
      </c>
      <c r="CM73" s="195">
        <v>-360772.36</v>
      </c>
    </row>
    <row r="74" spans="1:91" ht="49.2" hidden="1">
      <c r="A74" s="125">
        <v>2</v>
      </c>
      <c r="B74" s="243" t="s">
        <v>804</v>
      </c>
      <c r="C74" s="138" t="s">
        <v>1231</v>
      </c>
      <c r="D74" s="195">
        <v>186761.1</v>
      </c>
      <c r="E74" s="195">
        <v>0</v>
      </c>
      <c r="F74" s="195">
        <v>10459.9</v>
      </c>
      <c r="G74" s="195">
        <v>0</v>
      </c>
      <c r="H74" s="195">
        <v>4030.21</v>
      </c>
      <c r="I74" s="195">
        <v>12856.94</v>
      </c>
      <c r="J74" s="195">
        <v>163289.60999999999</v>
      </c>
      <c r="K74" s="195">
        <v>0</v>
      </c>
      <c r="L74" s="195">
        <v>54357.99</v>
      </c>
      <c r="M74" s="195">
        <v>0</v>
      </c>
      <c r="N74" s="195">
        <v>814075.35</v>
      </c>
      <c r="O74" s="195">
        <v>2300.5</v>
      </c>
      <c r="P74" s="195">
        <v>3053582.65</v>
      </c>
      <c r="Q74" s="195">
        <v>11216.82</v>
      </c>
      <c r="R74" s="195">
        <v>30965.71</v>
      </c>
      <c r="S74" s="195">
        <v>0</v>
      </c>
      <c r="T74" s="195">
        <v>80697.73</v>
      </c>
      <c r="U74" s="195">
        <v>0</v>
      </c>
      <c r="V74" s="195">
        <v>9667.7999999999993</v>
      </c>
      <c r="W74" s="195">
        <v>0</v>
      </c>
      <c r="X74" s="195">
        <v>0</v>
      </c>
      <c r="Y74" s="195">
        <v>35529.33</v>
      </c>
      <c r="Z74" s="195">
        <v>197313</v>
      </c>
      <c r="AA74" s="195">
        <v>12208.09</v>
      </c>
      <c r="AB74" s="195">
        <v>0</v>
      </c>
      <c r="AC74" s="195">
        <v>10633.75</v>
      </c>
      <c r="AD74" s="195">
        <v>554250.41</v>
      </c>
      <c r="AE74" s="195">
        <v>0</v>
      </c>
      <c r="AF74" s="195">
        <v>0</v>
      </c>
      <c r="AG74" s="195">
        <v>0</v>
      </c>
      <c r="AH74" s="195">
        <v>275934.51</v>
      </c>
      <c r="AI74" s="195">
        <v>1421525.58</v>
      </c>
      <c r="AJ74" s="195">
        <v>0</v>
      </c>
      <c r="AK74" s="195">
        <v>28824.47</v>
      </c>
      <c r="AL74" s="195">
        <v>0</v>
      </c>
      <c r="AM74" s="195">
        <v>0</v>
      </c>
      <c r="AN74" s="195">
        <v>0</v>
      </c>
      <c r="AO74" s="195">
        <v>0</v>
      </c>
      <c r="AP74" s="195">
        <v>0</v>
      </c>
      <c r="AQ74" s="195">
        <v>627</v>
      </c>
      <c r="AR74" s="195">
        <v>4612.5</v>
      </c>
      <c r="AS74" s="195">
        <v>0</v>
      </c>
      <c r="AT74" s="195">
        <v>240040.26</v>
      </c>
      <c r="AU74" s="195">
        <v>718676.79</v>
      </c>
      <c r="AV74" s="195">
        <v>243456.17</v>
      </c>
      <c r="AW74" s="195">
        <v>0</v>
      </c>
      <c r="AX74" s="195">
        <v>132.5</v>
      </c>
      <c r="AY74" s="195">
        <v>0</v>
      </c>
      <c r="AZ74" s="195">
        <v>69345.429999999993</v>
      </c>
      <c r="BA74" s="195">
        <v>325092.15000000002</v>
      </c>
      <c r="BB74" s="195">
        <v>377643.64</v>
      </c>
      <c r="BC74" s="195">
        <v>297209.21999999997</v>
      </c>
      <c r="BD74" s="195">
        <v>853352.61</v>
      </c>
      <c r="BE74" s="195">
        <v>48903</v>
      </c>
      <c r="BF74" s="195">
        <v>45371</v>
      </c>
      <c r="BG74" s="195">
        <v>39153.480000000003</v>
      </c>
      <c r="BH74" s="195">
        <v>485090.16</v>
      </c>
      <c r="BI74" s="195">
        <v>0</v>
      </c>
      <c r="BJ74" s="195">
        <v>131649.35</v>
      </c>
      <c r="BK74" s="195">
        <v>19960.349999999999</v>
      </c>
      <c r="BL74" s="195">
        <v>0</v>
      </c>
      <c r="BM74" s="195">
        <v>677163.65</v>
      </c>
      <c r="BN74" s="195">
        <v>0</v>
      </c>
      <c r="BO74" s="195">
        <v>52991.519999999997</v>
      </c>
      <c r="BP74" s="195">
        <v>127851.7</v>
      </c>
      <c r="BQ74" s="195">
        <v>24694.77</v>
      </c>
      <c r="BR74" s="195">
        <v>10412.700000000001</v>
      </c>
      <c r="BS74" s="197">
        <v>5598600.1399999997</v>
      </c>
      <c r="BT74" s="197">
        <v>65223.38</v>
      </c>
      <c r="BU74" s="197">
        <v>7708.51</v>
      </c>
      <c r="BV74" s="195">
        <v>65479.9</v>
      </c>
      <c r="BW74" s="195">
        <v>0</v>
      </c>
      <c r="BX74" s="197">
        <v>0</v>
      </c>
      <c r="BY74" s="195">
        <v>100137.81</v>
      </c>
      <c r="BZ74" s="195">
        <v>35188.43</v>
      </c>
      <c r="CA74" s="195">
        <v>0</v>
      </c>
      <c r="CB74" s="197">
        <v>0</v>
      </c>
      <c r="CC74" s="197">
        <v>0</v>
      </c>
      <c r="CD74" s="195">
        <v>49189.03</v>
      </c>
      <c r="CE74" s="195">
        <v>33520.68</v>
      </c>
      <c r="CF74" s="197">
        <v>272264.02</v>
      </c>
      <c r="CG74" s="195">
        <v>970307.09</v>
      </c>
      <c r="CH74" s="195">
        <v>12450</v>
      </c>
      <c r="CI74" s="197">
        <v>0</v>
      </c>
      <c r="CJ74" s="197">
        <v>0</v>
      </c>
      <c r="CK74" s="197">
        <v>1438178.01</v>
      </c>
      <c r="CL74" s="195">
        <v>0</v>
      </c>
      <c r="CM74" s="195">
        <v>7826.5</v>
      </c>
    </row>
    <row r="75" spans="1:91" ht="24.6" hidden="1">
      <c r="A75" s="125">
        <v>2</v>
      </c>
      <c r="B75" s="243" t="s">
        <v>805</v>
      </c>
      <c r="C75" s="138" t="s">
        <v>423</v>
      </c>
      <c r="D75" s="195">
        <v>0</v>
      </c>
      <c r="E75" s="195">
        <v>0</v>
      </c>
      <c r="F75" s="195">
        <v>0</v>
      </c>
      <c r="G75" s="195">
        <v>0</v>
      </c>
      <c r="H75" s="195">
        <v>0</v>
      </c>
      <c r="I75" s="195">
        <v>0</v>
      </c>
      <c r="J75" s="195">
        <v>0</v>
      </c>
      <c r="K75" s="195">
        <v>0</v>
      </c>
      <c r="L75" s="195">
        <v>0</v>
      </c>
      <c r="M75" s="195">
        <v>0</v>
      </c>
      <c r="N75" s="195">
        <v>0</v>
      </c>
      <c r="O75" s="195">
        <v>0</v>
      </c>
      <c r="P75" s="195">
        <v>74321.05</v>
      </c>
      <c r="Q75" s="195">
        <v>0</v>
      </c>
      <c r="R75" s="195">
        <v>112501.29</v>
      </c>
      <c r="S75" s="195">
        <v>0</v>
      </c>
      <c r="T75" s="195">
        <v>0</v>
      </c>
      <c r="U75" s="195">
        <v>25842</v>
      </c>
      <c r="V75" s="195">
        <v>0</v>
      </c>
      <c r="W75" s="195">
        <v>0</v>
      </c>
      <c r="X75" s="195">
        <v>256833.95</v>
      </c>
      <c r="Y75" s="195">
        <v>0</v>
      </c>
      <c r="Z75" s="195">
        <v>0</v>
      </c>
      <c r="AA75" s="195">
        <v>0</v>
      </c>
      <c r="AB75" s="195">
        <v>0</v>
      </c>
      <c r="AC75" s="195">
        <v>0</v>
      </c>
      <c r="AD75" s="195">
        <v>0</v>
      </c>
      <c r="AE75" s="195">
        <v>0</v>
      </c>
      <c r="AF75" s="195">
        <v>0</v>
      </c>
      <c r="AG75" s="195">
        <v>0</v>
      </c>
      <c r="AH75" s="195">
        <v>0</v>
      </c>
      <c r="AI75" s="195">
        <v>0</v>
      </c>
      <c r="AJ75" s="195">
        <v>0</v>
      </c>
      <c r="AK75" s="195">
        <v>0</v>
      </c>
      <c r="AL75" s="195">
        <v>22914901.780000001</v>
      </c>
      <c r="AM75" s="195">
        <v>0</v>
      </c>
      <c r="AN75" s="195">
        <v>0</v>
      </c>
      <c r="AO75" s="195">
        <v>0</v>
      </c>
      <c r="AP75" s="195">
        <v>0</v>
      </c>
      <c r="AQ75" s="195">
        <v>0</v>
      </c>
      <c r="AR75" s="195">
        <v>0</v>
      </c>
      <c r="AS75" s="195">
        <v>0</v>
      </c>
      <c r="AT75" s="195">
        <v>0</v>
      </c>
      <c r="AU75" s="195">
        <v>0</v>
      </c>
      <c r="AV75" s="195">
        <v>0</v>
      </c>
      <c r="AW75" s="195">
        <v>0</v>
      </c>
      <c r="AX75" s="195">
        <v>0</v>
      </c>
      <c r="AY75" s="195">
        <v>0</v>
      </c>
      <c r="AZ75" s="195">
        <v>0</v>
      </c>
      <c r="BA75" s="195">
        <v>0</v>
      </c>
      <c r="BB75" s="195">
        <v>0</v>
      </c>
      <c r="BC75" s="195">
        <v>0</v>
      </c>
      <c r="BD75" s="195">
        <v>0</v>
      </c>
      <c r="BE75" s="195">
        <v>0</v>
      </c>
      <c r="BF75" s="195">
        <v>0</v>
      </c>
      <c r="BG75" s="195">
        <v>0</v>
      </c>
      <c r="BH75" s="195">
        <v>2084912.37</v>
      </c>
      <c r="BI75" s="195">
        <v>0</v>
      </c>
      <c r="BJ75" s="195">
        <v>0</v>
      </c>
      <c r="BK75" s="195">
        <v>0</v>
      </c>
      <c r="BL75" s="195">
        <v>0</v>
      </c>
      <c r="BM75" s="195">
        <v>70311.5</v>
      </c>
      <c r="BN75" s="195">
        <v>0</v>
      </c>
      <c r="BO75" s="195">
        <v>0</v>
      </c>
      <c r="BP75" s="195">
        <v>0</v>
      </c>
      <c r="BQ75" s="195">
        <v>0</v>
      </c>
      <c r="BR75" s="195">
        <v>0</v>
      </c>
      <c r="BS75" s="197">
        <v>11282789.35</v>
      </c>
      <c r="BT75" s="197">
        <v>0</v>
      </c>
      <c r="BU75" s="195">
        <v>0</v>
      </c>
      <c r="BV75" s="195">
        <v>0</v>
      </c>
      <c r="BW75" s="195">
        <v>0</v>
      </c>
      <c r="BX75" s="195">
        <v>0</v>
      </c>
      <c r="BY75" s="195">
        <v>0</v>
      </c>
      <c r="BZ75" s="195">
        <v>0</v>
      </c>
      <c r="CA75" s="195">
        <v>0</v>
      </c>
      <c r="CB75" s="195">
        <v>0</v>
      </c>
      <c r="CC75" s="195">
        <v>0</v>
      </c>
      <c r="CD75" s="195">
        <v>0</v>
      </c>
      <c r="CE75" s="195">
        <v>0</v>
      </c>
      <c r="CF75" s="197">
        <v>0</v>
      </c>
      <c r="CG75" s="195">
        <v>0</v>
      </c>
      <c r="CH75" s="195">
        <v>0</v>
      </c>
      <c r="CI75" s="195">
        <v>0</v>
      </c>
      <c r="CJ75" s="195">
        <v>0</v>
      </c>
      <c r="CK75" s="195">
        <v>0</v>
      </c>
      <c r="CL75" s="195">
        <v>0</v>
      </c>
      <c r="CM75" s="195">
        <v>0</v>
      </c>
    </row>
    <row r="76" spans="1:91" ht="24.6" hidden="1">
      <c r="A76" s="125">
        <v>1</v>
      </c>
      <c r="B76" s="243" t="s">
        <v>806</v>
      </c>
      <c r="C76" s="135" t="s">
        <v>424</v>
      </c>
      <c r="D76" s="195">
        <v>0</v>
      </c>
      <c r="E76" s="195">
        <v>0</v>
      </c>
      <c r="F76" s="195">
        <v>0</v>
      </c>
      <c r="G76" s="195">
        <v>0</v>
      </c>
      <c r="H76" s="195">
        <v>0</v>
      </c>
      <c r="I76" s="195">
        <v>0</v>
      </c>
      <c r="J76" s="195">
        <v>0</v>
      </c>
      <c r="K76" s="195">
        <v>0</v>
      </c>
      <c r="L76" s="195">
        <v>0</v>
      </c>
      <c r="M76" s="195">
        <v>0</v>
      </c>
      <c r="N76" s="195">
        <v>0</v>
      </c>
      <c r="O76" s="195">
        <v>0</v>
      </c>
      <c r="P76" s="195">
        <v>0</v>
      </c>
      <c r="Q76" s="195">
        <v>0</v>
      </c>
      <c r="R76" s="195">
        <v>0</v>
      </c>
      <c r="S76" s="195">
        <v>0</v>
      </c>
      <c r="T76" s="195">
        <v>0</v>
      </c>
      <c r="U76" s="195">
        <v>0</v>
      </c>
      <c r="V76" s="195">
        <v>0</v>
      </c>
      <c r="W76" s="195">
        <v>0</v>
      </c>
      <c r="X76" s="195">
        <v>0</v>
      </c>
      <c r="Y76" s="195">
        <v>0</v>
      </c>
      <c r="Z76" s="195">
        <v>0</v>
      </c>
      <c r="AA76" s="195">
        <v>0</v>
      </c>
      <c r="AB76" s="195">
        <v>0</v>
      </c>
      <c r="AC76" s="195">
        <v>0</v>
      </c>
      <c r="AD76" s="195">
        <v>0</v>
      </c>
      <c r="AE76" s="195">
        <v>0</v>
      </c>
      <c r="AF76" s="195">
        <v>0</v>
      </c>
      <c r="AG76" s="195">
        <v>0</v>
      </c>
      <c r="AH76" s="195">
        <v>0</v>
      </c>
      <c r="AI76" s="195">
        <v>0</v>
      </c>
      <c r="AJ76" s="195">
        <v>0</v>
      </c>
      <c r="AK76" s="195">
        <v>0</v>
      </c>
      <c r="AL76" s="195">
        <v>0</v>
      </c>
      <c r="AM76" s="195">
        <v>0</v>
      </c>
      <c r="AN76" s="195">
        <v>0</v>
      </c>
      <c r="AO76" s="195">
        <v>0</v>
      </c>
      <c r="AP76" s="195">
        <v>0</v>
      </c>
      <c r="AQ76" s="195">
        <v>0</v>
      </c>
      <c r="AR76" s="195">
        <v>0</v>
      </c>
      <c r="AS76" s="195">
        <v>0</v>
      </c>
      <c r="AT76" s="195">
        <v>0</v>
      </c>
      <c r="AU76" s="195">
        <v>0</v>
      </c>
      <c r="AV76" s="195">
        <v>0</v>
      </c>
      <c r="AW76" s="195">
        <v>0</v>
      </c>
      <c r="AX76" s="195">
        <v>0</v>
      </c>
      <c r="AY76" s="195">
        <v>0</v>
      </c>
      <c r="AZ76" s="195">
        <v>0</v>
      </c>
      <c r="BA76" s="195">
        <v>0</v>
      </c>
      <c r="BB76" s="195">
        <v>0</v>
      </c>
      <c r="BC76" s="195">
        <v>0</v>
      </c>
      <c r="BD76" s="195">
        <v>0</v>
      </c>
      <c r="BE76" s="195">
        <v>0</v>
      </c>
      <c r="BF76" s="195">
        <v>0</v>
      </c>
      <c r="BG76" s="195">
        <v>0</v>
      </c>
      <c r="BH76" s="195">
        <v>0</v>
      </c>
      <c r="BI76" s="195">
        <v>0</v>
      </c>
      <c r="BJ76" s="195">
        <v>0</v>
      </c>
      <c r="BK76" s="195">
        <v>0</v>
      </c>
      <c r="BL76" s="195">
        <v>0</v>
      </c>
      <c r="BM76" s="195">
        <v>0</v>
      </c>
      <c r="BN76" s="195">
        <v>0</v>
      </c>
      <c r="BO76" s="195">
        <v>0</v>
      </c>
      <c r="BP76" s="195">
        <v>0</v>
      </c>
      <c r="BQ76" s="195">
        <v>0</v>
      </c>
      <c r="BR76" s="195">
        <v>0</v>
      </c>
      <c r="BS76" s="195">
        <v>0</v>
      </c>
      <c r="BT76" s="195">
        <v>0</v>
      </c>
      <c r="BU76" s="195">
        <v>0</v>
      </c>
      <c r="BV76" s="195">
        <v>0</v>
      </c>
      <c r="BW76" s="195">
        <v>0</v>
      </c>
      <c r="BX76" s="195">
        <v>0</v>
      </c>
      <c r="BY76" s="195">
        <v>0</v>
      </c>
      <c r="BZ76" s="195">
        <v>0</v>
      </c>
      <c r="CA76" s="195">
        <v>0</v>
      </c>
      <c r="CB76" s="195">
        <v>0</v>
      </c>
      <c r="CC76" s="195">
        <v>0</v>
      </c>
      <c r="CD76" s="195">
        <v>0</v>
      </c>
      <c r="CE76" s="195">
        <v>0</v>
      </c>
      <c r="CF76" s="197">
        <v>0</v>
      </c>
      <c r="CG76" s="195">
        <v>0</v>
      </c>
      <c r="CH76" s="197">
        <v>0</v>
      </c>
      <c r="CI76" s="195">
        <v>0</v>
      </c>
      <c r="CJ76" s="195">
        <v>0</v>
      </c>
      <c r="CK76" s="195">
        <v>0</v>
      </c>
      <c r="CL76" s="195">
        <v>0</v>
      </c>
      <c r="CM76" s="195">
        <v>0</v>
      </c>
    </row>
    <row r="77" spans="1:91" ht="24.6" hidden="1">
      <c r="A77" s="125">
        <v>1</v>
      </c>
      <c r="B77" s="243" t="s">
        <v>807</v>
      </c>
      <c r="C77" s="134" t="s">
        <v>425</v>
      </c>
      <c r="D77" s="195">
        <v>-88670772.799999997</v>
      </c>
      <c r="E77" s="195">
        <v>-2222524.2999999998</v>
      </c>
      <c r="F77" s="195">
        <v>-3312059.74</v>
      </c>
      <c r="G77" s="195">
        <v>-4105656.56</v>
      </c>
      <c r="H77" s="195">
        <v>-2382791.12</v>
      </c>
      <c r="I77" s="195">
        <v>-5607353.0599999996</v>
      </c>
      <c r="J77" s="195">
        <v>-5249931.2</v>
      </c>
      <c r="K77" s="195">
        <v>-8498575.3499999996</v>
      </c>
      <c r="L77" s="195">
        <v>-3113104.55</v>
      </c>
      <c r="M77" s="195">
        <v>-3848614.32</v>
      </c>
      <c r="N77" s="195">
        <v>-15836490.550000001</v>
      </c>
      <c r="O77" s="195">
        <v>-2120674.3199999998</v>
      </c>
      <c r="P77" s="195">
        <v>-38793566.149999999</v>
      </c>
      <c r="Q77" s="195">
        <v>-3724269.21</v>
      </c>
      <c r="R77" s="195">
        <v>-4456269.12</v>
      </c>
      <c r="S77" s="195">
        <v>-11134853.15</v>
      </c>
      <c r="T77" s="195">
        <v>-4590198.6399999997</v>
      </c>
      <c r="U77" s="195">
        <v>-4796485.04</v>
      </c>
      <c r="V77" s="195">
        <v>-3507378.33</v>
      </c>
      <c r="W77" s="195">
        <v>-2305383.3199999998</v>
      </c>
      <c r="X77" s="195">
        <v>-116446300.8</v>
      </c>
      <c r="Y77" s="195">
        <v>-3043549.31</v>
      </c>
      <c r="Z77" s="195">
        <v>-5898061.3899999997</v>
      </c>
      <c r="AA77" s="195">
        <v>-4055296.53</v>
      </c>
      <c r="AB77" s="195">
        <v>-2741165.58</v>
      </c>
      <c r="AC77" s="195">
        <v>-3082152.81</v>
      </c>
      <c r="AD77" s="195">
        <v>-4391973.67</v>
      </c>
      <c r="AE77" s="195">
        <v>-14885448.01</v>
      </c>
      <c r="AF77" s="195">
        <v>-4064630.38</v>
      </c>
      <c r="AG77" s="195">
        <v>-3996776.8</v>
      </c>
      <c r="AH77" s="195">
        <v>-3795036.78</v>
      </c>
      <c r="AI77" s="195">
        <v>-6676749.0999999996</v>
      </c>
      <c r="AJ77" s="195">
        <v>-3484076.97</v>
      </c>
      <c r="AK77" s="195">
        <v>-2854832.02</v>
      </c>
      <c r="AL77" s="195">
        <v>-175511758.52000001</v>
      </c>
      <c r="AM77" s="195">
        <v>-4049399.97</v>
      </c>
      <c r="AN77" s="195">
        <v>-4005718.03</v>
      </c>
      <c r="AO77" s="195">
        <v>-10094197.08</v>
      </c>
      <c r="AP77" s="195">
        <v>-11659371.52</v>
      </c>
      <c r="AQ77" s="195">
        <v>-3417016.96</v>
      </c>
      <c r="AR77" s="195">
        <v>-1825298.78</v>
      </c>
      <c r="AS77" s="195">
        <v>-21989478.48</v>
      </c>
      <c r="AT77" s="195">
        <v>-3884233.57</v>
      </c>
      <c r="AU77" s="195">
        <v>-6993131.3600000003</v>
      </c>
      <c r="AV77" s="195">
        <v>-11205183.51</v>
      </c>
      <c r="AW77" s="195">
        <v>-3873393.22</v>
      </c>
      <c r="AX77" s="195">
        <v>-3932533.29</v>
      </c>
      <c r="AY77" s="195">
        <v>-5874957.3600000003</v>
      </c>
      <c r="AZ77" s="195">
        <v>-2961523.28</v>
      </c>
      <c r="BA77" s="195">
        <v>-3542928.48</v>
      </c>
      <c r="BB77" s="195">
        <v>-31882719.559999999</v>
      </c>
      <c r="BC77" s="195">
        <v>-2219650.02</v>
      </c>
      <c r="BD77" s="195">
        <v>-85866870.989999995</v>
      </c>
      <c r="BE77" s="195">
        <v>-11782928.09</v>
      </c>
      <c r="BF77" s="195">
        <v>-3465181.12</v>
      </c>
      <c r="BG77" s="195">
        <v>-4342140.17</v>
      </c>
      <c r="BH77" s="195">
        <v>-39957561.509999998</v>
      </c>
      <c r="BI77" s="195">
        <v>-1892303.44</v>
      </c>
      <c r="BJ77" s="195">
        <v>-1924990.72</v>
      </c>
      <c r="BK77" s="195">
        <v>-1698308.76</v>
      </c>
      <c r="BL77" s="195">
        <v>-1284447.04</v>
      </c>
      <c r="BM77" s="195">
        <v>-63830285.600000001</v>
      </c>
      <c r="BN77" s="195">
        <v>-6887720.6399999997</v>
      </c>
      <c r="BO77" s="195">
        <v>-4306675.6100000003</v>
      </c>
      <c r="BP77" s="195">
        <v>-9443608.3200000003</v>
      </c>
      <c r="BQ77" s="195">
        <v>-4498367.13</v>
      </c>
      <c r="BR77" s="195">
        <v>-3264343.52</v>
      </c>
      <c r="BS77" s="195">
        <v>-280458699.52999997</v>
      </c>
      <c r="BT77" s="195">
        <v>-5063861.1399999997</v>
      </c>
      <c r="BU77" s="197">
        <v>-5928346.3499999996</v>
      </c>
      <c r="BV77" s="195">
        <v>-35878612.189999998</v>
      </c>
      <c r="BW77" s="195">
        <v>0</v>
      </c>
      <c r="BX77" s="195">
        <v>-4853160.4000000004</v>
      </c>
      <c r="BY77" s="195">
        <v>-14588497.380000001</v>
      </c>
      <c r="BZ77" s="195">
        <v>-2988035.87</v>
      </c>
      <c r="CA77" s="195">
        <v>-2113608.5299999998</v>
      </c>
      <c r="CB77" s="195">
        <v>-3904523.4</v>
      </c>
      <c r="CC77" s="195">
        <v>-5334409.45</v>
      </c>
      <c r="CD77" s="195">
        <v>-12885165.92</v>
      </c>
      <c r="CE77" s="195">
        <v>-5679530.2400000002</v>
      </c>
      <c r="CF77" s="195">
        <v>-9377188</v>
      </c>
      <c r="CG77" s="195">
        <v>-2765101.76</v>
      </c>
      <c r="CH77" s="195">
        <v>-2974004.85</v>
      </c>
      <c r="CI77" s="195">
        <v>-2495455.2799999998</v>
      </c>
      <c r="CJ77" s="195">
        <v>-3789438.72</v>
      </c>
      <c r="CK77" s="195">
        <v>-12590091.560000001</v>
      </c>
      <c r="CL77" s="195">
        <v>-1904487.92</v>
      </c>
      <c r="CM77" s="195">
        <v>-1535338.54</v>
      </c>
    </row>
    <row r="78" spans="1:91" ht="24.6" hidden="1">
      <c r="A78" s="125">
        <v>1</v>
      </c>
      <c r="B78" s="243" t="s">
        <v>808</v>
      </c>
      <c r="C78" s="134" t="s">
        <v>426</v>
      </c>
      <c r="D78" s="195">
        <v>0</v>
      </c>
      <c r="E78" s="195">
        <v>0</v>
      </c>
      <c r="F78" s="195">
        <v>0</v>
      </c>
      <c r="G78" s="195">
        <v>0</v>
      </c>
      <c r="H78" s="195">
        <v>0</v>
      </c>
      <c r="I78" s="195">
        <v>0</v>
      </c>
      <c r="J78" s="195">
        <v>0</v>
      </c>
      <c r="K78" s="195">
        <v>0</v>
      </c>
      <c r="L78" s="195">
        <v>0</v>
      </c>
      <c r="M78" s="195">
        <v>0</v>
      </c>
      <c r="N78" s="195">
        <v>0</v>
      </c>
      <c r="O78" s="195">
        <v>0</v>
      </c>
      <c r="P78" s="195">
        <v>0</v>
      </c>
      <c r="Q78" s="195">
        <v>0</v>
      </c>
      <c r="R78" s="195">
        <v>0</v>
      </c>
      <c r="S78" s="195">
        <v>0</v>
      </c>
      <c r="T78" s="195">
        <v>0</v>
      </c>
      <c r="U78" s="195">
        <v>0</v>
      </c>
      <c r="V78" s="195">
        <v>0</v>
      </c>
      <c r="W78" s="195">
        <v>0</v>
      </c>
      <c r="X78" s="195">
        <v>0</v>
      </c>
      <c r="Y78" s="195">
        <v>0</v>
      </c>
      <c r="Z78" s="195">
        <v>0</v>
      </c>
      <c r="AA78" s="195">
        <v>0</v>
      </c>
      <c r="AB78" s="195">
        <v>0</v>
      </c>
      <c r="AC78" s="195">
        <v>0</v>
      </c>
      <c r="AD78" s="195">
        <v>0</v>
      </c>
      <c r="AE78" s="195">
        <v>0</v>
      </c>
      <c r="AF78" s="195">
        <v>0</v>
      </c>
      <c r="AG78" s="195">
        <v>0</v>
      </c>
      <c r="AH78" s="195">
        <v>0</v>
      </c>
      <c r="AI78" s="195">
        <v>0</v>
      </c>
      <c r="AJ78" s="195">
        <v>0</v>
      </c>
      <c r="AK78" s="195">
        <v>0</v>
      </c>
      <c r="AL78" s="195">
        <v>0</v>
      </c>
      <c r="AM78" s="195">
        <v>0</v>
      </c>
      <c r="AN78" s="195">
        <v>0</v>
      </c>
      <c r="AO78" s="195">
        <v>0</v>
      </c>
      <c r="AP78" s="195">
        <v>0</v>
      </c>
      <c r="AQ78" s="195">
        <v>0</v>
      </c>
      <c r="AR78" s="195">
        <v>0</v>
      </c>
      <c r="AS78" s="195">
        <v>0</v>
      </c>
      <c r="AT78" s="195">
        <v>0</v>
      </c>
      <c r="AU78" s="195">
        <v>0</v>
      </c>
      <c r="AV78" s="195">
        <v>0</v>
      </c>
      <c r="AW78" s="195">
        <v>0</v>
      </c>
      <c r="AX78" s="195">
        <v>0</v>
      </c>
      <c r="AY78" s="195">
        <v>0</v>
      </c>
      <c r="AZ78" s="195">
        <v>0</v>
      </c>
      <c r="BA78" s="195">
        <v>0</v>
      </c>
      <c r="BB78" s="195">
        <v>0</v>
      </c>
      <c r="BC78" s="195">
        <v>0</v>
      </c>
      <c r="BD78" s="195">
        <v>0</v>
      </c>
      <c r="BE78" s="195">
        <v>0</v>
      </c>
      <c r="BF78" s="195">
        <v>0</v>
      </c>
      <c r="BG78" s="195">
        <v>0</v>
      </c>
      <c r="BH78" s="195">
        <v>0</v>
      </c>
      <c r="BI78" s="195">
        <v>0</v>
      </c>
      <c r="BJ78" s="195">
        <v>0</v>
      </c>
      <c r="BK78" s="195">
        <v>0</v>
      </c>
      <c r="BL78" s="195">
        <v>0</v>
      </c>
      <c r="BM78" s="195">
        <v>0</v>
      </c>
      <c r="BN78" s="195">
        <v>0</v>
      </c>
      <c r="BO78" s="195">
        <v>0</v>
      </c>
      <c r="BP78" s="195">
        <v>0</v>
      </c>
      <c r="BQ78" s="195">
        <v>0</v>
      </c>
      <c r="BR78" s="195">
        <v>0</v>
      </c>
      <c r="BS78" s="195">
        <v>0</v>
      </c>
      <c r="BT78" s="195">
        <v>0</v>
      </c>
      <c r="BU78" s="195">
        <v>0</v>
      </c>
      <c r="BV78" s="195">
        <v>0</v>
      </c>
      <c r="BW78" s="195">
        <v>0</v>
      </c>
      <c r="BX78" s="195">
        <v>0</v>
      </c>
      <c r="BY78" s="195">
        <v>0</v>
      </c>
      <c r="BZ78" s="195">
        <v>0</v>
      </c>
      <c r="CA78" s="195">
        <v>0</v>
      </c>
      <c r="CB78" s="195">
        <v>0</v>
      </c>
      <c r="CC78" s="195">
        <v>0</v>
      </c>
      <c r="CD78" s="195">
        <v>0</v>
      </c>
      <c r="CE78" s="195">
        <v>0</v>
      </c>
      <c r="CF78" s="195">
        <v>0</v>
      </c>
      <c r="CG78" s="195">
        <v>0</v>
      </c>
      <c r="CH78" s="195">
        <v>0</v>
      </c>
      <c r="CI78" s="195">
        <v>0</v>
      </c>
      <c r="CJ78" s="195">
        <v>0</v>
      </c>
      <c r="CK78" s="195">
        <v>0</v>
      </c>
      <c r="CL78" s="195">
        <v>0</v>
      </c>
      <c r="CM78" s="195">
        <v>0</v>
      </c>
    </row>
    <row r="79" spans="1:91" ht="24.6" hidden="1">
      <c r="A79" s="125"/>
      <c r="B79" s="243" t="s">
        <v>1232</v>
      </c>
      <c r="C79" s="134" t="s">
        <v>1233</v>
      </c>
      <c r="D79" s="195">
        <v>0</v>
      </c>
      <c r="E79" s="195">
        <v>0</v>
      </c>
      <c r="F79" s="195">
        <v>0</v>
      </c>
      <c r="G79" s="195">
        <v>0</v>
      </c>
      <c r="H79" s="195">
        <v>0</v>
      </c>
      <c r="I79" s="195">
        <v>0</v>
      </c>
      <c r="J79" s="195">
        <v>0</v>
      </c>
      <c r="K79" s="195">
        <v>0</v>
      </c>
      <c r="L79" s="195">
        <v>0</v>
      </c>
      <c r="M79" s="195">
        <v>0</v>
      </c>
      <c r="N79" s="195">
        <v>0</v>
      </c>
      <c r="O79" s="195">
        <v>0</v>
      </c>
      <c r="P79" s="195">
        <v>0</v>
      </c>
      <c r="Q79" s="195">
        <v>2271617.75</v>
      </c>
      <c r="R79" s="195">
        <v>2725844.1</v>
      </c>
      <c r="S79" s="195">
        <v>0</v>
      </c>
      <c r="T79" s="195">
        <v>0</v>
      </c>
      <c r="U79" s="195">
        <v>717634.5</v>
      </c>
      <c r="V79" s="195">
        <v>0</v>
      </c>
      <c r="W79" s="195">
        <v>0</v>
      </c>
      <c r="X79" s="195">
        <v>0</v>
      </c>
      <c r="Y79" s="195">
        <v>0</v>
      </c>
      <c r="Z79" s="195">
        <v>0</v>
      </c>
      <c r="AA79" s="195">
        <v>0</v>
      </c>
      <c r="AB79" s="195">
        <v>0</v>
      </c>
      <c r="AC79" s="195">
        <v>0</v>
      </c>
      <c r="AD79" s="195">
        <v>0</v>
      </c>
      <c r="AE79" s="195">
        <v>0</v>
      </c>
      <c r="AF79" s="195">
        <v>0</v>
      </c>
      <c r="AG79" s="195">
        <v>0</v>
      </c>
      <c r="AH79" s="195">
        <v>0</v>
      </c>
      <c r="AI79" s="195">
        <v>0</v>
      </c>
      <c r="AJ79" s="195">
        <v>0</v>
      </c>
      <c r="AK79" s="195">
        <v>0</v>
      </c>
      <c r="AL79" s="195">
        <v>0</v>
      </c>
      <c r="AM79" s="195">
        <v>0</v>
      </c>
      <c r="AN79" s="195">
        <v>0</v>
      </c>
      <c r="AO79" s="195">
        <v>0</v>
      </c>
      <c r="AP79" s="195">
        <v>0</v>
      </c>
      <c r="AQ79" s="195">
        <v>0</v>
      </c>
      <c r="AR79" s="195">
        <v>0</v>
      </c>
      <c r="AS79" s="195">
        <v>0</v>
      </c>
      <c r="AT79" s="195">
        <v>0</v>
      </c>
      <c r="AU79" s="195">
        <v>0</v>
      </c>
      <c r="AV79" s="195">
        <v>0</v>
      </c>
      <c r="AW79" s="195">
        <v>0</v>
      </c>
      <c r="AX79" s="195">
        <v>0</v>
      </c>
      <c r="AY79" s="195">
        <v>0</v>
      </c>
      <c r="AZ79" s="195">
        <v>0</v>
      </c>
      <c r="BA79" s="195">
        <v>0</v>
      </c>
      <c r="BB79" s="195">
        <v>0</v>
      </c>
      <c r="BC79" s="195">
        <v>0</v>
      </c>
      <c r="BD79" s="195">
        <v>0</v>
      </c>
      <c r="BE79" s="195">
        <v>406240.75</v>
      </c>
      <c r="BF79" s="195">
        <v>32814.75</v>
      </c>
      <c r="BG79" s="195">
        <v>0</v>
      </c>
      <c r="BH79" s="195">
        <v>0</v>
      </c>
      <c r="BI79" s="195">
        <v>0</v>
      </c>
      <c r="BJ79" s="195">
        <v>0</v>
      </c>
      <c r="BK79" s="195">
        <v>0</v>
      </c>
      <c r="BL79" s="195">
        <v>0</v>
      </c>
      <c r="BM79" s="195">
        <v>5907.5</v>
      </c>
      <c r="BN79" s="195">
        <v>0</v>
      </c>
      <c r="BO79" s="195">
        <v>0</v>
      </c>
      <c r="BP79" s="195">
        <v>0</v>
      </c>
      <c r="BQ79" s="195">
        <v>0</v>
      </c>
      <c r="BR79" s="195">
        <v>0</v>
      </c>
      <c r="BS79" s="197">
        <v>516720.25</v>
      </c>
      <c r="BT79" s="195">
        <v>244257.5</v>
      </c>
      <c r="BU79" s="195">
        <v>0</v>
      </c>
      <c r="BV79" s="195">
        <v>0</v>
      </c>
      <c r="BW79" s="195">
        <v>0</v>
      </c>
      <c r="BX79" s="195">
        <v>0</v>
      </c>
      <c r="BY79" s="195">
        <v>0</v>
      </c>
      <c r="BZ79" s="195">
        <v>2753539</v>
      </c>
      <c r="CA79" s="195">
        <v>0</v>
      </c>
      <c r="CB79" s="195">
        <v>0</v>
      </c>
      <c r="CC79" s="195">
        <v>0</v>
      </c>
      <c r="CD79" s="195">
        <v>943573</v>
      </c>
      <c r="CE79" s="195">
        <v>0</v>
      </c>
      <c r="CF79" s="195">
        <v>9116478.6199999992</v>
      </c>
      <c r="CG79" s="195">
        <v>0</v>
      </c>
      <c r="CH79" s="195">
        <v>0</v>
      </c>
      <c r="CI79" s="195">
        <v>3550</v>
      </c>
      <c r="CJ79" s="195">
        <v>0</v>
      </c>
      <c r="CK79" s="195">
        <v>4418113.75</v>
      </c>
      <c r="CL79" s="195">
        <v>0</v>
      </c>
      <c r="CM79" s="195">
        <v>0</v>
      </c>
    </row>
    <row r="80" spans="1:91" ht="24.6" hidden="1">
      <c r="A80" s="125">
        <v>5</v>
      </c>
      <c r="B80" s="243" t="s">
        <v>809</v>
      </c>
      <c r="C80" s="141" t="s">
        <v>427</v>
      </c>
      <c r="D80" s="195">
        <v>35494889.920000002</v>
      </c>
      <c r="E80" s="195">
        <v>0</v>
      </c>
      <c r="F80" s="195">
        <v>96040.58</v>
      </c>
      <c r="G80" s="195">
        <v>190214.9</v>
      </c>
      <c r="H80" s="195">
        <v>49808.71</v>
      </c>
      <c r="I80" s="195">
        <v>0</v>
      </c>
      <c r="J80" s="195">
        <v>0</v>
      </c>
      <c r="K80" s="195">
        <v>82859.570000000007</v>
      </c>
      <c r="L80" s="195">
        <v>33142.26</v>
      </c>
      <c r="M80" s="195">
        <v>0</v>
      </c>
      <c r="N80" s="195">
        <v>0</v>
      </c>
      <c r="O80" s="195">
        <v>0</v>
      </c>
      <c r="P80" s="195">
        <v>1356600.6</v>
      </c>
      <c r="Q80" s="195">
        <v>139840.92000000001</v>
      </c>
      <c r="R80" s="195">
        <v>329508.28000000003</v>
      </c>
      <c r="S80" s="195">
        <v>285499.03999999998</v>
      </c>
      <c r="T80" s="195">
        <v>269625.53000000003</v>
      </c>
      <c r="U80" s="195">
        <v>48172.36</v>
      </c>
      <c r="V80" s="195">
        <v>169396.62</v>
      </c>
      <c r="W80" s="195">
        <v>167045.32999999999</v>
      </c>
      <c r="X80" s="195">
        <v>29607178.16</v>
      </c>
      <c r="Y80" s="195">
        <v>159362.57999999999</v>
      </c>
      <c r="Z80" s="195">
        <v>0</v>
      </c>
      <c r="AA80" s="195">
        <v>45981.93</v>
      </c>
      <c r="AB80" s="195">
        <v>0</v>
      </c>
      <c r="AC80" s="195">
        <v>0</v>
      </c>
      <c r="AD80" s="195">
        <v>0</v>
      </c>
      <c r="AE80" s="195">
        <v>0</v>
      </c>
      <c r="AF80" s="195">
        <v>0</v>
      </c>
      <c r="AG80" s="195">
        <v>118926.91</v>
      </c>
      <c r="AH80" s="195">
        <v>0</v>
      </c>
      <c r="AI80" s="195">
        <v>0</v>
      </c>
      <c r="AJ80" s="195">
        <v>0</v>
      </c>
      <c r="AK80" s="195">
        <v>0</v>
      </c>
      <c r="AL80" s="195">
        <v>52839869.329999998</v>
      </c>
      <c r="AM80" s="195">
        <v>0</v>
      </c>
      <c r="AN80" s="195">
        <v>0</v>
      </c>
      <c r="AO80" s="195">
        <v>0</v>
      </c>
      <c r="AP80" s="195">
        <v>0</v>
      </c>
      <c r="AQ80" s="195">
        <v>0</v>
      </c>
      <c r="AR80" s="195">
        <v>24102.26</v>
      </c>
      <c r="AS80" s="195">
        <v>0</v>
      </c>
      <c r="AT80" s="195">
        <v>116181.36</v>
      </c>
      <c r="AU80" s="195">
        <v>1095600.3999999999</v>
      </c>
      <c r="AV80" s="195">
        <v>0</v>
      </c>
      <c r="AW80" s="195">
        <v>104767.4</v>
      </c>
      <c r="AX80" s="195">
        <v>0</v>
      </c>
      <c r="AY80" s="195">
        <v>0</v>
      </c>
      <c r="AZ80" s="195">
        <v>18462.52</v>
      </c>
      <c r="BA80" s="195">
        <v>219333.66</v>
      </c>
      <c r="BB80" s="195">
        <v>5809711.7999999998</v>
      </c>
      <c r="BC80" s="195">
        <v>189725.83</v>
      </c>
      <c r="BD80" s="195">
        <v>20087323.399999999</v>
      </c>
      <c r="BE80" s="195">
        <v>0</v>
      </c>
      <c r="BF80" s="195">
        <v>144421.63</v>
      </c>
      <c r="BG80" s="195">
        <v>0</v>
      </c>
      <c r="BH80" s="195">
        <v>5839706.7699999996</v>
      </c>
      <c r="BI80" s="195">
        <v>0</v>
      </c>
      <c r="BJ80" s="195">
        <v>6424.12</v>
      </c>
      <c r="BK80" s="195">
        <v>0</v>
      </c>
      <c r="BL80" s="195">
        <v>0</v>
      </c>
      <c r="BM80" s="195">
        <v>7021293.96</v>
      </c>
      <c r="BN80" s="195">
        <v>0</v>
      </c>
      <c r="BO80" s="195">
        <v>0</v>
      </c>
      <c r="BP80" s="195">
        <v>0</v>
      </c>
      <c r="BQ80" s="195">
        <v>0</v>
      </c>
      <c r="BR80" s="195">
        <v>48578</v>
      </c>
      <c r="BS80" s="195">
        <v>13694222.710000001</v>
      </c>
      <c r="BT80" s="195">
        <v>0</v>
      </c>
      <c r="BU80" s="195">
        <v>302855.40999999997</v>
      </c>
      <c r="BV80" s="195">
        <v>235333.71</v>
      </c>
      <c r="BW80" s="195">
        <v>14331</v>
      </c>
      <c r="BX80" s="195">
        <v>0</v>
      </c>
      <c r="BY80" s="195">
        <v>0</v>
      </c>
      <c r="BZ80" s="195">
        <v>0</v>
      </c>
      <c r="CA80" s="195">
        <v>1647</v>
      </c>
      <c r="CB80" s="195">
        <v>38053</v>
      </c>
      <c r="CC80" s="195">
        <v>0</v>
      </c>
      <c r="CD80" s="195">
        <v>0</v>
      </c>
      <c r="CE80" s="195">
        <v>0</v>
      </c>
      <c r="CF80" s="195">
        <v>831386.4</v>
      </c>
      <c r="CG80" s="195">
        <v>89430</v>
      </c>
      <c r="CH80" s="195">
        <v>107744</v>
      </c>
      <c r="CI80" s="195">
        <v>0</v>
      </c>
      <c r="CJ80" s="195">
        <v>155741</v>
      </c>
      <c r="CK80" s="195">
        <v>2861954.48</v>
      </c>
      <c r="CL80" s="195">
        <v>0</v>
      </c>
      <c r="CM80" s="195">
        <v>119016.5</v>
      </c>
    </row>
    <row r="81" spans="1:91" ht="24.6" hidden="1">
      <c r="A81" s="125">
        <v>5</v>
      </c>
      <c r="B81" s="243" t="s">
        <v>810</v>
      </c>
      <c r="C81" s="141" t="s">
        <v>1234</v>
      </c>
      <c r="D81" s="195">
        <v>19476641.539999999</v>
      </c>
      <c r="E81" s="195">
        <v>726955.74</v>
      </c>
      <c r="F81" s="195">
        <v>1099910.5</v>
      </c>
      <c r="G81" s="195">
        <v>1068975.75</v>
      </c>
      <c r="H81" s="195">
        <v>425541</v>
      </c>
      <c r="I81" s="195">
        <v>1131660.24</v>
      </c>
      <c r="J81" s="195">
        <v>1046155.05</v>
      </c>
      <c r="K81" s="195">
        <v>2060661.02</v>
      </c>
      <c r="L81" s="195">
        <v>700591.1</v>
      </c>
      <c r="M81" s="195">
        <v>870633.7</v>
      </c>
      <c r="N81" s="195">
        <v>2614651.7000000002</v>
      </c>
      <c r="O81" s="195">
        <v>397808.31</v>
      </c>
      <c r="P81" s="195">
        <v>9667550.6500000004</v>
      </c>
      <c r="Q81" s="195">
        <v>1489325.75</v>
      </c>
      <c r="R81" s="195">
        <v>1192515.58</v>
      </c>
      <c r="S81" s="195">
        <v>2509861.75</v>
      </c>
      <c r="T81" s="195">
        <v>1949485.08</v>
      </c>
      <c r="U81" s="195">
        <v>1416317.59</v>
      </c>
      <c r="V81" s="195">
        <v>1176049.1299999999</v>
      </c>
      <c r="W81" s="195">
        <v>995170</v>
      </c>
      <c r="X81" s="195">
        <v>26158498.079999998</v>
      </c>
      <c r="Y81" s="195">
        <v>792873.35</v>
      </c>
      <c r="Z81" s="195">
        <v>1791897.29</v>
      </c>
      <c r="AA81" s="195">
        <v>1616598.21</v>
      </c>
      <c r="AB81" s="195">
        <v>583965.15</v>
      </c>
      <c r="AC81" s="195">
        <v>1029587.4</v>
      </c>
      <c r="AD81" s="195">
        <v>688452</v>
      </c>
      <c r="AE81" s="195">
        <v>3560661</v>
      </c>
      <c r="AF81" s="195">
        <v>692941.1</v>
      </c>
      <c r="AG81" s="195">
        <v>908035.74</v>
      </c>
      <c r="AH81" s="195">
        <v>794428.89</v>
      </c>
      <c r="AI81" s="195">
        <v>1830085.4</v>
      </c>
      <c r="AJ81" s="195">
        <v>1137341.58</v>
      </c>
      <c r="AK81" s="195">
        <v>642400.65</v>
      </c>
      <c r="AL81" s="195">
        <v>52658940.210000001</v>
      </c>
      <c r="AM81" s="195">
        <v>1163982</v>
      </c>
      <c r="AN81" s="195">
        <v>742893.4</v>
      </c>
      <c r="AO81" s="195">
        <v>2312102</v>
      </c>
      <c r="AP81" s="195">
        <v>3067389</v>
      </c>
      <c r="AQ81" s="195">
        <v>934955</v>
      </c>
      <c r="AR81" s="195">
        <v>364150.5</v>
      </c>
      <c r="AS81" s="195">
        <v>6878081</v>
      </c>
      <c r="AT81" s="195">
        <v>1117281.45</v>
      </c>
      <c r="AU81" s="195">
        <v>4021885.08</v>
      </c>
      <c r="AV81" s="195">
        <v>2053801.51</v>
      </c>
      <c r="AW81" s="195">
        <v>745679.65</v>
      </c>
      <c r="AX81" s="195">
        <v>789635.75</v>
      </c>
      <c r="AY81" s="195">
        <v>1042564.47</v>
      </c>
      <c r="AZ81" s="195">
        <v>1050203.24</v>
      </c>
      <c r="BA81" s="195">
        <v>1383658</v>
      </c>
      <c r="BB81" s="195">
        <v>6944841.6100000003</v>
      </c>
      <c r="BC81" s="195">
        <v>860886</v>
      </c>
      <c r="BD81" s="195">
        <v>34458254.75</v>
      </c>
      <c r="BE81" s="195">
        <v>2975847.55</v>
      </c>
      <c r="BF81" s="195">
        <v>1069841.25</v>
      </c>
      <c r="BG81" s="195">
        <v>879115.7</v>
      </c>
      <c r="BH81" s="195">
        <v>6260479.8300000001</v>
      </c>
      <c r="BI81" s="195">
        <v>829108.2</v>
      </c>
      <c r="BJ81" s="195">
        <v>433556.3</v>
      </c>
      <c r="BK81" s="195">
        <v>748254.2</v>
      </c>
      <c r="BL81" s="195">
        <v>963603.3</v>
      </c>
      <c r="BM81" s="195">
        <v>18014945.5</v>
      </c>
      <c r="BN81" s="195">
        <v>2650223.75</v>
      </c>
      <c r="BO81" s="195">
        <v>1364411.15</v>
      </c>
      <c r="BP81" s="195">
        <v>1921756.5</v>
      </c>
      <c r="BQ81" s="195">
        <v>980309</v>
      </c>
      <c r="BR81" s="195">
        <v>929603</v>
      </c>
      <c r="BS81" s="195">
        <v>74804997.909999996</v>
      </c>
      <c r="BT81" s="195">
        <v>2371908</v>
      </c>
      <c r="BU81" s="195">
        <v>1468034.76</v>
      </c>
      <c r="BV81" s="195">
        <v>5946753</v>
      </c>
      <c r="BW81" s="195">
        <v>452001</v>
      </c>
      <c r="BX81" s="195">
        <v>853033.5</v>
      </c>
      <c r="BY81" s="195">
        <v>4089221.09</v>
      </c>
      <c r="BZ81" s="195">
        <v>628330.66</v>
      </c>
      <c r="CA81" s="195">
        <v>942232</v>
      </c>
      <c r="CB81" s="195">
        <v>1057022</v>
      </c>
      <c r="CC81" s="195">
        <v>1050927</v>
      </c>
      <c r="CD81" s="195">
        <v>2597887</v>
      </c>
      <c r="CE81" s="195">
        <v>1420747.52</v>
      </c>
      <c r="CF81" s="195">
        <v>2884590.37</v>
      </c>
      <c r="CG81" s="195">
        <v>631389</v>
      </c>
      <c r="CH81" s="195">
        <v>824008</v>
      </c>
      <c r="CI81" s="195">
        <v>663470</v>
      </c>
      <c r="CJ81" s="195">
        <v>845444</v>
      </c>
      <c r="CK81" s="195">
        <v>3748341.5</v>
      </c>
      <c r="CL81" s="195">
        <v>1029426.55</v>
      </c>
      <c r="CM81" s="195">
        <v>806195.75</v>
      </c>
    </row>
    <row r="82" spans="1:91" ht="24.6" hidden="1">
      <c r="A82" s="125">
        <v>5</v>
      </c>
      <c r="B82" s="243" t="s">
        <v>811</v>
      </c>
      <c r="C82" s="141" t="s">
        <v>1235</v>
      </c>
      <c r="D82" s="195">
        <v>16043640.25</v>
      </c>
      <c r="E82" s="195">
        <v>266094.7</v>
      </c>
      <c r="F82" s="195">
        <v>165456.5</v>
      </c>
      <c r="G82" s="195">
        <v>230784.75</v>
      </c>
      <c r="H82" s="195">
        <v>82241</v>
      </c>
      <c r="I82" s="195">
        <v>263168.5</v>
      </c>
      <c r="J82" s="195">
        <v>340236.75</v>
      </c>
      <c r="K82" s="195">
        <v>668794.16</v>
      </c>
      <c r="L82" s="195">
        <v>103160.37</v>
      </c>
      <c r="M82" s="195">
        <v>280853.75</v>
      </c>
      <c r="N82" s="195">
        <v>1914171.5</v>
      </c>
      <c r="O82" s="195">
        <v>90352.92</v>
      </c>
      <c r="P82" s="195">
        <v>7719305.2999999998</v>
      </c>
      <c r="Q82" s="195">
        <v>329877.02</v>
      </c>
      <c r="R82" s="195">
        <v>962667.75</v>
      </c>
      <c r="S82" s="195">
        <v>1163112.75</v>
      </c>
      <c r="T82" s="195">
        <v>195109.75</v>
      </c>
      <c r="U82" s="195">
        <v>612449.80000000005</v>
      </c>
      <c r="V82" s="195">
        <v>248263</v>
      </c>
      <c r="W82" s="195">
        <v>179129.5</v>
      </c>
      <c r="X82" s="195">
        <v>22327882.629999999</v>
      </c>
      <c r="Y82" s="195">
        <v>243164.5</v>
      </c>
      <c r="Z82" s="195">
        <v>499514.15</v>
      </c>
      <c r="AA82" s="195">
        <v>292702.3</v>
      </c>
      <c r="AB82" s="195">
        <v>233187.5</v>
      </c>
      <c r="AC82" s="195">
        <v>239881.5</v>
      </c>
      <c r="AD82" s="195">
        <v>125674</v>
      </c>
      <c r="AE82" s="195">
        <v>2687245</v>
      </c>
      <c r="AF82" s="195">
        <v>363194</v>
      </c>
      <c r="AG82" s="195">
        <v>351335.94</v>
      </c>
      <c r="AH82" s="195">
        <v>291314.2</v>
      </c>
      <c r="AI82" s="195">
        <v>687400.75</v>
      </c>
      <c r="AJ82" s="195">
        <v>456667.45</v>
      </c>
      <c r="AK82" s="195">
        <v>165625</v>
      </c>
      <c r="AL82" s="195">
        <v>43539737.909999996</v>
      </c>
      <c r="AM82" s="195">
        <v>330248</v>
      </c>
      <c r="AN82" s="195">
        <v>278013</v>
      </c>
      <c r="AO82" s="195">
        <v>1193097</v>
      </c>
      <c r="AP82" s="195">
        <v>2200933</v>
      </c>
      <c r="AQ82" s="195">
        <v>259587</v>
      </c>
      <c r="AR82" s="195">
        <v>129359</v>
      </c>
      <c r="AS82" s="195">
        <v>5259880.49</v>
      </c>
      <c r="AT82" s="195">
        <v>296366.25</v>
      </c>
      <c r="AU82" s="195">
        <v>596905.43999999994</v>
      </c>
      <c r="AV82" s="195">
        <v>750048.54</v>
      </c>
      <c r="AW82" s="195">
        <v>213476</v>
      </c>
      <c r="AX82" s="195">
        <v>328295.5</v>
      </c>
      <c r="AY82" s="195">
        <v>418118.01</v>
      </c>
      <c r="AZ82" s="195">
        <v>309863.25</v>
      </c>
      <c r="BA82" s="195">
        <v>213216</v>
      </c>
      <c r="BB82" s="195">
        <v>5866930.5</v>
      </c>
      <c r="BC82" s="195">
        <v>402104</v>
      </c>
      <c r="BD82" s="195">
        <v>23004520.829999998</v>
      </c>
      <c r="BE82" s="195">
        <v>3097365.72</v>
      </c>
      <c r="BF82" s="195">
        <v>504720.25</v>
      </c>
      <c r="BG82" s="195">
        <v>268326.75</v>
      </c>
      <c r="BH82" s="195">
        <v>8319176.75</v>
      </c>
      <c r="BI82" s="195">
        <v>570965.5</v>
      </c>
      <c r="BJ82" s="195">
        <v>85303</v>
      </c>
      <c r="BK82" s="195">
        <v>186895.69</v>
      </c>
      <c r="BL82" s="195">
        <v>207092.5</v>
      </c>
      <c r="BM82" s="195">
        <v>14240410.5</v>
      </c>
      <c r="BN82" s="195">
        <v>782150.85</v>
      </c>
      <c r="BO82" s="195">
        <v>378189.65</v>
      </c>
      <c r="BP82" s="195">
        <v>1338279.5</v>
      </c>
      <c r="BQ82" s="195">
        <v>376276</v>
      </c>
      <c r="BR82" s="195">
        <v>224525</v>
      </c>
      <c r="BS82" s="195">
        <v>73192314.290000007</v>
      </c>
      <c r="BT82" s="195">
        <v>988898</v>
      </c>
      <c r="BU82" s="195">
        <v>447605.77</v>
      </c>
      <c r="BV82" s="195">
        <v>5154244</v>
      </c>
      <c r="BW82" s="195">
        <v>7745</v>
      </c>
      <c r="BX82" s="195">
        <v>370941</v>
      </c>
      <c r="BY82" s="195">
        <v>2449479.7999999998</v>
      </c>
      <c r="BZ82" s="195">
        <v>212484.65</v>
      </c>
      <c r="CA82" s="195">
        <v>109041</v>
      </c>
      <c r="CB82" s="195">
        <v>183974</v>
      </c>
      <c r="CC82" s="195">
        <v>596563</v>
      </c>
      <c r="CD82" s="195">
        <v>2376233.5</v>
      </c>
      <c r="CE82" s="195">
        <v>585401.19999999995</v>
      </c>
      <c r="CF82" s="195">
        <v>1436295</v>
      </c>
      <c r="CG82" s="195">
        <v>216352</v>
      </c>
      <c r="CH82" s="195">
        <v>380640.25</v>
      </c>
      <c r="CI82" s="195">
        <v>279651.25</v>
      </c>
      <c r="CJ82" s="195">
        <v>129341</v>
      </c>
      <c r="CK82" s="195">
        <v>3008478.75</v>
      </c>
      <c r="CL82" s="195">
        <v>150201.18</v>
      </c>
      <c r="CM82" s="195">
        <v>129394</v>
      </c>
    </row>
    <row r="83" spans="1:91" s="144" customFormat="1" ht="24.6" hidden="1">
      <c r="A83" s="142">
        <v>5</v>
      </c>
      <c r="B83" s="244" t="s">
        <v>812</v>
      </c>
      <c r="C83" s="143" t="s">
        <v>1236</v>
      </c>
      <c r="D83" s="196">
        <v>288070.75</v>
      </c>
      <c r="E83" s="196">
        <v>0</v>
      </c>
      <c r="F83" s="196">
        <v>0</v>
      </c>
      <c r="G83" s="196">
        <v>0</v>
      </c>
      <c r="H83" s="196">
        <v>0</v>
      </c>
      <c r="I83" s="196">
        <v>0</v>
      </c>
      <c r="J83" s="196">
        <v>0</v>
      </c>
      <c r="K83" s="196">
        <v>8216</v>
      </c>
      <c r="L83" s="196">
        <v>0</v>
      </c>
      <c r="M83" s="196">
        <v>0</v>
      </c>
      <c r="N83" s="196">
        <v>0</v>
      </c>
      <c r="O83" s="196">
        <v>25912.5</v>
      </c>
      <c r="P83" s="196">
        <v>0</v>
      </c>
      <c r="Q83" s="196">
        <v>0</v>
      </c>
      <c r="R83" s="196">
        <v>0</v>
      </c>
      <c r="S83" s="196">
        <v>9722</v>
      </c>
      <c r="T83" s="196">
        <v>0</v>
      </c>
      <c r="U83" s="196">
        <v>0</v>
      </c>
      <c r="V83" s="196">
        <v>11250</v>
      </c>
      <c r="W83" s="196">
        <v>0</v>
      </c>
      <c r="X83" s="196">
        <v>7364.45</v>
      </c>
      <c r="Y83" s="196">
        <v>0</v>
      </c>
      <c r="Z83" s="196">
        <v>0</v>
      </c>
      <c r="AA83" s="196">
        <v>0</v>
      </c>
      <c r="AB83" s="196">
        <v>0</v>
      </c>
      <c r="AC83" s="196">
        <v>0</v>
      </c>
      <c r="AD83" s="196">
        <v>0</v>
      </c>
      <c r="AE83" s="196">
        <v>0</v>
      </c>
      <c r="AF83" s="196">
        <v>0</v>
      </c>
      <c r="AG83" s="196">
        <v>0</v>
      </c>
      <c r="AH83" s="196">
        <v>0</v>
      </c>
      <c r="AI83" s="196">
        <v>8916.5</v>
      </c>
      <c r="AJ83" s="196">
        <v>0</v>
      </c>
      <c r="AK83" s="196">
        <v>0</v>
      </c>
      <c r="AL83" s="196">
        <v>4684296</v>
      </c>
      <c r="AM83" s="196">
        <v>0</v>
      </c>
      <c r="AN83" s="196">
        <v>17098.5</v>
      </c>
      <c r="AO83" s="196">
        <v>0</v>
      </c>
      <c r="AP83" s="196">
        <v>50072</v>
      </c>
      <c r="AQ83" s="196">
        <v>77815</v>
      </c>
      <c r="AR83" s="196">
        <v>14587.5</v>
      </c>
      <c r="AS83" s="196">
        <v>0</v>
      </c>
      <c r="AT83" s="196">
        <v>13207.75</v>
      </c>
      <c r="AU83" s="196">
        <v>89235</v>
      </c>
      <c r="AV83" s="196">
        <v>0</v>
      </c>
      <c r="AW83" s="196">
        <v>0</v>
      </c>
      <c r="AX83" s="196">
        <v>0</v>
      </c>
      <c r="AY83" s="196">
        <v>27362</v>
      </c>
      <c r="AZ83" s="196">
        <v>0</v>
      </c>
      <c r="BA83" s="196">
        <v>0</v>
      </c>
      <c r="BB83" s="196">
        <v>235064.75</v>
      </c>
      <c r="BC83" s="196">
        <v>40517.800000000003</v>
      </c>
      <c r="BD83" s="196">
        <v>318153.75</v>
      </c>
      <c r="BE83" s="196">
        <v>0</v>
      </c>
      <c r="BF83" s="196">
        <v>0</v>
      </c>
      <c r="BG83" s="196">
        <v>53846.9</v>
      </c>
      <c r="BH83" s="196">
        <v>54376.5</v>
      </c>
      <c r="BI83" s="196">
        <v>0</v>
      </c>
      <c r="BJ83" s="196">
        <v>15802.3</v>
      </c>
      <c r="BK83" s="196">
        <v>0</v>
      </c>
      <c r="BL83" s="196">
        <v>0</v>
      </c>
      <c r="BM83" s="196">
        <v>497.5</v>
      </c>
      <c r="BN83" s="196">
        <v>0</v>
      </c>
      <c r="BO83" s="196">
        <v>0</v>
      </c>
      <c r="BP83" s="196">
        <v>0</v>
      </c>
      <c r="BQ83" s="196">
        <v>0</v>
      </c>
      <c r="BR83" s="196">
        <v>0</v>
      </c>
      <c r="BS83" s="196">
        <v>2995612.45</v>
      </c>
      <c r="BT83" s="196">
        <v>0</v>
      </c>
      <c r="BU83" s="196">
        <v>8935.56</v>
      </c>
      <c r="BV83" s="196">
        <v>0</v>
      </c>
      <c r="BW83" s="196">
        <v>0</v>
      </c>
      <c r="BX83" s="196">
        <v>0</v>
      </c>
      <c r="BY83" s="196">
        <v>0</v>
      </c>
      <c r="BZ83" s="196">
        <v>0</v>
      </c>
      <c r="CA83" s="196">
        <v>0</v>
      </c>
      <c r="CB83" s="196">
        <v>1050</v>
      </c>
      <c r="CC83" s="196">
        <v>0</v>
      </c>
      <c r="CD83" s="196">
        <v>0</v>
      </c>
      <c r="CE83" s="196">
        <v>0</v>
      </c>
      <c r="CF83" s="196">
        <v>0</v>
      </c>
      <c r="CG83" s="196">
        <v>0</v>
      </c>
      <c r="CH83" s="196">
        <v>7034</v>
      </c>
      <c r="CI83" s="196">
        <v>0</v>
      </c>
      <c r="CJ83" s="196">
        <v>0</v>
      </c>
      <c r="CK83" s="196">
        <v>0</v>
      </c>
      <c r="CL83" s="196">
        <v>0</v>
      </c>
      <c r="CM83" s="196">
        <v>47699.5</v>
      </c>
    </row>
    <row r="84" spans="1:91" ht="24.6" hidden="1">
      <c r="A84" s="125">
        <v>5</v>
      </c>
      <c r="B84" s="243" t="s">
        <v>813</v>
      </c>
      <c r="C84" s="145" t="s">
        <v>1237</v>
      </c>
      <c r="D84" s="195">
        <v>4150136.75</v>
      </c>
      <c r="E84" s="195">
        <v>22771.09</v>
      </c>
      <c r="F84" s="195">
        <v>0</v>
      </c>
      <c r="G84" s="195">
        <v>0</v>
      </c>
      <c r="H84" s="195">
        <v>0</v>
      </c>
      <c r="I84" s="195">
        <v>17875.5</v>
      </c>
      <c r="J84" s="195">
        <v>0</v>
      </c>
      <c r="K84" s="195">
        <v>0</v>
      </c>
      <c r="L84" s="195">
        <v>0</v>
      </c>
      <c r="M84" s="195">
        <v>0</v>
      </c>
      <c r="N84" s="195">
        <v>0</v>
      </c>
      <c r="O84" s="195">
        <v>42047</v>
      </c>
      <c r="P84" s="195">
        <v>533760</v>
      </c>
      <c r="Q84" s="195">
        <v>0</v>
      </c>
      <c r="R84" s="195">
        <v>0</v>
      </c>
      <c r="S84" s="195">
        <v>150579.75</v>
      </c>
      <c r="T84" s="195">
        <v>0</v>
      </c>
      <c r="U84" s="195">
        <v>0</v>
      </c>
      <c r="V84" s="195">
        <v>0</v>
      </c>
      <c r="W84" s="195">
        <v>0</v>
      </c>
      <c r="X84" s="195">
        <v>629929.56999999995</v>
      </c>
      <c r="Y84" s="195">
        <v>0</v>
      </c>
      <c r="Z84" s="195">
        <v>0</v>
      </c>
      <c r="AA84" s="195">
        <v>11985.25</v>
      </c>
      <c r="AB84" s="195">
        <v>0</v>
      </c>
      <c r="AC84" s="195">
        <v>30375.5</v>
      </c>
      <c r="AD84" s="195">
        <v>6427</v>
      </c>
      <c r="AE84" s="195">
        <v>424711</v>
      </c>
      <c r="AF84" s="195">
        <v>3457</v>
      </c>
      <c r="AG84" s="195">
        <v>0</v>
      </c>
      <c r="AH84" s="195">
        <v>0</v>
      </c>
      <c r="AI84" s="195">
        <v>9325</v>
      </c>
      <c r="AJ84" s="195">
        <v>31608</v>
      </c>
      <c r="AK84" s="195">
        <v>0</v>
      </c>
      <c r="AL84" s="195">
        <v>15071021.810000001</v>
      </c>
      <c r="AM84" s="195">
        <v>4639</v>
      </c>
      <c r="AN84" s="195">
        <v>67461.5</v>
      </c>
      <c r="AO84" s="195">
        <v>81816</v>
      </c>
      <c r="AP84" s="195">
        <v>48810</v>
      </c>
      <c r="AQ84" s="195">
        <v>56742</v>
      </c>
      <c r="AR84" s="195">
        <v>25272</v>
      </c>
      <c r="AS84" s="195">
        <v>498934.38</v>
      </c>
      <c r="AT84" s="195">
        <v>35759.120000000003</v>
      </c>
      <c r="AU84" s="195">
        <v>150738.54</v>
      </c>
      <c r="AV84" s="195">
        <v>0</v>
      </c>
      <c r="AW84" s="195">
        <v>91829</v>
      </c>
      <c r="AX84" s="195">
        <v>0</v>
      </c>
      <c r="AY84" s="195">
        <v>45594</v>
      </c>
      <c r="AZ84" s="195">
        <v>0</v>
      </c>
      <c r="BA84" s="195">
        <v>0</v>
      </c>
      <c r="BB84" s="195">
        <v>126049.75</v>
      </c>
      <c r="BC84" s="195">
        <v>76194.289999999994</v>
      </c>
      <c r="BD84" s="195">
        <v>2487835.61</v>
      </c>
      <c r="BE84" s="195">
        <v>224322.1</v>
      </c>
      <c r="BF84" s="195">
        <v>0</v>
      </c>
      <c r="BG84" s="195">
        <v>0</v>
      </c>
      <c r="BH84" s="195">
        <v>1144173.5</v>
      </c>
      <c r="BI84" s="195">
        <v>0</v>
      </c>
      <c r="BJ84" s="195">
        <v>0</v>
      </c>
      <c r="BK84" s="195">
        <v>0</v>
      </c>
      <c r="BL84" s="195">
        <v>0</v>
      </c>
      <c r="BM84" s="195">
        <v>479703.75</v>
      </c>
      <c r="BN84" s="195">
        <v>0</v>
      </c>
      <c r="BO84" s="195">
        <v>599</v>
      </c>
      <c r="BP84" s="195">
        <v>27658</v>
      </c>
      <c r="BQ84" s="195">
        <v>34911</v>
      </c>
      <c r="BR84" s="195">
        <v>0</v>
      </c>
      <c r="BS84" s="195">
        <v>24979719.5</v>
      </c>
      <c r="BT84" s="195">
        <v>130448</v>
      </c>
      <c r="BU84" s="195">
        <v>4253.68</v>
      </c>
      <c r="BV84" s="195">
        <v>525056</v>
      </c>
      <c r="BW84" s="195">
        <v>0</v>
      </c>
      <c r="BX84" s="195">
        <v>0</v>
      </c>
      <c r="BY84" s="195">
        <v>221995.37</v>
      </c>
      <c r="BZ84" s="195">
        <v>13981.15</v>
      </c>
      <c r="CA84" s="195">
        <v>0</v>
      </c>
      <c r="CB84" s="195">
        <v>107953</v>
      </c>
      <c r="CC84" s="195">
        <v>148129</v>
      </c>
      <c r="CD84" s="195">
        <v>121719.75</v>
      </c>
      <c r="CE84" s="195">
        <v>44504.800000000003</v>
      </c>
      <c r="CF84" s="195">
        <v>83204</v>
      </c>
      <c r="CG84" s="195">
        <v>4860</v>
      </c>
      <c r="CH84" s="195">
        <v>0</v>
      </c>
      <c r="CI84" s="195">
        <v>0</v>
      </c>
      <c r="CJ84" s="195">
        <v>0</v>
      </c>
      <c r="CK84" s="195">
        <v>359636.5</v>
      </c>
      <c r="CL84" s="195">
        <v>0</v>
      </c>
      <c r="CM84" s="195">
        <v>19975</v>
      </c>
    </row>
    <row r="85" spans="1:91" ht="24.6" hidden="1">
      <c r="A85" s="125">
        <v>5</v>
      </c>
      <c r="B85" s="243" t="s">
        <v>814</v>
      </c>
      <c r="C85" s="145" t="s">
        <v>1238</v>
      </c>
      <c r="D85" s="195">
        <v>0</v>
      </c>
      <c r="E85" s="195">
        <v>0</v>
      </c>
      <c r="F85" s="195">
        <v>0</v>
      </c>
      <c r="G85" s="195">
        <v>0</v>
      </c>
      <c r="H85" s="195">
        <v>0</v>
      </c>
      <c r="I85" s="195">
        <v>0</v>
      </c>
      <c r="J85" s="195">
        <v>0</v>
      </c>
      <c r="K85" s="195">
        <v>0</v>
      </c>
      <c r="L85" s="195">
        <v>0</v>
      </c>
      <c r="M85" s="195">
        <v>0</v>
      </c>
      <c r="N85" s="195">
        <v>0</v>
      </c>
      <c r="O85" s="195">
        <v>0</v>
      </c>
      <c r="P85" s="195">
        <v>0</v>
      </c>
      <c r="Q85" s="195">
        <v>7169.2</v>
      </c>
      <c r="R85" s="195">
        <v>0</v>
      </c>
      <c r="S85" s="195">
        <v>0</v>
      </c>
      <c r="T85" s="195">
        <v>0</v>
      </c>
      <c r="U85" s="195">
        <v>0</v>
      </c>
      <c r="V85" s="195">
        <v>0</v>
      </c>
      <c r="W85" s="195">
        <v>0</v>
      </c>
      <c r="X85" s="195">
        <v>2579.75</v>
      </c>
      <c r="Y85" s="195">
        <v>0</v>
      </c>
      <c r="Z85" s="195">
        <v>0</v>
      </c>
      <c r="AA85" s="195">
        <v>0</v>
      </c>
      <c r="AB85" s="195">
        <v>0</v>
      </c>
      <c r="AC85" s="195">
        <v>0</v>
      </c>
      <c r="AD85" s="195">
        <v>0</v>
      </c>
      <c r="AE85" s="195">
        <v>0</v>
      </c>
      <c r="AF85" s="195">
        <v>0</v>
      </c>
      <c r="AG85" s="195">
        <v>0</v>
      </c>
      <c r="AH85" s="195">
        <v>0</v>
      </c>
      <c r="AI85" s="195">
        <v>1730</v>
      </c>
      <c r="AJ85" s="195">
        <v>0</v>
      </c>
      <c r="AK85" s="195">
        <v>0</v>
      </c>
      <c r="AL85" s="195">
        <v>257532.25</v>
      </c>
      <c r="AM85" s="195">
        <v>0</v>
      </c>
      <c r="AN85" s="195">
        <v>0</v>
      </c>
      <c r="AO85" s="195">
        <v>0</v>
      </c>
      <c r="AP85" s="195">
        <v>0</v>
      </c>
      <c r="AQ85" s="195">
        <v>50</v>
      </c>
      <c r="AR85" s="195">
        <v>0</v>
      </c>
      <c r="AS85" s="195">
        <v>0</v>
      </c>
      <c r="AT85" s="195">
        <v>0</v>
      </c>
      <c r="AU85" s="195">
        <v>0</v>
      </c>
      <c r="AV85" s="195">
        <v>0</v>
      </c>
      <c r="AW85" s="195">
        <v>0</v>
      </c>
      <c r="AX85" s="195">
        <v>0</v>
      </c>
      <c r="AY85" s="195">
        <v>0</v>
      </c>
      <c r="AZ85" s="195">
        <v>0</v>
      </c>
      <c r="BA85" s="195">
        <v>0</v>
      </c>
      <c r="BB85" s="195">
        <v>124981.25</v>
      </c>
      <c r="BC85" s="195">
        <v>0</v>
      </c>
      <c r="BD85" s="195">
        <v>0</v>
      </c>
      <c r="BE85" s="195">
        <v>0</v>
      </c>
      <c r="BF85" s="195">
        <v>0</v>
      </c>
      <c r="BG85" s="195">
        <v>0</v>
      </c>
      <c r="BH85" s="195">
        <v>0</v>
      </c>
      <c r="BI85" s="195">
        <v>0</v>
      </c>
      <c r="BJ85" s="195">
        <v>0</v>
      </c>
      <c r="BK85" s="195">
        <v>0</v>
      </c>
      <c r="BL85" s="195">
        <v>0</v>
      </c>
      <c r="BM85" s="195">
        <v>0</v>
      </c>
      <c r="BN85" s="195">
        <v>0</v>
      </c>
      <c r="BO85" s="195">
        <v>0</v>
      </c>
      <c r="BP85" s="195">
        <v>0</v>
      </c>
      <c r="BQ85" s="195">
        <v>0</v>
      </c>
      <c r="BR85" s="195">
        <v>0</v>
      </c>
      <c r="BS85" s="197">
        <v>298946.11</v>
      </c>
      <c r="BT85" s="197">
        <v>0</v>
      </c>
      <c r="BU85" s="195">
        <v>3966</v>
      </c>
      <c r="BV85" s="197">
        <v>0</v>
      </c>
      <c r="BW85" s="195">
        <v>0</v>
      </c>
      <c r="BX85" s="195">
        <v>0</v>
      </c>
      <c r="BY85" s="197">
        <v>0</v>
      </c>
      <c r="BZ85" s="195">
        <v>0</v>
      </c>
      <c r="CA85" s="195">
        <v>0</v>
      </c>
      <c r="CB85" s="195">
        <v>0</v>
      </c>
      <c r="CC85" s="195">
        <v>0</v>
      </c>
      <c r="CD85" s="197">
        <v>0</v>
      </c>
      <c r="CE85" s="195">
        <v>0</v>
      </c>
      <c r="CF85" s="195">
        <v>0</v>
      </c>
      <c r="CG85" s="195">
        <v>0</v>
      </c>
      <c r="CH85" s="195">
        <v>0</v>
      </c>
      <c r="CI85" s="195">
        <v>0</v>
      </c>
      <c r="CJ85" s="195">
        <v>0</v>
      </c>
      <c r="CK85" s="197">
        <v>0</v>
      </c>
      <c r="CL85" s="195">
        <v>0</v>
      </c>
      <c r="CM85" s="197">
        <v>0</v>
      </c>
    </row>
    <row r="86" spans="1:91" ht="24.6" hidden="1">
      <c r="A86" s="125">
        <v>5</v>
      </c>
      <c r="B86" s="243" t="s">
        <v>815</v>
      </c>
      <c r="C86" s="145" t="s">
        <v>1239</v>
      </c>
      <c r="D86" s="195">
        <v>0</v>
      </c>
      <c r="E86" s="195">
        <v>0</v>
      </c>
      <c r="F86" s="195">
        <v>0</v>
      </c>
      <c r="G86" s="195">
        <v>0</v>
      </c>
      <c r="H86" s="195">
        <v>0</v>
      </c>
      <c r="I86" s="195">
        <v>0</v>
      </c>
      <c r="J86" s="195">
        <v>0</v>
      </c>
      <c r="K86" s="195">
        <v>0</v>
      </c>
      <c r="L86" s="195">
        <v>0</v>
      </c>
      <c r="M86" s="195">
        <v>0</v>
      </c>
      <c r="N86" s="195">
        <v>0</v>
      </c>
      <c r="O86" s="195">
        <v>0</v>
      </c>
      <c r="P86" s="195">
        <v>0</v>
      </c>
      <c r="Q86" s="195">
        <v>0</v>
      </c>
      <c r="R86" s="195">
        <v>0</v>
      </c>
      <c r="S86" s="195">
        <v>0</v>
      </c>
      <c r="T86" s="195">
        <v>0</v>
      </c>
      <c r="U86" s="195">
        <v>0</v>
      </c>
      <c r="V86" s="195">
        <v>0</v>
      </c>
      <c r="W86" s="195">
        <v>0</v>
      </c>
      <c r="X86" s="195">
        <v>503874.19</v>
      </c>
      <c r="Y86" s="195">
        <v>29002</v>
      </c>
      <c r="Z86" s="195">
        <v>0</v>
      </c>
      <c r="AA86" s="195">
        <v>0</v>
      </c>
      <c r="AB86" s="195">
        <v>0</v>
      </c>
      <c r="AC86" s="195">
        <v>0</v>
      </c>
      <c r="AD86" s="195">
        <v>0</v>
      </c>
      <c r="AE86" s="195">
        <v>0</v>
      </c>
      <c r="AF86" s="195">
        <v>21406.799999999999</v>
      </c>
      <c r="AG86" s="195">
        <v>0</v>
      </c>
      <c r="AH86" s="195">
        <v>0</v>
      </c>
      <c r="AI86" s="195">
        <v>12951.3</v>
      </c>
      <c r="AJ86" s="195">
        <v>0</v>
      </c>
      <c r="AK86" s="195">
        <v>0</v>
      </c>
      <c r="AL86" s="195">
        <v>6320503.4800000004</v>
      </c>
      <c r="AM86" s="195">
        <v>0</v>
      </c>
      <c r="AN86" s="195">
        <v>0</v>
      </c>
      <c r="AO86" s="195">
        <v>0</v>
      </c>
      <c r="AP86" s="195">
        <v>0</v>
      </c>
      <c r="AQ86" s="195">
        <v>0</v>
      </c>
      <c r="AR86" s="195">
        <v>0</v>
      </c>
      <c r="AS86" s="195">
        <v>0</v>
      </c>
      <c r="AT86" s="195">
        <v>0</v>
      </c>
      <c r="AU86" s="195">
        <v>0</v>
      </c>
      <c r="AV86" s="195">
        <v>21439.24</v>
      </c>
      <c r="AW86" s="195">
        <v>0</v>
      </c>
      <c r="AX86" s="195">
        <v>0</v>
      </c>
      <c r="AY86" s="195">
        <v>0</v>
      </c>
      <c r="AZ86" s="195">
        <v>0</v>
      </c>
      <c r="BA86" s="195">
        <v>0</v>
      </c>
      <c r="BB86" s="195">
        <v>327185.5</v>
      </c>
      <c r="BC86" s="195">
        <v>0</v>
      </c>
      <c r="BD86" s="195">
        <v>0</v>
      </c>
      <c r="BE86" s="195">
        <v>0</v>
      </c>
      <c r="BF86" s="195">
        <v>0</v>
      </c>
      <c r="BG86" s="195">
        <v>0</v>
      </c>
      <c r="BH86" s="195">
        <v>0</v>
      </c>
      <c r="BI86" s="195">
        <v>0</v>
      </c>
      <c r="BJ86" s="195">
        <v>0</v>
      </c>
      <c r="BK86" s="195">
        <v>0</v>
      </c>
      <c r="BL86" s="195">
        <v>0</v>
      </c>
      <c r="BM86" s="195">
        <v>0</v>
      </c>
      <c r="BN86" s="195">
        <v>0</v>
      </c>
      <c r="BO86" s="195">
        <v>0</v>
      </c>
      <c r="BP86" s="195">
        <v>0</v>
      </c>
      <c r="BQ86" s="195">
        <v>0</v>
      </c>
      <c r="BR86" s="195">
        <v>0</v>
      </c>
      <c r="BS86" s="195">
        <v>5464458.5</v>
      </c>
      <c r="BT86" s="195">
        <v>0</v>
      </c>
      <c r="BU86" s="195">
        <v>0</v>
      </c>
      <c r="BV86" s="195">
        <v>448924</v>
      </c>
      <c r="BW86" s="195">
        <v>0</v>
      </c>
      <c r="BX86" s="195">
        <v>0</v>
      </c>
      <c r="BY86" s="195">
        <v>0</v>
      </c>
      <c r="BZ86" s="195">
        <v>13493.1</v>
      </c>
      <c r="CA86" s="195">
        <v>0</v>
      </c>
      <c r="CB86" s="195">
        <v>0</v>
      </c>
      <c r="CC86" s="195">
        <v>0</v>
      </c>
      <c r="CD86" s="195">
        <v>12836</v>
      </c>
      <c r="CE86" s="195">
        <v>0</v>
      </c>
      <c r="CF86" s="195">
        <v>0</v>
      </c>
      <c r="CG86" s="195">
        <v>0</v>
      </c>
      <c r="CH86" s="195">
        <v>0</v>
      </c>
      <c r="CI86" s="195">
        <v>0</v>
      </c>
      <c r="CJ86" s="195">
        <v>0</v>
      </c>
      <c r="CK86" s="195">
        <v>0</v>
      </c>
      <c r="CL86" s="195">
        <v>0</v>
      </c>
      <c r="CM86" s="195">
        <v>0</v>
      </c>
    </row>
    <row r="87" spans="1:91" ht="24.6" hidden="1">
      <c r="A87" s="125">
        <v>5</v>
      </c>
      <c r="B87" s="243" t="s">
        <v>816</v>
      </c>
      <c r="C87" s="145" t="s">
        <v>428</v>
      </c>
      <c r="D87" s="195">
        <v>1098036.75</v>
      </c>
      <c r="E87" s="195">
        <v>56291</v>
      </c>
      <c r="F87" s="195">
        <v>155934.5</v>
      </c>
      <c r="G87" s="195">
        <v>164634.20000000001</v>
      </c>
      <c r="H87" s="195">
        <v>66990.5</v>
      </c>
      <c r="I87" s="195">
        <v>202727.67999999999</v>
      </c>
      <c r="J87" s="195">
        <v>114843.51</v>
      </c>
      <c r="K87" s="195">
        <v>249498.15</v>
      </c>
      <c r="L87" s="195">
        <v>117986.9</v>
      </c>
      <c r="M87" s="195">
        <v>141627.25</v>
      </c>
      <c r="N87" s="195">
        <v>211113</v>
      </c>
      <c r="O87" s="195">
        <v>67367.199999999997</v>
      </c>
      <c r="P87" s="195">
        <v>1369765</v>
      </c>
      <c r="Q87" s="195">
        <v>73494.899999999994</v>
      </c>
      <c r="R87" s="195">
        <v>268328</v>
      </c>
      <c r="S87" s="195">
        <v>260293.5</v>
      </c>
      <c r="T87" s="195">
        <v>126437</v>
      </c>
      <c r="U87" s="195">
        <v>208658.3</v>
      </c>
      <c r="V87" s="195">
        <v>89285</v>
      </c>
      <c r="W87" s="195">
        <v>56274</v>
      </c>
      <c r="X87" s="195">
        <v>1004491.65</v>
      </c>
      <c r="Y87" s="195">
        <v>144506.20000000001</v>
      </c>
      <c r="Z87" s="195">
        <v>267036.5</v>
      </c>
      <c r="AA87" s="195">
        <v>75484</v>
      </c>
      <c r="AB87" s="195">
        <v>55570.5</v>
      </c>
      <c r="AC87" s="195">
        <v>120881.8</v>
      </c>
      <c r="AD87" s="195">
        <v>71771</v>
      </c>
      <c r="AE87" s="195">
        <v>383333</v>
      </c>
      <c r="AF87" s="195">
        <v>130752.1</v>
      </c>
      <c r="AG87" s="195">
        <v>207818.34</v>
      </c>
      <c r="AH87" s="195">
        <v>93445.55</v>
      </c>
      <c r="AI87" s="195">
        <v>251304.4</v>
      </c>
      <c r="AJ87" s="195">
        <v>124553</v>
      </c>
      <c r="AK87" s="195">
        <v>94429.25</v>
      </c>
      <c r="AL87" s="195">
        <v>4266312.6100000003</v>
      </c>
      <c r="AM87" s="195">
        <v>103209</v>
      </c>
      <c r="AN87" s="195">
        <v>61508.5</v>
      </c>
      <c r="AO87" s="195">
        <v>388319.31</v>
      </c>
      <c r="AP87" s="195">
        <v>275489</v>
      </c>
      <c r="AQ87" s="195">
        <v>322005</v>
      </c>
      <c r="AR87" s="195">
        <v>49235.5</v>
      </c>
      <c r="AS87" s="195">
        <v>305004</v>
      </c>
      <c r="AT87" s="195">
        <v>145537.5</v>
      </c>
      <c r="AU87" s="195">
        <v>109426</v>
      </c>
      <c r="AV87" s="195">
        <v>195274.8</v>
      </c>
      <c r="AW87" s="195">
        <v>138343</v>
      </c>
      <c r="AX87" s="195">
        <v>164893.5</v>
      </c>
      <c r="AY87" s="195">
        <v>224014.75</v>
      </c>
      <c r="AZ87" s="195">
        <v>44028</v>
      </c>
      <c r="BA87" s="195">
        <v>204033</v>
      </c>
      <c r="BB87" s="195">
        <v>670374.39</v>
      </c>
      <c r="BC87" s="195">
        <v>122663</v>
      </c>
      <c r="BD87" s="195">
        <v>1568233.6</v>
      </c>
      <c r="BE87" s="195">
        <v>173375.4</v>
      </c>
      <c r="BF87" s="195">
        <v>377810.9</v>
      </c>
      <c r="BG87" s="195">
        <v>64496</v>
      </c>
      <c r="BH87" s="195">
        <v>588466.75</v>
      </c>
      <c r="BI87" s="195">
        <v>139361.20000000001</v>
      </c>
      <c r="BJ87" s="195">
        <v>48124</v>
      </c>
      <c r="BK87" s="195">
        <v>152590.9</v>
      </c>
      <c r="BL87" s="195">
        <v>91826</v>
      </c>
      <c r="BM87" s="195">
        <v>1413517.75</v>
      </c>
      <c r="BN87" s="195">
        <v>414422.07</v>
      </c>
      <c r="BO87" s="195">
        <v>99724.25</v>
      </c>
      <c r="BP87" s="195">
        <v>229034.3</v>
      </c>
      <c r="BQ87" s="195">
        <v>182305.8</v>
      </c>
      <c r="BR87" s="195">
        <v>133007</v>
      </c>
      <c r="BS87" s="195">
        <v>7296747.5999999996</v>
      </c>
      <c r="BT87" s="195">
        <v>258518.2</v>
      </c>
      <c r="BU87" s="195">
        <v>28951</v>
      </c>
      <c r="BV87" s="195">
        <v>1348044.8</v>
      </c>
      <c r="BW87" s="195">
        <v>22925</v>
      </c>
      <c r="BX87" s="195">
        <v>121087</v>
      </c>
      <c r="BY87" s="195">
        <v>448384.62</v>
      </c>
      <c r="BZ87" s="195">
        <v>98878.399999999994</v>
      </c>
      <c r="CA87" s="195">
        <v>86928</v>
      </c>
      <c r="CB87" s="195">
        <v>150086</v>
      </c>
      <c r="CC87" s="195">
        <v>62317.03</v>
      </c>
      <c r="CD87" s="195">
        <v>652263.75</v>
      </c>
      <c r="CE87" s="195">
        <v>130183.69</v>
      </c>
      <c r="CF87" s="195">
        <v>330596.21999999997</v>
      </c>
      <c r="CG87" s="195">
        <v>57849</v>
      </c>
      <c r="CH87" s="195">
        <v>141975.95000000001</v>
      </c>
      <c r="CI87" s="195">
        <v>135566</v>
      </c>
      <c r="CJ87" s="195">
        <v>71906</v>
      </c>
      <c r="CK87" s="195">
        <v>363192.8</v>
      </c>
      <c r="CL87" s="195">
        <v>39741.599999999999</v>
      </c>
      <c r="CM87" s="195">
        <v>99472.4</v>
      </c>
    </row>
    <row r="88" spans="1:91" ht="24.6" hidden="1">
      <c r="A88" s="125">
        <v>5</v>
      </c>
      <c r="B88" s="243" t="s">
        <v>817</v>
      </c>
      <c r="C88" s="145" t="s">
        <v>429</v>
      </c>
      <c r="D88" s="195">
        <v>811551</v>
      </c>
      <c r="E88" s="195">
        <v>0</v>
      </c>
      <c r="F88" s="195">
        <v>6649</v>
      </c>
      <c r="G88" s="195">
        <v>45067</v>
      </c>
      <c r="H88" s="195">
        <v>27925.5</v>
      </c>
      <c r="I88" s="195">
        <v>99507.5</v>
      </c>
      <c r="J88" s="195">
        <v>230836.5</v>
      </c>
      <c r="K88" s="195">
        <v>355551.51</v>
      </c>
      <c r="L88" s="195">
        <v>235969.03</v>
      </c>
      <c r="M88" s="195">
        <v>27565.5</v>
      </c>
      <c r="N88" s="195">
        <v>316724</v>
      </c>
      <c r="O88" s="195">
        <v>0</v>
      </c>
      <c r="P88" s="195">
        <v>1037212</v>
      </c>
      <c r="Q88" s="195">
        <v>111644.32</v>
      </c>
      <c r="R88" s="195">
        <v>298175</v>
      </c>
      <c r="S88" s="195">
        <v>224462.75</v>
      </c>
      <c r="T88" s="195">
        <v>68568.5</v>
      </c>
      <c r="U88" s="195">
        <v>137091.5</v>
      </c>
      <c r="V88" s="195">
        <v>52217.5</v>
      </c>
      <c r="W88" s="195">
        <v>30293.5</v>
      </c>
      <c r="X88" s="195">
        <v>2440363.7999999998</v>
      </c>
      <c r="Y88" s="195">
        <v>58761</v>
      </c>
      <c r="Z88" s="195">
        <v>238091.5</v>
      </c>
      <c r="AA88" s="195">
        <v>20387.5</v>
      </c>
      <c r="AB88" s="195">
        <v>51109.5</v>
      </c>
      <c r="AC88" s="195">
        <v>0</v>
      </c>
      <c r="AD88" s="195">
        <v>5610</v>
      </c>
      <c r="AE88" s="195">
        <v>63954</v>
      </c>
      <c r="AF88" s="195">
        <v>97384.48</v>
      </c>
      <c r="AG88" s="195">
        <v>24163</v>
      </c>
      <c r="AH88" s="195">
        <v>117116.33</v>
      </c>
      <c r="AI88" s="195">
        <v>60050.2</v>
      </c>
      <c r="AJ88" s="195">
        <v>31755</v>
      </c>
      <c r="AK88" s="195">
        <v>42140.800000000003</v>
      </c>
      <c r="AL88" s="195">
        <v>7415307.6799999997</v>
      </c>
      <c r="AM88" s="195">
        <v>130073</v>
      </c>
      <c r="AN88" s="195">
        <v>0</v>
      </c>
      <c r="AO88" s="195">
        <v>34716</v>
      </c>
      <c r="AP88" s="195">
        <v>330136</v>
      </c>
      <c r="AQ88" s="195">
        <v>0</v>
      </c>
      <c r="AR88" s="195">
        <v>0</v>
      </c>
      <c r="AS88" s="195">
        <v>2027206.34</v>
      </c>
      <c r="AT88" s="195">
        <v>134438</v>
      </c>
      <c r="AU88" s="195">
        <v>399018</v>
      </c>
      <c r="AV88" s="195">
        <v>176793.48</v>
      </c>
      <c r="AW88" s="195">
        <v>0</v>
      </c>
      <c r="AX88" s="195">
        <v>20338.75</v>
      </c>
      <c r="AY88" s="195">
        <v>0</v>
      </c>
      <c r="AZ88" s="195">
        <v>71791</v>
      </c>
      <c r="BA88" s="195">
        <v>30703</v>
      </c>
      <c r="BB88" s="195">
        <v>1366436.25</v>
      </c>
      <c r="BC88" s="195">
        <v>0</v>
      </c>
      <c r="BD88" s="195">
        <v>3691965.1</v>
      </c>
      <c r="BE88" s="195">
        <v>276651.3</v>
      </c>
      <c r="BF88" s="195">
        <v>56123.5</v>
      </c>
      <c r="BG88" s="195">
        <v>94136.5</v>
      </c>
      <c r="BH88" s="195">
        <v>1457574.5</v>
      </c>
      <c r="BI88" s="195">
        <v>155783.5</v>
      </c>
      <c r="BJ88" s="195">
        <v>45671.48</v>
      </c>
      <c r="BK88" s="195">
        <v>112346.75</v>
      </c>
      <c r="BL88" s="195">
        <v>108976.5</v>
      </c>
      <c r="BM88" s="195">
        <v>2102623</v>
      </c>
      <c r="BN88" s="195">
        <v>42118.5</v>
      </c>
      <c r="BO88" s="195">
        <v>187907.25</v>
      </c>
      <c r="BP88" s="195">
        <v>214361</v>
      </c>
      <c r="BQ88" s="195">
        <v>176733.09</v>
      </c>
      <c r="BR88" s="195">
        <v>26187</v>
      </c>
      <c r="BS88" s="195">
        <v>6450232</v>
      </c>
      <c r="BT88" s="195">
        <v>40176</v>
      </c>
      <c r="BU88" s="195">
        <v>92027.41</v>
      </c>
      <c r="BV88" s="195">
        <v>3128876</v>
      </c>
      <c r="BW88" s="195">
        <v>0</v>
      </c>
      <c r="BX88" s="195">
        <v>122325.5</v>
      </c>
      <c r="BY88" s="195">
        <v>453586.36</v>
      </c>
      <c r="BZ88" s="195">
        <v>543</v>
      </c>
      <c r="CA88" s="195">
        <v>31226</v>
      </c>
      <c r="CB88" s="195">
        <v>0</v>
      </c>
      <c r="CC88" s="195">
        <v>70094</v>
      </c>
      <c r="CD88" s="195">
        <v>480235</v>
      </c>
      <c r="CE88" s="195">
        <v>276634.25</v>
      </c>
      <c r="CF88" s="195">
        <v>343034</v>
      </c>
      <c r="CG88" s="195">
        <v>3763</v>
      </c>
      <c r="CH88" s="195">
        <v>52655.25</v>
      </c>
      <c r="CI88" s="195">
        <v>0</v>
      </c>
      <c r="CJ88" s="195">
        <v>0</v>
      </c>
      <c r="CK88" s="195">
        <v>932173.5</v>
      </c>
      <c r="CL88" s="195">
        <v>34182</v>
      </c>
      <c r="CM88" s="197">
        <v>14056.5</v>
      </c>
    </row>
    <row r="89" spans="1:91" ht="24.6" hidden="1">
      <c r="A89" s="125">
        <v>5</v>
      </c>
      <c r="B89" s="243" t="s">
        <v>818</v>
      </c>
      <c r="C89" s="145" t="s">
        <v>430</v>
      </c>
      <c r="D89" s="195">
        <v>0</v>
      </c>
      <c r="E89" s="195">
        <v>702194.5</v>
      </c>
      <c r="F89" s="195">
        <v>0</v>
      </c>
      <c r="G89" s="195">
        <v>0</v>
      </c>
      <c r="H89" s="195">
        <v>0</v>
      </c>
      <c r="I89" s="195">
        <v>1119485</v>
      </c>
      <c r="J89" s="195">
        <v>7896.25</v>
      </c>
      <c r="K89" s="195">
        <v>3042219.5</v>
      </c>
      <c r="L89" s="195">
        <v>55246.8</v>
      </c>
      <c r="M89" s="195">
        <v>19681</v>
      </c>
      <c r="N89" s="195">
        <v>2437670</v>
      </c>
      <c r="O89" s="195">
        <v>0</v>
      </c>
      <c r="P89" s="195">
        <v>923831.25</v>
      </c>
      <c r="Q89" s="195">
        <v>22715.7</v>
      </c>
      <c r="R89" s="195">
        <v>1567595</v>
      </c>
      <c r="S89" s="195">
        <v>0</v>
      </c>
      <c r="T89" s="195">
        <v>144628.6</v>
      </c>
      <c r="U89" s="195">
        <v>17527.5</v>
      </c>
      <c r="V89" s="195">
        <v>9719.5</v>
      </c>
      <c r="W89" s="195">
        <v>0</v>
      </c>
      <c r="X89" s="195">
        <v>2127636.7799999998</v>
      </c>
      <c r="Y89" s="195">
        <v>0</v>
      </c>
      <c r="Z89" s="195">
        <v>0</v>
      </c>
      <c r="AA89" s="195">
        <v>15042</v>
      </c>
      <c r="AB89" s="195">
        <v>5860</v>
      </c>
      <c r="AC89" s="195">
        <v>21493</v>
      </c>
      <c r="AD89" s="195">
        <v>0</v>
      </c>
      <c r="AE89" s="195">
        <v>0</v>
      </c>
      <c r="AF89" s="195">
        <v>0</v>
      </c>
      <c r="AG89" s="195">
        <v>0</v>
      </c>
      <c r="AH89" s="195">
        <v>0</v>
      </c>
      <c r="AI89" s="195">
        <v>1575100</v>
      </c>
      <c r="AJ89" s="195">
        <v>0</v>
      </c>
      <c r="AK89" s="195">
        <v>21444.5</v>
      </c>
      <c r="AL89" s="195">
        <v>13568505.08</v>
      </c>
      <c r="AM89" s="195">
        <v>86885</v>
      </c>
      <c r="AN89" s="195">
        <v>0</v>
      </c>
      <c r="AO89" s="195">
        <v>0</v>
      </c>
      <c r="AP89" s="195">
        <v>41503</v>
      </c>
      <c r="AQ89" s="195">
        <v>0</v>
      </c>
      <c r="AR89" s="195">
        <v>0</v>
      </c>
      <c r="AS89" s="195">
        <v>5042775</v>
      </c>
      <c r="AT89" s="195">
        <v>0</v>
      </c>
      <c r="AU89" s="195">
        <v>0</v>
      </c>
      <c r="AV89" s="195">
        <v>33910.050000000003</v>
      </c>
      <c r="AW89" s="195">
        <v>0</v>
      </c>
      <c r="AX89" s="195">
        <v>0</v>
      </c>
      <c r="AY89" s="195">
        <v>0</v>
      </c>
      <c r="AZ89" s="195">
        <v>0</v>
      </c>
      <c r="BA89" s="195">
        <v>15476</v>
      </c>
      <c r="BB89" s="195">
        <v>3729359.96</v>
      </c>
      <c r="BC89" s="195">
        <v>0</v>
      </c>
      <c r="BD89" s="195">
        <v>6000</v>
      </c>
      <c r="BE89" s="195">
        <v>43756.5</v>
      </c>
      <c r="BF89" s="195">
        <v>0</v>
      </c>
      <c r="BG89" s="195">
        <v>823189</v>
      </c>
      <c r="BH89" s="195">
        <v>3455473</v>
      </c>
      <c r="BI89" s="195">
        <v>15727</v>
      </c>
      <c r="BJ89" s="195">
        <v>0</v>
      </c>
      <c r="BK89" s="195">
        <v>0</v>
      </c>
      <c r="BL89" s="195">
        <v>47677.25</v>
      </c>
      <c r="BM89" s="195">
        <v>1847033.75</v>
      </c>
      <c r="BN89" s="195">
        <v>0</v>
      </c>
      <c r="BO89" s="195">
        <v>829920.25</v>
      </c>
      <c r="BP89" s="195">
        <v>71624.5</v>
      </c>
      <c r="BQ89" s="195">
        <v>0</v>
      </c>
      <c r="BR89" s="195">
        <v>0</v>
      </c>
      <c r="BS89" s="197">
        <v>5114725.25</v>
      </c>
      <c r="BT89" s="195">
        <v>0</v>
      </c>
      <c r="BU89" s="195">
        <v>0</v>
      </c>
      <c r="BV89" s="195">
        <v>1914284</v>
      </c>
      <c r="BW89" s="195">
        <v>1530</v>
      </c>
      <c r="BX89" s="195">
        <v>88986</v>
      </c>
      <c r="BY89" s="195">
        <v>42258</v>
      </c>
      <c r="BZ89" s="195">
        <v>40181.1</v>
      </c>
      <c r="CA89" s="195">
        <v>13737</v>
      </c>
      <c r="CB89" s="195">
        <v>0</v>
      </c>
      <c r="CC89" s="195">
        <v>643468.80000000005</v>
      </c>
      <c r="CD89" s="195">
        <v>1530587.5</v>
      </c>
      <c r="CE89" s="195">
        <v>47814.400000000001</v>
      </c>
      <c r="CF89" s="195">
        <v>2748878.5</v>
      </c>
      <c r="CG89" s="195">
        <v>0</v>
      </c>
      <c r="CH89" s="195">
        <v>0</v>
      </c>
      <c r="CI89" s="195">
        <v>21631.5</v>
      </c>
      <c r="CJ89" s="195">
        <v>25322</v>
      </c>
      <c r="CK89" s="195">
        <v>765435</v>
      </c>
      <c r="CL89" s="195">
        <v>0</v>
      </c>
      <c r="CM89" s="195">
        <v>0</v>
      </c>
    </row>
    <row r="90" spans="1:91" ht="24.6" hidden="1">
      <c r="A90" s="125">
        <v>5</v>
      </c>
      <c r="B90" s="243" t="s">
        <v>819</v>
      </c>
      <c r="C90" s="145" t="s">
        <v>431</v>
      </c>
      <c r="D90" s="195">
        <v>0</v>
      </c>
      <c r="E90" s="195">
        <v>0</v>
      </c>
      <c r="F90" s="195">
        <v>0</v>
      </c>
      <c r="G90" s="195">
        <v>0</v>
      </c>
      <c r="H90" s="195">
        <v>0</v>
      </c>
      <c r="I90" s="195">
        <v>0</v>
      </c>
      <c r="J90" s="195">
        <v>0</v>
      </c>
      <c r="K90" s="195">
        <v>0</v>
      </c>
      <c r="L90" s="195">
        <v>0</v>
      </c>
      <c r="M90" s="195">
        <v>0</v>
      </c>
      <c r="N90" s="195">
        <v>98932.5</v>
      </c>
      <c r="O90" s="195">
        <v>0</v>
      </c>
      <c r="P90" s="195">
        <v>74499</v>
      </c>
      <c r="Q90" s="195">
        <v>0</v>
      </c>
      <c r="R90" s="195">
        <v>0</v>
      </c>
      <c r="S90" s="195">
        <v>0</v>
      </c>
      <c r="T90" s="195">
        <v>0</v>
      </c>
      <c r="U90" s="195">
        <v>9131.5</v>
      </c>
      <c r="V90" s="195">
        <v>0</v>
      </c>
      <c r="W90" s="195">
        <v>0</v>
      </c>
      <c r="X90" s="195">
        <v>4702948.28</v>
      </c>
      <c r="Y90" s="195">
        <v>0</v>
      </c>
      <c r="Z90" s="195">
        <v>0</v>
      </c>
      <c r="AA90" s="195">
        <v>7733</v>
      </c>
      <c r="AB90" s="195">
        <v>0</v>
      </c>
      <c r="AC90" s="195">
        <v>0</v>
      </c>
      <c r="AD90" s="195">
        <v>0</v>
      </c>
      <c r="AE90" s="195">
        <v>0</v>
      </c>
      <c r="AF90" s="195">
        <v>0</v>
      </c>
      <c r="AG90" s="195">
        <v>0</v>
      </c>
      <c r="AH90" s="195">
        <v>0</v>
      </c>
      <c r="AI90" s="195">
        <v>0</v>
      </c>
      <c r="AJ90" s="195">
        <v>0</v>
      </c>
      <c r="AK90" s="195">
        <v>4756</v>
      </c>
      <c r="AL90" s="195">
        <v>15016853.6</v>
      </c>
      <c r="AM90" s="195">
        <v>0</v>
      </c>
      <c r="AN90" s="195">
        <v>0</v>
      </c>
      <c r="AO90" s="195">
        <v>0</v>
      </c>
      <c r="AP90" s="195">
        <v>22000</v>
      </c>
      <c r="AQ90" s="195">
        <v>0</v>
      </c>
      <c r="AR90" s="195">
        <v>0</v>
      </c>
      <c r="AS90" s="195">
        <v>1380087</v>
      </c>
      <c r="AT90" s="195">
        <v>0</v>
      </c>
      <c r="AU90" s="195">
        <v>0</v>
      </c>
      <c r="AV90" s="195">
        <v>0</v>
      </c>
      <c r="AW90" s="195">
        <v>0</v>
      </c>
      <c r="AX90" s="195">
        <v>33527.800000000003</v>
      </c>
      <c r="AY90" s="195">
        <v>0</v>
      </c>
      <c r="AZ90" s="195">
        <v>0</v>
      </c>
      <c r="BA90" s="195">
        <v>0</v>
      </c>
      <c r="BB90" s="195">
        <v>9957.5</v>
      </c>
      <c r="BC90" s="195">
        <v>0</v>
      </c>
      <c r="BD90" s="195">
        <v>15814102.720000001</v>
      </c>
      <c r="BE90" s="195">
        <v>0</v>
      </c>
      <c r="BF90" s="195">
        <v>0</v>
      </c>
      <c r="BG90" s="195">
        <v>0</v>
      </c>
      <c r="BH90" s="195">
        <v>848356.25</v>
      </c>
      <c r="BI90" s="195">
        <v>0</v>
      </c>
      <c r="BJ90" s="195">
        <v>0</v>
      </c>
      <c r="BK90" s="195">
        <v>0</v>
      </c>
      <c r="BL90" s="195">
        <v>0</v>
      </c>
      <c r="BM90" s="195">
        <v>2895663</v>
      </c>
      <c r="BN90" s="195">
        <v>0</v>
      </c>
      <c r="BO90" s="195">
        <v>0</v>
      </c>
      <c r="BP90" s="195">
        <v>0</v>
      </c>
      <c r="BQ90" s="195">
        <v>0</v>
      </c>
      <c r="BR90" s="195">
        <v>0</v>
      </c>
      <c r="BS90" s="195">
        <v>20092546.890000001</v>
      </c>
      <c r="BT90" s="195">
        <v>0</v>
      </c>
      <c r="BU90" s="195">
        <v>0</v>
      </c>
      <c r="BV90" s="195">
        <v>430125</v>
      </c>
      <c r="BW90" s="195">
        <v>0</v>
      </c>
      <c r="BX90" s="195">
        <v>0</v>
      </c>
      <c r="BY90" s="195">
        <v>704337.2</v>
      </c>
      <c r="BZ90" s="195">
        <v>0</v>
      </c>
      <c r="CA90" s="195">
        <v>0</v>
      </c>
      <c r="CB90" s="195">
        <v>0</v>
      </c>
      <c r="CC90" s="195">
        <v>0</v>
      </c>
      <c r="CD90" s="195">
        <v>16975</v>
      </c>
      <c r="CE90" s="195">
        <v>0</v>
      </c>
      <c r="CF90" s="195">
        <v>17000</v>
      </c>
      <c r="CG90" s="195">
        <v>0</v>
      </c>
      <c r="CH90" s="195">
        <v>0</v>
      </c>
      <c r="CI90" s="195">
        <v>41528.25</v>
      </c>
      <c r="CJ90" s="195">
        <v>53642</v>
      </c>
      <c r="CK90" s="195">
        <v>10000</v>
      </c>
      <c r="CL90" s="195">
        <v>0</v>
      </c>
      <c r="CM90" s="195">
        <v>0</v>
      </c>
    </row>
    <row r="91" spans="1:91" ht="24.6" hidden="1">
      <c r="A91" s="125">
        <v>5</v>
      </c>
      <c r="B91" s="243" t="s">
        <v>820</v>
      </c>
      <c r="C91" s="145" t="s">
        <v>432</v>
      </c>
      <c r="D91" s="195">
        <v>-5183072.3600000003</v>
      </c>
      <c r="E91" s="195">
        <v>-510646.22</v>
      </c>
      <c r="F91" s="195">
        <v>-670426.97</v>
      </c>
      <c r="G91" s="195">
        <v>-771168.57</v>
      </c>
      <c r="H91" s="195">
        <v>-249696.89</v>
      </c>
      <c r="I91" s="195">
        <v>-840030.23</v>
      </c>
      <c r="J91" s="195">
        <v>-734283.97</v>
      </c>
      <c r="K91" s="195">
        <v>-1663146.13</v>
      </c>
      <c r="L91" s="195">
        <v>-480645.73</v>
      </c>
      <c r="M91" s="195">
        <v>-592459.01</v>
      </c>
      <c r="N91" s="195">
        <v>-1659237.93</v>
      </c>
      <c r="O91" s="195">
        <v>-79593.34</v>
      </c>
      <c r="P91" s="195">
        <v>-5867540.7999999998</v>
      </c>
      <c r="Q91" s="195">
        <v>-913257.34</v>
      </c>
      <c r="R91" s="195">
        <v>-613223.99</v>
      </c>
      <c r="S91" s="195">
        <v>-919243.42</v>
      </c>
      <c r="T91" s="195">
        <v>-915277.05</v>
      </c>
      <c r="U91" s="195">
        <v>-812985.29</v>
      </c>
      <c r="V91" s="195">
        <v>-559308.37</v>
      </c>
      <c r="W91" s="195">
        <v>-624625.22</v>
      </c>
      <c r="X91" s="195">
        <v>-18067458.530000001</v>
      </c>
      <c r="Y91" s="195">
        <v>-181523.64</v>
      </c>
      <c r="Z91" s="195">
        <v>-767370.73</v>
      </c>
      <c r="AA91" s="195">
        <v>-937540.11</v>
      </c>
      <c r="AB91" s="195">
        <v>-168087.15</v>
      </c>
      <c r="AC91" s="195">
        <v>-276420.90000000002</v>
      </c>
      <c r="AD91" s="195">
        <v>-342738.7</v>
      </c>
      <c r="AE91" s="195">
        <v>-1414454</v>
      </c>
      <c r="AF91" s="195">
        <v>-148295.85</v>
      </c>
      <c r="AG91" s="195">
        <v>-279947.15999999997</v>
      </c>
      <c r="AH91" s="195">
        <v>-277562.81</v>
      </c>
      <c r="AI91" s="195">
        <v>-792342.32</v>
      </c>
      <c r="AJ91" s="195">
        <v>-546134.88</v>
      </c>
      <c r="AK91" s="195">
        <v>-235799.73</v>
      </c>
      <c r="AL91" s="195">
        <v>-36330753.659999996</v>
      </c>
      <c r="AM91" s="195">
        <v>-572071.14</v>
      </c>
      <c r="AN91" s="195">
        <v>-353466.46</v>
      </c>
      <c r="AO91" s="195">
        <v>-1563862.85</v>
      </c>
      <c r="AP91" s="195">
        <v>-1252337.3</v>
      </c>
      <c r="AQ91" s="195">
        <v>-770187.39</v>
      </c>
      <c r="AR91" s="195">
        <v>-183906.1</v>
      </c>
      <c r="AS91" s="195">
        <v>-2973130.22</v>
      </c>
      <c r="AT91" s="195">
        <v>-670123.51</v>
      </c>
      <c r="AU91" s="195">
        <v>-3455968.93</v>
      </c>
      <c r="AV91" s="195">
        <v>-1163072.8400000001</v>
      </c>
      <c r="AW91" s="195">
        <v>-456086.35</v>
      </c>
      <c r="AX91" s="195">
        <v>-328832.77</v>
      </c>
      <c r="AY91" s="195">
        <v>-436101.23</v>
      </c>
      <c r="AZ91" s="195">
        <v>-878433.87</v>
      </c>
      <c r="BA91" s="195">
        <v>-852860.93</v>
      </c>
      <c r="BB91" s="195">
        <v>-6193921.7400000002</v>
      </c>
      <c r="BC91" s="195">
        <v>-443525.67</v>
      </c>
      <c r="BD91" s="195">
        <v>-25717723.210000001</v>
      </c>
      <c r="BE91" s="195">
        <v>-2647593.21</v>
      </c>
      <c r="BF91" s="195">
        <v>-776353.98</v>
      </c>
      <c r="BG91" s="195">
        <v>-568179.24</v>
      </c>
      <c r="BH91" s="195">
        <v>-4746846.3899999997</v>
      </c>
      <c r="BI91" s="195">
        <v>-445510.98</v>
      </c>
      <c r="BJ91" s="195">
        <v>-170502.24</v>
      </c>
      <c r="BK91" s="195">
        <v>-547732.62</v>
      </c>
      <c r="BL91" s="195">
        <v>-700854.69</v>
      </c>
      <c r="BM91" s="195">
        <v>-10686206.4</v>
      </c>
      <c r="BN91" s="195">
        <v>-1731049.75</v>
      </c>
      <c r="BO91" s="195">
        <v>-882660.52</v>
      </c>
      <c r="BP91" s="195">
        <v>-1425071.04</v>
      </c>
      <c r="BQ91" s="195">
        <v>-615884</v>
      </c>
      <c r="BR91" s="195">
        <v>-602441</v>
      </c>
      <c r="BS91" s="195">
        <v>-43706197.770000003</v>
      </c>
      <c r="BT91" s="195">
        <v>-1066573</v>
      </c>
      <c r="BU91" s="195">
        <v>-685553.65</v>
      </c>
      <c r="BV91" s="195">
        <v>-1478307</v>
      </c>
      <c r="BW91" s="195">
        <v>-230583</v>
      </c>
      <c r="BX91" s="195">
        <v>-298367</v>
      </c>
      <c r="BY91" s="195">
        <v>-2141415.09</v>
      </c>
      <c r="BZ91" s="195">
        <v>-140557.88</v>
      </c>
      <c r="CA91" s="195">
        <v>-455473</v>
      </c>
      <c r="CB91" s="195">
        <v>-545717</v>
      </c>
      <c r="CC91" s="195">
        <v>-955461.99</v>
      </c>
      <c r="CD91" s="197">
        <v>-1286738</v>
      </c>
      <c r="CE91" s="195">
        <v>-564544.52</v>
      </c>
      <c r="CF91" s="195">
        <v>-1177810.3700000001</v>
      </c>
      <c r="CG91" s="195">
        <v>-139977</v>
      </c>
      <c r="CH91" s="195">
        <v>-276173.5</v>
      </c>
      <c r="CI91" s="195">
        <v>-342041</v>
      </c>
      <c r="CJ91" s="195">
        <v>-244268</v>
      </c>
      <c r="CK91" s="195">
        <v>-3189621.27</v>
      </c>
      <c r="CL91" s="195">
        <v>-26478.45</v>
      </c>
      <c r="CM91" s="195">
        <v>-263182.75</v>
      </c>
    </row>
    <row r="92" spans="1:91" ht="24.6" hidden="1">
      <c r="A92" s="125">
        <v>5</v>
      </c>
      <c r="B92" s="243" t="s">
        <v>821</v>
      </c>
      <c r="C92" s="145" t="s">
        <v>433</v>
      </c>
      <c r="D92" s="195">
        <v>-4875353.76</v>
      </c>
      <c r="E92" s="195">
        <v>-226826.9</v>
      </c>
      <c r="F92" s="195">
        <v>-57870.239999999998</v>
      </c>
      <c r="G92" s="195">
        <v>-138773.57999999999</v>
      </c>
      <c r="H92" s="195">
        <v>-28687.32</v>
      </c>
      <c r="I92" s="195">
        <v>-51738.67</v>
      </c>
      <c r="J92" s="195">
        <v>-211996.75</v>
      </c>
      <c r="K92" s="195">
        <v>-520206.41</v>
      </c>
      <c r="L92" s="195">
        <v>-72781.039999999994</v>
      </c>
      <c r="M92" s="195">
        <v>-220741.11</v>
      </c>
      <c r="N92" s="195">
        <v>-959649.54</v>
      </c>
      <c r="O92" s="195">
        <v>0</v>
      </c>
      <c r="P92" s="195">
        <v>-4249110.9000000004</v>
      </c>
      <c r="Q92" s="195">
        <v>-173423.63</v>
      </c>
      <c r="R92" s="195">
        <v>-93679.19</v>
      </c>
      <c r="S92" s="195">
        <v>-297911.81</v>
      </c>
      <c r="T92" s="195">
        <v>-32847.5</v>
      </c>
      <c r="U92" s="195">
        <v>-329286.18</v>
      </c>
      <c r="V92" s="195">
        <v>-49337.05</v>
      </c>
      <c r="W92" s="195">
        <v>-73617.34</v>
      </c>
      <c r="X92" s="195">
        <v>-12695318.67</v>
      </c>
      <c r="Y92" s="195">
        <v>-110040.5</v>
      </c>
      <c r="Z92" s="195">
        <v>-279711.15000000002</v>
      </c>
      <c r="AA92" s="195">
        <v>0</v>
      </c>
      <c r="AB92" s="195">
        <v>-90619</v>
      </c>
      <c r="AC92" s="195">
        <v>-56741.5</v>
      </c>
      <c r="AD92" s="195">
        <v>-46214.8</v>
      </c>
      <c r="AE92" s="195">
        <v>-849217.6</v>
      </c>
      <c r="AF92" s="195">
        <v>-125249.25</v>
      </c>
      <c r="AG92" s="195">
        <v>0</v>
      </c>
      <c r="AH92" s="195">
        <v>-78911.95</v>
      </c>
      <c r="AI92" s="195">
        <v>-237838.15</v>
      </c>
      <c r="AJ92" s="195">
        <v>-223099.59</v>
      </c>
      <c r="AK92" s="195">
        <v>0</v>
      </c>
      <c r="AL92" s="195">
        <v>-28363585.23</v>
      </c>
      <c r="AM92" s="195">
        <v>-4112.22</v>
      </c>
      <c r="AN92" s="195">
        <v>-56002.74</v>
      </c>
      <c r="AO92" s="195">
        <v>-702682.8</v>
      </c>
      <c r="AP92" s="195">
        <v>0</v>
      </c>
      <c r="AQ92" s="195">
        <v>-151739.20000000001</v>
      </c>
      <c r="AR92" s="195">
        <v>-43002.38</v>
      </c>
      <c r="AS92" s="195">
        <v>-2210279.2599999998</v>
      </c>
      <c r="AT92" s="195">
        <v>-44954.36</v>
      </c>
      <c r="AU92" s="195">
        <v>-247490.87</v>
      </c>
      <c r="AV92" s="195">
        <v>-31017.55</v>
      </c>
      <c r="AW92" s="195">
        <v>-129484.48</v>
      </c>
      <c r="AX92" s="195">
        <v>-45133.599999999999</v>
      </c>
      <c r="AY92" s="195">
        <v>-5715.6</v>
      </c>
      <c r="AZ92" s="195">
        <v>-187414.38</v>
      </c>
      <c r="BA92" s="195">
        <v>0</v>
      </c>
      <c r="BB92" s="195">
        <v>-5255061.5</v>
      </c>
      <c r="BC92" s="195">
        <v>-108741.36</v>
      </c>
      <c r="BD92" s="195">
        <v>-14242568.039999999</v>
      </c>
      <c r="BE92" s="195">
        <v>-2857120.11</v>
      </c>
      <c r="BF92" s="195">
        <v>-385284.49</v>
      </c>
      <c r="BG92" s="195">
        <v>-198590.36</v>
      </c>
      <c r="BH92" s="195">
        <v>-6900885.79</v>
      </c>
      <c r="BI92" s="195">
        <v>-293529.53000000003</v>
      </c>
      <c r="BJ92" s="195">
        <v>-71648.72</v>
      </c>
      <c r="BK92" s="195">
        <v>-118788.75</v>
      </c>
      <c r="BL92" s="195">
        <v>-60220.93</v>
      </c>
      <c r="BM92" s="195">
        <v>-6142127.2199999997</v>
      </c>
      <c r="BN92" s="195">
        <v>-269535.59999999998</v>
      </c>
      <c r="BO92" s="195">
        <v>-155150.39999999999</v>
      </c>
      <c r="BP92" s="195">
        <v>-282730.5</v>
      </c>
      <c r="BQ92" s="195">
        <v>-260065</v>
      </c>
      <c r="BR92" s="195">
        <v>-101802</v>
      </c>
      <c r="BS92" s="195">
        <v>-36414196.859999999</v>
      </c>
      <c r="BT92" s="195">
        <v>-504675</v>
      </c>
      <c r="BU92" s="195">
        <v>-211155.97</v>
      </c>
      <c r="BV92" s="195">
        <v>-967648</v>
      </c>
      <c r="BW92" s="195">
        <v>-2580</v>
      </c>
      <c r="BX92" s="195">
        <v>-91002.5</v>
      </c>
      <c r="BY92" s="195">
        <v>-1602543.8</v>
      </c>
      <c r="BZ92" s="195">
        <v>-79793.25</v>
      </c>
      <c r="CA92" s="195">
        <v>0</v>
      </c>
      <c r="CB92" s="195">
        <v>-119882</v>
      </c>
      <c r="CC92" s="195">
        <v>-414916.99</v>
      </c>
      <c r="CD92" s="195">
        <v>-1212115.25</v>
      </c>
      <c r="CE92" s="195">
        <v>-316147.18</v>
      </c>
      <c r="CF92" s="195">
        <v>-846374</v>
      </c>
      <c r="CG92" s="195">
        <v>-109278</v>
      </c>
      <c r="CH92" s="195">
        <v>0</v>
      </c>
      <c r="CI92" s="195">
        <v>-139917.25</v>
      </c>
      <c r="CJ92" s="195">
        <v>-41198</v>
      </c>
      <c r="CK92" s="195">
        <v>-2547707.64</v>
      </c>
      <c r="CL92" s="195">
        <v>0</v>
      </c>
      <c r="CM92" s="195">
        <v>-30463</v>
      </c>
    </row>
    <row r="93" spans="1:91" ht="24.6" hidden="1">
      <c r="A93" s="125">
        <v>5</v>
      </c>
      <c r="B93" s="243" t="s">
        <v>822</v>
      </c>
      <c r="C93" s="145" t="s">
        <v>434</v>
      </c>
      <c r="D93" s="195">
        <v>0</v>
      </c>
      <c r="E93" s="195">
        <v>0</v>
      </c>
      <c r="F93" s="195">
        <v>0</v>
      </c>
      <c r="G93" s="195">
        <v>0</v>
      </c>
      <c r="H93" s="195">
        <v>0</v>
      </c>
      <c r="I93" s="195">
        <v>-512062.35</v>
      </c>
      <c r="J93" s="195">
        <v>0</v>
      </c>
      <c r="K93" s="195">
        <v>0</v>
      </c>
      <c r="L93" s="195">
        <v>0</v>
      </c>
      <c r="M93" s="195">
        <v>0</v>
      </c>
      <c r="N93" s="195">
        <v>-800</v>
      </c>
      <c r="O93" s="195">
        <v>-215749.99</v>
      </c>
      <c r="P93" s="195">
        <v>-21968.95</v>
      </c>
      <c r="Q93" s="195">
        <v>-7178.3</v>
      </c>
      <c r="R93" s="195">
        <v>-6076</v>
      </c>
      <c r="S93" s="195">
        <v>0</v>
      </c>
      <c r="T93" s="195">
        <v>-278304.08</v>
      </c>
      <c r="U93" s="195">
        <v>0</v>
      </c>
      <c r="V93" s="195">
        <v>0</v>
      </c>
      <c r="W93" s="195">
        <v>-103463.79</v>
      </c>
      <c r="X93" s="195">
        <v>0</v>
      </c>
      <c r="Y93" s="195">
        <v>-13.3</v>
      </c>
      <c r="Z93" s="195">
        <v>-169489.58</v>
      </c>
      <c r="AA93" s="195">
        <v>0</v>
      </c>
      <c r="AB93" s="195">
        <v>0</v>
      </c>
      <c r="AC93" s="195">
        <v>0</v>
      </c>
      <c r="AD93" s="195">
        <v>0</v>
      </c>
      <c r="AE93" s="195">
        <v>0</v>
      </c>
      <c r="AF93" s="195">
        <v>0</v>
      </c>
      <c r="AG93" s="195">
        <v>-61645.75</v>
      </c>
      <c r="AH93" s="195">
        <v>-841.25</v>
      </c>
      <c r="AI93" s="195">
        <v>0</v>
      </c>
      <c r="AJ93" s="195">
        <v>0</v>
      </c>
      <c r="AK93" s="195">
        <v>-119029.57</v>
      </c>
      <c r="AL93" s="195">
        <v>-1510485.68</v>
      </c>
      <c r="AM93" s="195">
        <v>0</v>
      </c>
      <c r="AN93" s="195">
        <v>-822.5</v>
      </c>
      <c r="AO93" s="195">
        <v>-24785.5</v>
      </c>
      <c r="AP93" s="195">
        <v>-744116.6</v>
      </c>
      <c r="AQ93" s="195">
        <v>0</v>
      </c>
      <c r="AR93" s="195">
        <v>0</v>
      </c>
      <c r="AS93" s="195">
        <v>0</v>
      </c>
      <c r="AT93" s="195">
        <v>-4510.7</v>
      </c>
      <c r="AU93" s="195">
        <v>-31499</v>
      </c>
      <c r="AV93" s="195">
        <v>-2886.81</v>
      </c>
      <c r="AW93" s="195">
        <v>0</v>
      </c>
      <c r="AX93" s="195">
        <v>0</v>
      </c>
      <c r="AY93" s="195">
        <v>0</v>
      </c>
      <c r="AZ93" s="195">
        <v>0</v>
      </c>
      <c r="BA93" s="195">
        <v>0</v>
      </c>
      <c r="BB93" s="195">
        <v>0</v>
      </c>
      <c r="BC93" s="195">
        <v>0</v>
      </c>
      <c r="BD93" s="195">
        <v>0</v>
      </c>
      <c r="BE93" s="195">
        <v>-1260</v>
      </c>
      <c r="BF93" s="195">
        <v>0</v>
      </c>
      <c r="BG93" s="195">
        <v>0</v>
      </c>
      <c r="BH93" s="195">
        <v>-10146.049999999999</v>
      </c>
      <c r="BI93" s="195">
        <v>-109457.02</v>
      </c>
      <c r="BJ93" s="195">
        <v>-50.5</v>
      </c>
      <c r="BK93" s="195">
        <v>0</v>
      </c>
      <c r="BL93" s="195">
        <v>-944.5</v>
      </c>
      <c r="BM93" s="195">
        <v>0</v>
      </c>
      <c r="BN93" s="195">
        <v>0</v>
      </c>
      <c r="BO93" s="195">
        <v>0</v>
      </c>
      <c r="BP93" s="195">
        <v>-156.80000000000001</v>
      </c>
      <c r="BQ93" s="195">
        <v>0</v>
      </c>
      <c r="BR93" s="195">
        <v>0</v>
      </c>
      <c r="BS93" s="195">
        <v>-144765</v>
      </c>
      <c r="BT93" s="195">
        <v>-7466</v>
      </c>
      <c r="BU93" s="195">
        <v>-2800</v>
      </c>
      <c r="BV93" s="195">
        <v>-26887</v>
      </c>
      <c r="BW93" s="195">
        <v>0</v>
      </c>
      <c r="BX93" s="195">
        <v>0</v>
      </c>
      <c r="BY93" s="195">
        <v>0</v>
      </c>
      <c r="BZ93" s="195">
        <v>-7515.5</v>
      </c>
      <c r="CA93" s="195">
        <v>0</v>
      </c>
      <c r="CB93" s="195">
        <v>-2390</v>
      </c>
      <c r="CC93" s="195">
        <v>0</v>
      </c>
      <c r="CD93" s="195">
        <v>-62176.55</v>
      </c>
      <c r="CE93" s="195">
        <v>-47106.9</v>
      </c>
      <c r="CF93" s="195">
        <v>-1500</v>
      </c>
      <c r="CG93" s="195">
        <v>-40634</v>
      </c>
      <c r="CH93" s="195">
        <v>-249992.5</v>
      </c>
      <c r="CI93" s="195">
        <v>0</v>
      </c>
      <c r="CJ93" s="195">
        <v>0</v>
      </c>
      <c r="CK93" s="195">
        <v>0</v>
      </c>
      <c r="CL93" s="195">
        <v>-11372</v>
      </c>
      <c r="CM93" s="195">
        <v>-234</v>
      </c>
    </row>
    <row r="94" spans="1:91" ht="24.6" hidden="1">
      <c r="A94" s="125">
        <v>5</v>
      </c>
      <c r="B94" s="243" t="s">
        <v>823</v>
      </c>
      <c r="C94" s="145" t="s">
        <v>435</v>
      </c>
      <c r="D94" s="195">
        <v>0</v>
      </c>
      <c r="E94" s="195">
        <v>243029.39</v>
      </c>
      <c r="F94" s="195">
        <v>213.2</v>
      </c>
      <c r="G94" s="195">
        <v>0</v>
      </c>
      <c r="H94" s="195">
        <v>0</v>
      </c>
      <c r="I94" s="195">
        <v>141718</v>
      </c>
      <c r="J94" s="195">
        <v>0</v>
      </c>
      <c r="K94" s="195">
        <v>0</v>
      </c>
      <c r="L94" s="195">
        <v>0</v>
      </c>
      <c r="M94" s="195">
        <v>98253.69</v>
      </c>
      <c r="N94" s="195">
        <v>0</v>
      </c>
      <c r="O94" s="195">
        <v>0</v>
      </c>
      <c r="P94" s="195">
        <v>679105.65</v>
      </c>
      <c r="Q94" s="195">
        <v>61436.4</v>
      </c>
      <c r="R94" s="195">
        <v>100072.84</v>
      </c>
      <c r="S94" s="195">
        <v>15161.76</v>
      </c>
      <c r="T94" s="195">
        <v>0</v>
      </c>
      <c r="U94" s="195">
        <v>70992</v>
      </c>
      <c r="V94" s="195">
        <v>0</v>
      </c>
      <c r="W94" s="195">
        <v>0</v>
      </c>
      <c r="X94" s="195">
        <v>76807.199999999997</v>
      </c>
      <c r="Y94" s="195">
        <v>0</v>
      </c>
      <c r="Z94" s="195">
        <v>292824</v>
      </c>
      <c r="AA94" s="195">
        <v>0</v>
      </c>
      <c r="AB94" s="195">
        <v>0</v>
      </c>
      <c r="AC94" s="195">
        <v>0</v>
      </c>
      <c r="AD94" s="195">
        <v>0</v>
      </c>
      <c r="AE94" s="195">
        <v>0</v>
      </c>
      <c r="AF94" s="195">
        <v>0</v>
      </c>
      <c r="AG94" s="195">
        <v>0</v>
      </c>
      <c r="AH94" s="195">
        <v>0</v>
      </c>
      <c r="AI94" s="195">
        <v>0</v>
      </c>
      <c r="AJ94" s="195">
        <v>0</v>
      </c>
      <c r="AK94" s="195">
        <v>0</v>
      </c>
      <c r="AL94" s="195">
        <v>0</v>
      </c>
      <c r="AM94" s="195">
        <v>50</v>
      </c>
      <c r="AN94" s="195">
        <v>0</v>
      </c>
      <c r="AO94" s="195">
        <v>157106.31</v>
      </c>
      <c r="AP94" s="195">
        <v>20254.8</v>
      </c>
      <c r="AQ94" s="195">
        <v>0</v>
      </c>
      <c r="AR94" s="195">
        <v>0</v>
      </c>
      <c r="AS94" s="195">
        <v>1358</v>
      </c>
      <c r="AT94" s="195">
        <v>55602.76</v>
      </c>
      <c r="AU94" s="195">
        <v>135175.38</v>
      </c>
      <c r="AV94" s="195">
        <v>17402.13</v>
      </c>
      <c r="AW94" s="195">
        <v>0</v>
      </c>
      <c r="AX94" s="195">
        <v>0</v>
      </c>
      <c r="AY94" s="195">
        <v>471859.5</v>
      </c>
      <c r="AZ94" s="195">
        <v>0</v>
      </c>
      <c r="BA94" s="195">
        <v>7765.8</v>
      </c>
      <c r="BB94" s="195">
        <v>0</v>
      </c>
      <c r="BC94" s="195">
        <v>0</v>
      </c>
      <c r="BD94" s="195">
        <v>0</v>
      </c>
      <c r="BE94" s="195">
        <v>5405</v>
      </c>
      <c r="BF94" s="195">
        <v>1166.2</v>
      </c>
      <c r="BG94" s="195">
        <v>0</v>
      </c>
      <c r="BH94" s="195">
        <v>950</v>
      </c>
      <c r="BI94" s="195">
        <v>200675.97</v>
      </c>
      <c r="BJ94" s="195">
        <v>0</v>
      </c>
      <c r="BK94" s="195">
        <v>0</v>
      </c>
      <c r="BL94" s="195">
        <v>40</v>
      </c>
      <c r="BM94" s="195">
        <v>0</v>
      </c>
      <c r="BN94" s="195">
        <v>0</v>
      </c>
      <c r="BO94" s="195">
        <v>0</v>
      </c>
      <c r="BP94" s="195">
        <v>281.47000000000003</v>
      </c>
      <c r="BQ94" s="195">
        <v>0</v>
      </c>
      <c r="BR94" s="195">
        <v>0</v>
      </c>
      <c r="BS94" s="197">
        <v>173462.8</v>
      </c>
      <c r="BT94" s="195">
        <v>0</v>
      </c>
      <c r="BU94" s="195">
        <v>0</v>
      </c>
      <c r="BV94" s="197">
        <v>3375</v>
      </c>
      <c r="BW94" s="195">
        <v>0</v>
      </c>
      <c r="BX94" s="195">
        <v>0</v>
      </c>
      <c r="BY94" s="195">
        <v>0</v>
      </c>
      <c r="BZ94" s="195">
        <v>15854.4</v>
      </c>
      <c r="CA94" s="195">
        <v>0</v>
      </c>
      <c r="CB94" s="195">
        <v>12651.6</v>
      </c>
      <c r="CC94" s="197">
        <v>97580.63</v>
      </c>
      <c r="CD94" s="197">
        <v>93496.6</v>
      </c>
      <c r="CE94" s="195">
        <v>0</v>
      </c>
      <c r="CF94" s="195">
        <v>0</v>
      </c>
      <c r="CG94" s="195">
        <v>109632</v>
      </c>
      <c r="CH94" s="195">
        <v>0</v>
      </c>
      <c r="CI94" s="195">
        <v>114376</v>
      </c>
      <c r="CJ94" s="195">
        <v>0</v>
      </c>
      <c r="CK94" s="197">
        <v>0</v>
      </c>
      <c r="CL94" s="195">
        <v>29858.799999999999</v>
      </c>
      <c r="CM94" s="195">
        <v>0</v>
      </c>
    </row>
    <row r="95" spans="1:91" ht="24.6" hidden="1">
      <c r="A95" s="125">
        <v>5</v>
      </c>
      <c r="B95" s="243" t="s">
        <v>824</v>
      </c>
      <c r="C95" s="145" t="s">
        <v>436</v>
      </c>
      <c r="D95" s="195">
        <v>317471</v>
      </c>
      <c r="E95" s="195">
        <v>0</v>
      </c>
      <c r="F95" s="195">
        <v>0</v>
      </c>
      <c r="G95" s="195">
        <v>0</v>
      </c>
      <c r="H95" s="195">
        <v>0</v>
      </c>
      <c r="I95" s="195">
        <v>0</v>
      </c>
      <c r="J95" s="195">
        <v>0</v>
      </c>
      <c r="K95" s="195">
        <v>0</v>
      </c>
      <c r="L95" s="195">
        <v>0</v>
      </c>
      <c r="M95" s="195">
        <v>0</v>
      </c>
      <c r="N95" s="195">
        <v>0</v>
      </c>
      <c r="O95" s="195">
        <v>0</v>
      </c>
      <c r="P95" s="195">
        <v>548157.6</v>
      </c>
      <c r="Q95" s="195">
        <v>0</v>
      </c>
      <c r="R95" s="195">
        <v>0</v>
      </c>
      <c r="S95" s="195">
        <v>0</v>
      </c>
      <c r="T95" s="195">
        <v>0</v>
      </c>
      <c r="U95" s="195">
        <v>0</v>
      </c>
      <c r="V95" s="195">
        <v>0</v>
      </c>
      <c r="W95" s="195">
        <v>0</v>
      </c>
      <c r="X95" s="195">
        <v>1337946</v>
      </c>
      <c r="Y95" s="195">
        <v>0</v>
      </c>
      <c r="Z95" s="195">
        <v>0</v>
      </c>
      <c r="AA95" s="195">
        <v>0</v>
      </c>
      <c r="AB95" s="195">
        <v>0</v>
      </c>
      <c r="AC95" s="195">
        <v>0</v>
      </c>
      <c r="AD95" s="195">
        <v>0</v>
      </c>
      <c r="AE95" s="195">
        <v>0</v>
      </c>
      <c r="AF95" s="195">
        <v>0</v>
      </c>
      <c r="AG95" s="195">
        <v>0</v>
      </c>
      <c r="AH95" s="195">
        <v>0</v>
      </c>
      <c r="AI95" s="195">
        <v>0</v>
      </c>
      <c r="AJ95" s="195">
        <v>0</v>
      </c>
      <c r="AK95" s="195">
        <v>0</v>
      </c>
      <c r="AL95" s="195">
        <v>0</v>
      </c>
      <c r="AM95" s="195">
        <v>0</v>
      </c>
      <c r="AN95" s="195">
        <v>0</v>
      </c>
      <c r="AO95" s="195">
        <v>0</v>
      </c>
      <c r="AP95" s="195">
        <v>0</v>
      </c>
      <c r="AQ95" s="195">
        <v>0</v>
      </c>
      <c r="AR95" s="195">
        <v>0</v>
      </c>
      <c r="AS95" s="195">
        <v>0</v>
      </c>
      <c r="AT95" s="195">
        <v>0</v>
      </c>
      <c r="AU95" s="195">
        <v>0</v>
      </c>
      <c r="AV95" s="195">
        <v>0</v>
      </c>
      <c r="AW95" s="195">
        <v>0</v>
      </c>
      <c r="AX95" s="195">
        <v>0</v>
      </c>
      <c r="AY95" s="195">
        <v>0</v>
      </c>
      <c r="AZ95" s="195">
        <v>0</v>
      </c>
      <c r="BA95" s="195">
        <v>0</v>
      </c>
      <c r="BB95" s="195">
        <v>0</v>
      </c>
      <c r="BC95" s="195">
        <v>0</v>
      </c>
      <c r="BD95" s="195">
        <v>0</v>
      </c>
      <c r="BE95" s="195">
        <v>0</v>
      </c>
      <c r="BF95" s="195">
        <v>0</v>
      </c>
      <c r="BG95" s="195">
        <v>0</v>
      </c>
      <c r="BH95" s="195">
        <v>0</v>
      </c>
      <c r="BI95" s="195">
        <v>0</v>
      </c>
      <c r="BJ95" s="195">
        <v>0</v>
      </c>
      <c r="BK95" s="195">
        <v>0</v>
      </c>
      <c r="BL95" s="195">
        <v>0</v>
      </c>
      <c r="BM95" s="195">
        <v>851535</v>
      </c>
      <c r="BN95" s="195">
        <v>0</v>
      </c>
      <c r="BO95" s="195">
        <v>0</v>
      </c>
      <c r="BP95" s="195">
        <v>0</v>
      </c>
      <c r="BQ95" s="195">
        <v>0</v>
      </c>
      <c r="BR95" s="195">
        <v>0</v>
      </c>
      <c r="BS95" s="197">
        <v>0</v>
      </c>
      <c r="BT95" s="195">
        <v>0</v>
      </c>
      <c r="BU95" s="195">
        <v>0</v>
      </c>
      <c r="BV95" s="197">
        <v>0</v>
      </c>
      <c r="BW95" s="195">
        <v>0</v>
      </c>
      <c r="BX95" s="195">
        <v>0</v>
      </c>
      <c r="BY95" s="195">
        <v>0</v>
      </c>
      <c r="BZ95" s="195">
        <v>0</v>
      </c>
      <c r="CA95" s="195">
        <v>0</v>
      </c>
      <c r="CB95" s="195">
        <v>0</v>
      </c>
      <c r="CC95" s="195">
        <v>0</v>
      </c>
      <c r="CD95" s="195">
        <v>0</v>
      </c>
      <c r="CE95" s="195">
        <v>0</v>
      </c>
      <c r="CF95" s="195">
        <v>0</v>
      </c>
      <c r="CG95" s="195">
        <v>0</v>
      </c>
      <c r="CH95" s="195">
        <v>0</v>
      </c>
      <c r="CI95" s="195">
        <v>0</v>
      </c>
      <c r="CJ95" s="195">
        <v>0</v>
      </c>
      <c r="CK95" s="195">
        <v>0</v>
      </c>
      <c r="CL95" s="195">
        <v>0</v>
      </c>
      <c r="CM95" s="195">
        <v>0</v>
      </c>
    </row>
    <row r="96" spans="1:91" ht="24.6" hidden="1">
      <c r="A96" s="125">
        <v>5</v>
      </c>
      <c r="B96" s="243" t="s">
        <v>825</v>
      </c>
      <c r="C96" s="145" t="s">
        <v>437</v>
      </c>
      <c r="D96" s="195">
        <v>0</v>
      </c>
      <c r="E96" s="195">
        <v>0</v>
      </c>
      <c r="F96" s="195">
        <v>0</v>
      </c>
      <c r="G96" s="195">
        <v>0</v>
      </c>
      <c r="H96" s="195">
        <v>0</v>
      </c>
      <c r="I96" s="195">
        <v>0</v>
      </c>
      <c r="J96" s="195">
        <v>0</v>
      </c>
      <c r="K96" s="195">
        <v>0</v>
      </c>
      <c r="L96" s="195">
        <v>0</v>
      </c>
      <c r="M96" s="195">
        <v>0</v>
      </c>
      <c r="N96" s="195">
        <v>0</v>
      </c>
      <c r="O96" s="195">
        <v>0</v>
      </c>
      <c r="P96" s="195">
        <v>0</v>
      </c>
      <c r="Q96" s="195">
        <v>0</v>
      </c>
      <c r="R96" s="195">
        <v>0</v>
      </c>
      <c r="S96" s="195">
        <v>0</v>
      </c>
      <c r="T96" s="195">
        <v>0</v>
      </c>
      <c r="U96" s="195">
        <v>0</v>
      </c>
      <c r="V96" s="195">
        <v>0</v>
      </c>
      <c r="W96" s="195">
        <v>0</v>
      </c>
      <c r="X96" s="195">
        <v>0</v>
      </c>
      <c r="Y96" s="195">
        <v>0</v>
      </c>
      <c r="Z96" s="195">
        <v>0</v>
      </c>
      <c r="AA96" s="195">
        <v>0</v>
      </c>
      <c r="AB96" s="195">
        <v>0</v>
      </c>
      <c r="AC96" s="195">
        <v>0</v>
      </c>
      <c r="AD96" s="195">
        <v>0</v>
      </c>
      <c r="AE96" s="195">
        <v>0</v>
      </c>
      <c r="AF96" s="195">
        <v>0</v>
      </c>
      <c r="AG96" s="195">
        <v>0</v>
      </c>
      <c r="AH96" s="195">
        <v>0</v>
      </c>
      <c r="AI96" s="195">
        <v>0</v>
      </c>
      <c r="AJ96" s="195">
        <v>0</v>
      </c>
      <c r="AK96" s="195">
        <v>0</v>
      </c>
      <c r="AL96" s="195">
        <v>6407944.7599999998</v>
      </c>
      <c r="AM96" s="195">
        <v>0</v>
      </c>
      <c r="AN96" s="195">
        <v>0</v>
      </c>
      <c r="AO96" s="195">
        <v>0</v>
      </c>
      <c r="AP96" s="195">
        <v>0</v>
      </c>
      <c r="AQ96" s="195">
        <v>0</v>
      </c>
      <c r="AR96" s="195">
        <v>0</v>
      </c>
      <c r="AS96" s="195">
        <v>0</v>
      </c>
      <c r="AT96" s="195">
        <v>0</v>
      </c>
      <c r="AU96" s="195">
        <v>0</v>
      </c>
      <c r="AV96" s="195">
        <v>0</v>
      </c>
      <c r="AW96" s="195">
        <v>0</v>
      </c>
      <c r="AX96" s="195">
        <v>0</v>
      </c>
      <c r="AY96" s="195">
        <v>0</v>
      </c>
      <c r="AZ96" s="195">
        <v>0</v>
      </c>
      <c r="BA96" s="195">
        <v>0</v>
      </c>
      <c r="BB96" s="195">
        <v>1472241.98</v>
      </c>
      <c r="BC96" s="195">
        <v>0</v>
      </c>
      <c r="BD96" s="195">
        <v>0</v>
      </c>
      <c r="BE96" s="195">
        <v>0</v>
      </c>
      <c r="BF96" s="195">
        <v>0</v>
      </c>
      <c r="BG96" s="195">
        <v>0</v>
      </c>
      <c r="BH96" s="195">
        <v>0</v>
      </c>
      <c r="BI96" s="195">
        <v>0</v>
      </c>
      <c r="BJ96" s="195">
        <v>0</v>
      </c>
      <c r="BK96" s="195">
        <v>0</v>
      </c>
      <c r="BL96" s="195">
        <v>0</v>
      </c>
      <c r="BM96" s="195">
        <v>0</v>
      </c>
      <c r="BN96" s="195">
        <v>0</v>
      </c>
      <c r="BO96" s="195">
        <v>0</v>
      </c>
      <c r="BP96" s="195">
        <v>0</v>
      </c>
      <c r="BQ96" s="195">
        <v>0</v>
      </c>
      <c r="BR96" s="195">
        <v>0</v>
      </c>
      <c r="BS96" s="197">
        <v>0</v>
      </c>
      <c r="BT96" s="195">
        <v>0</v>
      </c>
      <c r="BU96" s="195">
        <v>0</v>
      </c>
      <c r="BV96" s="197">
        <v>0</v>
      </c>
      <c r="BW96" s="195">
        <v>0</v>
      </c>
      <c r="BX96" s="195">
        <v>0</v>
      </c>
      <c r="BY96" s="195">
        <v>0</v>
      </c>
      <c r="BZ96" s="195">
        <v>0</v>
      </c>
      <c r="CA96" s="195">
        <v>0</v>
      </c>
      <c r="CB96" s="195">
        <v>0</v>
      </c>
      <c r="CC96" s="197">
        <v>0</v>
      </c>
      <c r="CD96" s="195">
        <v>0</v>
      </c>
      <c r="CE96" s="195">
        <v>0</v>
      </c>
      <c r="CF96" s="195">
        <v>0</v>
      </c>
      <c r="CG96" s="195">
        <v>0</v>
      </c>
      <c r="CH96" s="195">
        <v>0</v>
      </c>
      <c r="CI96" s="195">
        <v>0</v>
      </c>
      <c r="CJ96" s="195">
        <v>0</v>
      </c>
      <c r="CK96" s="197">
        <v>1067422.5900000001</v>
      </c>
      <c r="CL96" s="195">
        <v>0</v>
      </c>
      <c r="CM96" s="195">
        <v>0</v>
      </c>
    </row>
    <row r="97" spans="1:91" ht="24.6" hidden="1">
      <c r="A97" s="125">
        <v>10</v>
      </c>
      <c r="B97" s="243" t="s">
        <v>826</v>
      </c>
      <c r="C97" s="145" t="s">
        <v>438</v>
      </c>
      <c r="D97" s="195">
        <v>0</v>
      </c>
      <c r="E97" s="195">
        <v>0</v>
      </c>
      <c r="F97" s="195">
        <v>0</v>
      </c>
      <c r="G97" s="195">
        <v>5768.2</v>
      </c>
      <c r="H97" s="195">
        <v>0</v>
      </c>
      <c r="I97" s="195">
        <v>0</v>
      </c>
      <c r="J97" s="195">
        <v>0</v>
      </c>
      <c r="K97" s="195">
        <v>0</v>
      </c>
      <c r="L97" s="195">
        <v>0</v>
      </c>
      <c r="M97" s="195">
        <v>0</v>
      </c>
      <c r="N97" s="195">
        <v>0</v>
      </c>
      <c r="O97" s="195">
        <v>0</v>
      </c>
      <c r="P97" s="195">
        <v>0</v>
      </c>
      <c r="Q97" s="195">
        <v>0</v>
      </c>
      <c r="R97" s="195">
        <v>0</v>
      </c>
      <c r="S97" s="195">
        <v>5179.5600000000004</v>
      </c>
      <c r="T97" s="195">
        <v>0</v>
      </c>
      <c r="U97" s="195">
        <v>0</v>
      </c>
      <c r="V97" s="195">
        <v>0</v>
      </c>
      <c r="W97" s="195">
        <v>0</v>
      </c>
      <c r="X97" s="195">
        <v>0</v>
      </c>
      <c r="Y97" s="195">
        <v>0</v>
      </c>
      <c r="Z97" s="195">
        <v>0</v>
      </c>
      <c r="AA97" s="195">
        <v>3099</v>
      </c>
      <c r="AB97" s="195">
        <v>0</v>
      </c>
      <c r="AC97" s="195">
        <v>0</v>
      </c>
      <c r="AD97" s="195">
        <v>0</v>
      </c>
      <c r="AE97" s="195">
        <v>0</v>
      </c>
      <c r="AF97" s="195">
        <v>0</v>
      </c>
      <c r="AG97" s="195">
        <v>0</v>
      </c>
      <c r="AH97" s="195">
        <v>0</v>
      </c>
      <c r="AI97" s="195">
        <v>19432.16</v>
      </c>
      <c r="AJ97" s="195">
        <v>0</v>
      </c>
      <c r="AK97" s="195">
        <v>0</v>
      </c>
      <c r="AL97" s="195">
        <v>0</v>
      </c>
      <c r="AM97" s="195">
        <v>0</v>
      </c>
      <c r="AN97" s="195">
        <v>0</v>
      </c>
      <c r="AO97" s="195">
        <v>0</v>
      </c>
      <c r="AP97" s="195">
        <v>0</v>
      </c>
      <c r="AQ97" s="195">
        <v>0</v>
      </c>
      <c r="AR97" s="195">
        <v>0</v>
      </c>
      <c r="AS97" s="195">
        <v>0</v>
      </c>
      <c r="AT97" s="195">
        <v>0</v>
      </c>
      <c r="AU97" s="195">
        <v>2738.93</v>
      </c>
      <c r="AV97" s="195">
        <v>0</v>
      </c>
      <c r="AW97" s="195">
        <v>0</v>
      </c>
      <c r="AX97" s="195">
        <v>0</v>
      </c>
      <c r="AY97" s="195">
        <v>0</v>
      </c>
      <c r="AZ97" s="195">
        <v>0</v>
      </c>
      <c r="BA97" s="195">
        <v>0</v>
      </c>
      <c r="BB97" s="195">
        <v>0</v>
      </c>
      <c r="BC97" s="195">
        <v>0</v>
      </c>
      <c r="BD97" s="195">
        <v>0</v>
      </c>
      <c r="BE97" s="195">
        <v>0</v>
      </c>
      <c r="BF97" s="195">
        <v>0</v>
      </c>
      <c r="BG97" s="195">
        <v>6699.4</v>
      </c>
      <c r="BH97" s="195">
        <v>0</v>
      </c>
      <c r="BI97" s="195">
        <v>0</v>
      </c>
      <c r="BJ97" s="195">
        <v>0</v>
      </c>
      <c r="BK97" s="195">
        <v>0</v>
      </c>
      <c r="BL97" s="195">
        <v>0</v>
      </c>
      <c r="BM97" s="195">
        <v>0</v>
      </c>
      <c r="BN97" s="195">
        <v>0</v>
      </c>
      <c r="BO97" s="195">
        <v>0</v>
      </c>
      <c r="BP97" s="195">
        <v>0</v>
      </c>
      <c r="BQ97" s="195">
        <v>0</v>
      </c>
      <c r="BR97" s="195">
        <v>0</v>
      </c>
      <c r="BS97" s="195">
        <v>0</v>
      </c>
      <c r="BT97" s="195">
        <v>0</v>
      </c>
      <c r="BU97" s="195">
        <v>0</v>
      </c>
      <c r="BV97" s="195">
        <v>0</v>
      </c>
      <c r="BW97" s="195">
        <v>1099.8399999999999</v>
      </c>
      <c r="BX97" s="195">
        <v>0</v>
      </c>
      <c r="BY97" s="195">
        <v>0</v>
      </c>
      <c r="BZ97" s="195">
        <v>0</v>
      </c>
      <c r="CA97" s="195">
        <v>0</v>
      </c>
      <c r="CB97" s="195">
        <v>0</v>
      </c>
      <c r="CC97" s="195">
        <v>0</v>
      </c>
      <c r="CD97" s="195">
        <v>0</v>
      </c>
      <c r="CE97" s="195">
        <v>0</v>
      </c>
      <c r="CF97" s="195">
        <v>0</v>
      </c>
      <c r="CG97" s="195">
        <v>0</v>
      </c>
      <c r="CH97" s="195">
        <v>0</v>
      </c>
      <c r="CI97" s="195">
        <v>3246</v>
      </c>
      <c r="CJ97" s="195">
        <v>0</v>
      </c>
      <c r="CK97" s="195">
        <v>0</v>
      </c>
      <c r="CL97" s="195">
        <v>0</v>
      </c>
      <c r="CM97" s="195">
        <v>0</v>
      </c>
    </row>
    <row r="98" spans="1:91" ht="24.6" hidden="1">
      <c r="A98" s="125">
        <v>10</v>
      </c>
      <c r="B98" s="243" t="s">
        <v>827</v>
      </c>
      <c r="C98" s="145" t="s">
        <v>439</v>
      </c>
      <c r="D98" s="195">
        <v>364116</v>
      </c>
      <c r="E98" s="195">
        <v>18071</v>
      </c>
      <c r="F98" s="195">
        <v>203881</v>
      </c>
      <c r="G98" s="195">
        <v>86551</v>
      </c>
      <c r="H98" s="195">
        <v>26467</v>
      </c>
      <c r="I98" s="195">
        <v>79601</v>
      </c>
      <c r="J98" s="195">
        <v>48529.2</v>
      </c>
      <c r="K98" s="195">
        <v>148776</v>
      </c>
      <c r="L98" s="195">
        <v>23328.45</v>
      </c>
      <c r="M98" s="195">
        <v>41763</v>
      </c>
      <c r="N98" s="195">
        <v>91116</v>
      </c>
      <c r="O98" s="195">
        <v>8687.5</v>
      </c>
      <c r="P98" s="195">
        <v>213822.89</v>
      </c>
      <c r="Q98" s="195">
        <v>61812.98</v>
      </c>
      <c r="R98" s="195">
        <v>22409</v>
      </c>
      <c r="S98" s="195">
        <v>45736.5</v>
      </c>
      <c r="T98" s="195">
        <v>26336</v>
      </c>
      <c r="U98" s="195">
        <v>52245.5</v>
      </c>
      <c r="V98" s="195">
        <v>19170.5</v>
      </c>
      <c r="W98" s="195">
        <v>175752.5</v>
      </c>
      <c r="X98" s="195">
        <v>286103.76</v>
      </c>
      <c r="Y98" s="195">
        <v>14165.25</v>
      </c>
      <c r="Z98" s="195">
        <v>151256</v>
      </c>
      <c r="AA98" s="195">
        <v>131333</v>
      </c>
      <c r="AB98" s="195">
        <v>5807</v>
      </c>
      <c r="AC98" s="195">
        <v>53696</v>
      </c>
      <c r="AD98" s="195">
        <v>8878</v>
      </c>
      <c r="AE98" s="195">
        <v>183116</v>
      </c>
      <c r="AF98" s="195">
        <v>8000</v>
      </c>
      <c r="AG98" s="195">
        <v>27413.87</v>
      </c>
      <c r="AH98" s="195">
        <v>33949.51</v>
      </c>
      <c r="AI98" s="195">
        <v>67939</v>
      </c>
      <c r="AJ98" s="195">
        <v>39576</v>
      </c>
      <c r="AK98" s="195">
        <v>36135</v>
      </c>
      <c r="AL98" s="195">
        <v>91352.75</v>
      </c>
      <c r="AM98" s="195">
        <v>14205</v>
      </c>
      <c r="AN98" s="195">
        <v>2035</v>
      </c>
      <c r="AO98" s="195">
        <v>56333</v>
      </c>
      <c r="AP98" s="195">
        <v>27414</v>
      </c>
      <c r="AQ98" s="195">
        <v>11419</v>
      </c>
      <c r="AR98" s="195">
        <v>1220</v>
      </c>
      <c r="AS98" s="195">
        <v>62865</v>
      </c>
      <c r="AT98" s="195">
        <v>6765.5</v>
      </c>
      <c r="AU98" s="195">
        <v>42905</v>
      </c>
      <c r="AV98" s="195">
        <v>29338.05</v>
      </c>
      <c r="AW98" s="195">
        <v>10898</v>
      </c>
      <c r="AX98" s="195">
        <v>2312</v>
      </c>
      <c r="AY98" s="195">
        <v>29506.5</v>
      </c>
      <c r="AZ98" s="195">
        <v>3886</v>
      </c>
      <c r="BA98" s="195">
        <v>5591</v>
      </c>
      <c r="BB98" s="195">
        <v>109590.75</v>
      </c>
      <c r="BC98" s="195">
        <v>4329</v>
      </c>
      <c r="BD98" s="195">
        <v>366407.5</v>
      </c>
      <c r="BE98" s="195">
        <v>223245</v>
      </c>
      <c r="BF98" s="195">
        <v>131748</v>
      </c>
      <c r="BG98" s="195">
        <v>57764.5</v>
      </c>
      <c r="BH98" s="195">
        <v>165328.64000000001</v>
      </c>
      <c r="BI98" s="195">
        <v>0</v>
      </c>
      <c r="BJ98" s="195">
        <v>0</v>
      </c>
      <c r="BK98" s="195">
        <v>0</v>
      </c>
      <c r="BL98" s="195">
        <v>0</v>
      </c>
      <c r="BM98" s="195">
        <v>118412</v>
      </c>
      <c r="BN98" s="195">
        <v>59320.5</v>
      </c>
      <c r="BO98" s="195">
        <v>14806</v>
      </c>
      <c r="BP98" s="195">
        <v>38076</v>
      </c>
      <c r="BQ98" s="195">
        <v>80667</v>
      </c>
      <c r="BR98" s="195">
        <v>22590</v>
      </c>
      <c r="BS98" s="195">
        <v>527888.5</v>
      </c>
      <c r="BT98" s="195">
        <v>27169</v>
      </c>
      <c r="BU98" s="195">
        <v>22108</v>
      </c>
      <c r="BV98" s="195">
        <v>41189</v>
      </c>
      <c r="BW98" s="195">
        <v>0</v>
      </c>
      <c r="BX98" s="195">
        <v>6040</v>
      </c>
      <c r="BY98" s="195">
        <v>5994</v>
      </c>
      <c r="BZ98" s="195">
        <v>2339</v>
      </c>
      <c r="CA98" s="195">
        <v>6315</v>
      </c>
      <c r="CB98" s="195">
        <v>23235</v>
      </c>
      <c r="CC98" s="195">
        <v>53851</v>
      </c>
      <c r="CD98" s="195">
        <v>5734.75</v>
      </c>
      <c r="CE98" s="195">
        <v>19542</v>
      </c>
      <c r="CF98" s="195">
        <v>19552</v>
      </c>
      <c r="CG98" s="195">
        <v>3119</v>
      </c>
      <c r="CH98" s="195">
        <v>4443</v>
      </c>
      <c r="CI98" s="195">
        <v>11164.25</v>
      </c>
      <c r="CJ98" s="195">
        <v>1241</v>
      </c>
      <c r="CK98" s="195">
        <v>26010</v>
      </c>
      <c r="CL98" s="195">
        <v>5750</v>
      </c>
      <c r="CM98" s="195">
        <v>657</v>
      </c>
    </row>
    <row r="99" spans="1:91" ht="24.6" hidden="1">
      <c r="A99" s="125">
        <v>10</v>
      </c>
      <c r="B99" s="243" t="s">
        <v>828</v>
      </c>
      <c r="C99" s="145" t="s">
        <v>440</v>
      </c>
      <c r="D99" s="195">
        <v>769046.58</v>
      </c>
      <c r="E99" s="195">
        <v>14128</v>
      </c>
      <c r="F99" s="195">
        <v>99602</v>
      </c>
      <c r="G99" s="195">
        <v>41822</v>
      </c>
      <c r="H99" s="195">
        <v>0</v>
      </c>
      <c r="I99" s="195">
        <v>4509</v>
      </c>
      <c r="J99" s="195">
        <v>22531.25</v>
      </c>
      <c r="K99" s="195">
        <v>0</v>
      </c>
      <c r="L99" s="195">
        <v>16146.13</v>
      </c>
      <c r="M99" s="195">
        <v>7346</v>
      </c>
      <c r="N99" s="195">
        <v>123033.5</v>
      </c>
      <c r="O99" s="195">
        <v>5997.75</v>
      </c>
      <c r="P99" s="195">
        <v>144711.15</v>
      </c>
      <c r="Q99" s="195">
        <v>16635.7</v>
      </c>
      <c r="R99" s="195">
        <v>17478</v>
      </c>
      <c r="S99" s="195">
        <v>45288</v>
      </c>
      <c r="T99" s="195">
        <v>29199</v>
      </c>
      <c r="U99" s="195">
        <v>16429</v>
      </c>
      <c r="V99" s="195">
        <v>0</v>
      </c>
      <c r="W99" s="195">
        <v>44450</v>
      </c>
      <c r="X99" s="195">
        <v>433343.41</v>
      </c>
      <c r="Y99" s="195">
        <v>2291.5</v>
      </c>
      <c r="Z99" s="195">
        <v>109908</v>
      </c>
      <c r="AA99" s="195">
        <v>76726</v>
      </c>
      <c r="AB99" s="195">
        <v>0</v>
      </c>
      <c r="AC99" s="195">
        <v>9739</v>
      </c>
      <c r="AD99" s="195">
        <v>4371</v>
      </c>
      <c r="AE99" s="195">
        <v>292574</v>
      </c>
      <c r="AF99" s="195">
        <v>11612</v>
      </c>
      <c r="AG99" s="195">
        <v>3636</v>
      </c>
      <c r="AH99" s="195">
        <v>14018.61</v>
      </c>
      <c r="AI99" s="195">
        <v>15651</v>
      </c>
      <c r="AJ99" s="195">
        <v>26120</v>
      </c>
      <c r="AK99" s="195">
        <v>25356</v>
      </c>
      <c r="AL99" s="195">
        <v>327779.90000000002</v>
      </c>
      <c r="AM99" s="195">
        <v>0</v>
      </c>
      <c r="AN99" s="195">
        <v>0</v>
      </c>
      <c r="AO99" s="195">
        <v>0</v>
      </c>
      <c r="AP99" s="195">
        <v>46781</v>
      </c>
      <c r="AQ99" s="195">
        <v>12971</v>
      </c>
      <c r="AR99" s="195">
        <v>0</v>
      </c>
      <c r="AS99" s="195">
        <v>35450</v>
      </c>
      <c r="AT99" s="195">
        <v>0</v>
      </c>
      <c r="AU99" s="195">
        <v>1665</v>
      </c>
      <c r="AV99" s="195">
        <v>32713.66</v>
      </c>
      <c r="AW99" s="195">
        <v>0</v>
      </c>
      <c r="AX99" s="195">
        <v>2230.5</v>
      </c>
      <c r="AY99" s="195">
        <v>9232.5</v>
      </c>
      <c r="AZ99" s="195">
        <v>2082</v>
      </c>
      <c r="BA99" s="195">
        <v>0</v>
      </c>
      <c r="BB99" s="195">
        <v>130804.5</v>
      </c>
      <c r="BC99" s="195">
        <v>1137</v>
      </c>
      <c r="BD99" s="195">
        <v>94206.5</v>
      </c>
      <c r="BE99" s="195">
        <v>59042.2</v>
      </c>
      <c r="BF99" s="195">
        <v>141038.25</v>
      </c>
      <c r="BG99" s="195">
        <v>15830</v>
      </c>
      <c r="BH99" s="195">
        <v>149410.25</v>
      </c>
      <c r="BI99" s="195">
        <v>0</v>
      </c>
      <c r="BJ99" s="195">
        <v>0</v>
      </c>
      <c r="BK99" s="195">
        <v>0</v>
      </c>
      <c r="BL99" s="195">
        <v>0</v>
      </c>
      <c r="BM99" s="195">
        <v>85213</v>
      </c>
      <c r="BN99" s="195">
        <v>23474</v>
      </c>
      <c r="BO99" s="195">
        <v>4473</v>
      </c>
      <c r="BP99" s="195">
        <v>0</v>
      </c>
      <c r="BQ99" s="195">
        <v>74733</v>
      </c>
      <c r="BR99" s="195">
        <v>9968</v>
      </c>
      <c r="BS99" s="195">
        <v>447416</v>
      </c>
      <c r="BT99" s="195">
        <v>3112</v>
      </c>
      <c r="BU99" s="195">
        <v>12545</v>
      </c>
      <c r="BV99" s="195">
        <v>35296</v>
      </c>
      <c r="BW99" s="195">
        <v>0</v>
      </c>
      <c r="BX99" s="195">
        <v>0</v>
      </c>
      <c r="BY99" s="195">
        <v>0</v>
      </c>
      <c r="BZ99" s="195">
        <v>5655</v>
      </c>
      <c r="CA99" s="195">
        <v>3244</v>
      </c>
      <c r="CB99" s="195">
        <v>0</v>
      </c>
      <c r="CC99" s="195">
        <v>4222</v>
      </c>
      <c r="CD99" s="195">
        <v>75886</v>
      </c>
      <c r="CE99" s="195">
        <v>2309</v>
      </c>
      <c r="CF99" s="195">
        <v>21862</v>
      </c>
      <c r="CG99" s="195">
        <v>7953</v>
      </c>
      <c r="CH99" s="195">
        <v>4128</v>
      </c>
      <c r="CI99" s="195">
        <v>0</v>
      </c>
      <c r="CJ99" s="195">
        <v>0</v>
      </c>
      <c r="CK99" s="195">
        <v>0</v>
      </c>
      <c r="CL99" s="195">
        <v>0</v>
      </c>
      <c r="CM99" s="195">
        <v>0</v>
      </c>
    </row>
    <row r="100" spans="1:91" ht="24.6" hidden="1">
      <c r="A100" s="125">
        <v>10</v>
      </c>
      <c r="B100" s="243" t="s">
        <v>829</v>
      </c>
      <c r="C100" s="145" t="s">
        <v>441</v>
      </c>
      <c r="D100" s="195">
        <v>-364116</v>
      </c>
      <c r="E100" s="195">
        <v>-18071</v>
      </c>
      <c r="F100" s="195">
        <v>-60683.13</v>
      </c>
      <c r="G100" s="195">
        <v>-54793</v>
      </c>
      <c r="H100" s="195">
        <v>0</v>
      </c>
      <c r="I100" s="195">
        <v>-9367</v>
      </c>
      <c r="J100" s="195">
        <v>0</v>
      </c>
      <c r="K100" s="195">
        <v>-148776</v>
      </c>
      <c r="L100" s="195">
        <v>-9959.23</v>
      </c>
      <c r="M100" s="195">
        <v>-32555.41</v>
      </c>
      <c r="N100" s="195">
        <v>-82059.92</v>
      </c>
      <c r="O100" s="195">
        <v>-7117</v>
      </c>
      <c r="P100" s="195">
        <v>-115294.49</v>
      </c>
      <c r="Q100" s="195">
        <v>-46053.19</v>
      </c>
      <c r="R100" s="195">
        <v>-8477.5</v>
      </c>
      <c r="S100" s="195">
        <v>-907.6</v>
      </c>
      <c r="T100" s="195">
        <v>0</v>
      </c>
      <c r="U100" s="195">
        <v>-47940.5</v>
      </c>
      <c r="V100" s="195">
        <v>0</v>
      </c>
      <c r="W100" s="195">
        <v>-42002.36</v>
      </c>
      <c r="X100" s="195">
        <v>-121166.3</v>
      </c>
      <c r="Y100" s="195">
        <v>0</v>
      </c>
      <c r="Z100" s="195">
        <v>0</v>
      </c>
      <c r="AA100" s="195">
        <v>0</v>
      </c>
      <c r="AB100" s="195">
        <v>-4293</v>
      </c>
      <c r="AC100" s="195">
        <v>-7892.76</v>
      </c>
      <c r="AD100" s="195">
        <v>0</v>
      </c>
      <c r="AE100" s="195">
        <v>-63895</v>
      </c>
      <c r="AF100" s="195">
        <v>-2972</v>
      </c>
      <c r="AG100" s="195">
        <v>-5196.88</v>
      </c>
      <c r="AH100" s="195">
        <v>-30211.88</v>
      </c>
      <c r="AI100" s="195">
        <v>0</v>
      </c>
      <c r="AJ100" s="195">
        <v>0</v>
      </c>
      <c r="AK100" s="195">
        <v>-28152.3</v>
      </c>
      <c r="AL100" s="195">
        <v>-67629.62</v>
      </c>
      <c r="AM100" s="195">
        <v>-6226</v>
      </c>
      <c r="AN100" s="195">
        <v>0</v>
      </c>
      <c r="AO100" s="195">
        <v>-14063</v>
      </c>
      <c r="AP100" s="195">
        <v>-434.22</v>
      </c>
      <c r="AQ100" s="195">
        <v>-9933</v>
      </c>
      <c r="AR100" s="195">
        <v>0</v>
      </c>
      <c r="AS100" s="195">
        <v>-31308.81</v>
      </c>
      <c r="AT100" s="195">
        <v>0</v>
      </c>
      <c r="AU100" s="195">
        <v>-21647</v>
      </c>
      <c r="AV100" s="195">
        <v>0</v>
      </c>
      <c r="AW100" s="195">
        <v>0</v>
      </c>
      <c r="AX100" s="195">
        <v>-653.5</v>
      </c>
      <c r="AY100" s="195">
        <v>-21747.5</v>
      </c>
      <c r="AZ100" s="195">
        <v>0</v>
      </c>
      <c r="BA100" s="195">
        <v>0</v>
      </c>
      <c r="BB100" s="195">
        <v>-53515.68</v>
      </c>
      <c r="BC100" s="195">
        <v>-3381</v>
      </c>
      <c r="BD100" s="195">
        <v>-341948.5</v>
      </c>
      <c r="BE100" s="195">
        <v>-183736.7</v>
      </c>
      <c r="BF100" s="195">
        <v>-98312.56</v>
      </c>
      <c r="BG100" s="195">
        <v>-17734.53</v>
      </c>
      <c r="BH100" s="195">
        <v>-129644.38</v>
      </c>
      <c r="BI100" s="195">
        <v>0</v>
      </c>
      <c r="BJ100" s="195">
        <v>0</v>
      </c>
      <c r="BK100" s="195">
        <v>0</v>
      </c>
      <c r="BL100" s="195">
        <v>0</v>
      </c>
      <c r="BM100" s="195">
        <v>-90562.42</v>
      </c>
      <c r="BN100" s="195">
        <v>0</v>
      </c>
      <c r="BO100" s="195">
        <v>-14806</v>
      </c>
      <c r="BP100" s="195">
        <v>-33049</v>
      </c>
      <c r="BQ100" s="195">
        <v>-59502</v>
      </c>
      <c r="BR100" s="195">
        <v>0</v>
      </c>
      <c r="BS100" s="195">
        <v>-622028.5</v>
      </c>
      <c r="BT100" s="195">
        <v>-10178</v>
      </c>
      <c r="BU100" s="195">
        <v>-22108</v>
      </c>
      <c r="BV100" s="195">
        <v>0</v>
      </c>
      <c r="BW100" s="195">
        <v>0</v>
      </c>
      <c r="BX100" s="195">
        <v>-6040</v>
      </c>
      <c r="BY100" s="195">
        <v>0</v>
      </c>
      <c r="BZ100" s="195">
        <v>-5001</v>
      </c>
      <c r="CA100" s="197">
        <v>-4487</v>
      </c>
      <c r="CB100" s="195">
        <v>-17710</v>
      </c>
      <c r="CC100" s="195">
        <v>-53851</v>
      </c>
      <c r="CD100" s="195">
        <v>0</v>
      </c>
      <c r="CE100" s="195">
        <v>-8574</v>
      </c>
      <c r="CF100" s="195">
        <v>-1025.81</v>
      </c>
      <c r="CG100" s="195">
        <v>-3119</v>
      </c>
      <c r="CH100" s="195">
        <v>0</v>
      </c>
      <c r="CI100" s="195">
        <v>-410.29</v>
      </c>
      <c r="CJ100" s="195">
        <v>0</v>
      </c>
      <c r="CK100" s="195">
        <v>-16712.53</v>
      </c>
      <c r="CL100" s="195">
        <v>-5750</v>
      </c>
      <c r="CM100" s="195">
        <v>0</v>
      </c>
    </row>
    <row r="101" spans="1:91" ht="24.6" hidden="1">
      <c r="A101" s="125">
        <v>10</v>
      </c>
      <c r="B101" s="243" t="s">
        <v>830</v>
      </c>
      <c r="C101" s="145" t="s">
        <v>442</v>
      </c>
      <c r="D101" s="195">
        <v>-769046.58</v>
      </c>
      <c r="E101" s="195">
        <v>-14128</v>
      </c>
      <c r="F101" s="195">
        <v>-61493.87</v>
      </c>
      <c r="G101" s="195">
        <v>-41815</v>
      </c>
      <c r="H101" s="195">
        <v>0</v>
      </c>
      <c r="I101" s="195">
        <v>0</v>
      </c>
      <c r="J101" s="195">
        <v>-22531.25</v>
      </c>
      <c r="K101" s="195">
        <v>0</v>
      </c>
      <c r="L101" s="195">
        <v>-8546.26</v>
      </c>
      <c r="M101" s="195">
        <v>-5181.59</v>
      </c>
      <c r="N101" s="195">
        <v>-117187.41</v>
      </c>
      <c r="O101" s="195">
        <v>0</v>
      </c>
      <c r="P101" s="195">
        <v>-136441.04999999999</v>
      </c>
      <c r="Q101" s="195">
        <v>0</v>
      </c>
      <c r="R101" s="195">
        <v>-13751.5</v>
      </c>
      <c r="S101" s="195">
        <v>0</v>
      </c>
      <c r="T101" s="195">
        <v>0</v>
      </c>
      <c r="U101" s="195">
        <v>-16429</v>
      </c>
      <c r="V101" s="195">
        <v>0</v>
      </c>
      <c r="W101" s="195">
        <v>-42344.55</v>
      </c>
      <c r="X101" s="195">
        <v>-343058.54</v>
      </c>
      <c r="Y101" s="195">
        <v>0</v>
      </c>
      <c r="Z101" s="195">
        <v>0</v>
      </c>
      <c r="AA101" s="195">
        <v>0</v>
      </c>
      <c r="AB101" s="195">
        <v>0</v>
      </c>
      <c r="AC101" s="195">
        <v>-2090</v>
      </c>
      <c r="AD101" s="195">
        <v>0</v>
      </c>
      <c r="AE101" s="195">
        <v>-201876.54</v>
      </c>
      <c r="AF101" s="195">
        <v>0</v>
      </c>
      <c r="AG101" s="195">
        <v>0</v>
      </c>
      <c r="AH101" s="195">
        <v>0</v>
      </c>
      <c r="AI101" s="195">
        <v>0</v>
      </c>
      <c r="AJ101" s="195">
        <v>0</v>
      </c>
      <c r="AK101" s="195">
        <v>-21827.7</v>
      </c>
      <c r="AL101" s="195">
        <v>-271452.03000000003</v>
      </c>
      <c r="AM101" s="195">
        <v>0</v>
      </c>
      <c r="AN101" s="195">
        <v>0</v>
      </c>
      <c r="AO101" s="195">
        <v>0</v>
      </c>
      <c r="AP101" s="195">
        <v>0</v>
      </c>
      <c r="AQ101" s="195">
        <v>-12971</v>
      </c>
      <c r="AR101" s="195">
        <v>0</v>
      </c>
      <c r="AS101" s="195">
        <v>-28529.7</v>
      </c>
      <c r="AT101" s="195">
        <v>0</v>
      </c>
      <c r="AU101" s="195">
        <v>-1665</v>
      </c>
      <c r="AV101" s="195">
        <v>0</v>
      </c>
      <c r="AW101" s="195">
        <v>0</v>
      </c>
      <c r="AX101" s="195">
        <v>0</v>
      </c>
      <c r="AY101" s="195">
        <v>-8479.5</v>
      </c>
      <c r="AZ101" s="195">
        <v>0</v>
      </c>
      <c r="BA101" s="195">
        <v>0</v>
      </c>
      <c r="BB101" s="195">
        <v>-71936.25</v>
      </c>
      <c r="BC101" s="195">
        <v>-373</v>
      </c>
      <c r="BD101" s="195">
        <v>-46869</v>
      </c>
      <c r="BE101" s="195">
        <v>-42455.8</v>
      </c>
      <c r="BF101" s="195">
        <v>-103433.69</v>
      </c>
      <c r="BG101" s="195">
        <v>-1826.35</v>
      </c>
      <c r="BH101" s="195">
        <v>-131402.25</v>
      </c>
      <c r="BI101" s="195">
        <v>0</v>
      </c>
      <c r="BJ101" s="195">
        <v>0</v>
      </c>
      <c r="BK101" s="195">
        <v>0</v>
      </c>
      <c r="BL101" s="195">
        <v>0</v>
      </c>
      <c r="BM101" s="195">
        <v>-56138.96</v>
      </c>
      <c r="BN101" s="195">
        <v>0</v>
      </c>
      <c r="BO101" s="195">
        <v>-4473</v>
      </c>
      <c r="BP101" s="195">
        <v>0</v>
      </c>
      <c r="BQ101" s="195">
        <v>-74217</v>
      </c>
      <c r="BR101" s="195">
        <v>0</v>
      </c>
      <c r="BS101" s="197">
        <v>-59520</v>
      </c>
      <c r="BT101" s="197">
        <v>0</v>
      </c>
      <c r="BU101" s="195">
        <v>0</v>
      </c>
      <c r="BV101" s="197">
        <v>0</v>
      </c>
      <c r="BW101" s="195">
        <v>0</v>
      </c>
      <c r="BX101" s="195">
        <v>-978</v>
      </c>
      <c r="BY101" s="195">
        <v>0</v>
      </c>
      <c r="BZ101" s="195">
        <v>0</v>
      </c>
      <c r="CA101" s="195">
        <v>-3244</v>
      </c>
      <c r="CB101" s="195">
        <v>0</v>
      </c>
      <c r="CC101" s="195">
        <v>-4222</v>
      </c>
      <c r="CD101" s="195">
        <v>0</v>
      </c>
      <c r="CE101" s="195">
        <v>-2309</v>
      </c>
      <c r="CF101" s="195">
        <v>0</v>
      </c>
      <c r="CG101" s="195">
        <v>-7953</v>
      </c>
      <c r="CH101" s="195">
        <v>0</v>
      </c>
      <c r="CI101" s="195">
        <v>0</v>
      </c>
      <c r="CJ101" s="195">
        <v>0</v>
      </c>
      <c r="CK101" s="197">
        <v>0</v>
      </c>
      <c r="CL101" s="195">
        <v>0</v>
      </c>
      <c r="CM101" s="195">
        <v>0</v>
      </c>
    </row>
    <row r="102" spans="1:91" ht="24.6" hidden="1">
      <c r="A102" s="125">
        <v>10</v>
      </c>
      <c r="B102" s="243" t="s">
        <v>831</v>
      </c>
      <c r="C102" s="145" t="s">
        <v>443</v>
      </c>
      <c r="D102" s="195">
        <v>0</v>
      </c>
      <c r="E102" s="195">
        <v>0</v>
      </c>
      <c r="F102" s="195">
        <v>0</v>
      </c>
      <c r="G102" s="195">
        <v>0</v>
      </c>
      <c r="H102" s="195">
        <v>0</v>
      </c>
      <c r="I102" s="195">
        <v>0</v>
      </c>
      <c r="J102" s="195">
        <v>0</v>
      </c>
      <c r="K102" s="195">
        <v>0</v>
      </c>
      <c r="L102" s="195">
        <v>0</v>
      </c>
      <c r="M102" s="195">
        <v>0</v>
      </c>
      <c r="N102" s="195">
        <v>0</v>
      </c>
      <c r="O102" s="195">
        <v>0</v>
      </c>
      <c r="P102" s="195">
        <v>0</v>
      </c>
      <c r="Q102" s="195">
        <v>0</v>
      </c>
      <c r="R102" s="195">
        <v>0</v>
      </c>
      <c r="S102" s="195">
        <v>0</v>
      </c>
      <c r="T102" s="195">
        <v>0</v>
      </c>
      <c r="U102" s="195">
        <v>0</v>
      </c>
      <c r="V102" s="195">
        <v>700</v>
      </c>
      <c r="W102" s="195">
        <v>0</v>
      </c>
      <c r="X102" s="195">
        <v>0</v>
      </c>
      <c r="Y102" s="195">
        <v>0</v>
      </c>
      <c r="Z102" s="195">
        <v>0</v>
      </c>
      <c r="AA102" s="195">
        <v>0</v>
      </c>
      <c r="AB102" s="195">
        <v>0</v>
      </c>
      <c r="AC102" s="195">
        <v>0</v>
      </c>
      <c r="AD102" s="195">
        <v>0</v>
      </c>
      <c r="AE102" s="195">
        <v>0</v>
      </c>
      <c r="AF102" s="195">
        <v>0</v>
      </c>
      <c r="AG102" s="195">
        <v>0</v>
      </c>
      <c r="AH102" s="195">
        <v>0</v>
      </c>
      <c r="AI102" s="195">
        <v>0</v>
      </c>
      <c r="AJ102" s="195">
        <v>0</v>
      </c>
      <c r="AK102" s="195">
        <v>0</v>
      </c>
      <c r="AL102" s="195">
        <v>15928.5</v>
      </c>
      <c r="AM102" s="195">
        <v>0</v>
      </c>
      <c r="AN102" s="195">
        <v>0</v>
      </c>
      <c r="AO102" s="195">
        <v>0</v>
      </c>
      <c r="AP102" s="195">
        <v>10014</v>
      </c>
      <c r="AQ102" s="195">
        <v>0</v>
      </c>
      <c r="AR102" s="195">
        <v>0</v>
      </c>
      <c r="AS102" s="195">
        <v>4106.6000000000004</v>
      </c>
      <c r="AT102" s="195">
        <v>0</v>
      </c>
      <c r="AU102" s="195">
        <v>0</v>
      </c>
      <c r="AV102" s="195">
        <v>0</v>
      </c>
      <c r="AW102" s="195">
        <v>0</v>
      </c>
      <c r="AX102" s="195">
        <v>0</v>
      </c>
      <c r="AY102" s="195">
        <v>0</v>
      </c>
      <c r="AZ102" s="195">
        <v>0</v>
      </c>
      <c r="BA102" s="195">
        <v>0</v>
      </c>
      <c r="BB102" s="195">
        <v>0</v>
      </c>
      <c r="BC102" s="195">
        <v>0</v>
      </c>
      <c r="BD102" s="195">
        <v>0</v>
      </c>
      <c r="BE102" s="195">
        <v>0</v>
      </c>
      <c r="BF102" s="195">
        <v>0</v>
      </c>
      <c r="BG102" s="195">
        <v>0</v>
      </c>
      <c r="BH102" s="195">
        <v>24372.25</v>
      </c>
      <c r="BI102" s="195">
        <v>0</v>
      </c>
      <c r="BJ102" s="195">
        <v>0</v>
      </c>
      <c r="BK102" s="195">
        <v>0</v>
      </c>
      <c r="BL102" s="195">
        <v>0</v>
      </c>
      <c r="BM102" s="195">
        <v>0</v>
      </c>
      <c r="BN102" s="195">
        <v>0</v>
      </c>
      <c r="BO102" s="195">
        <v>0</v>
      </c>
      <c r="BP102" s="195">
        <v>0</v>
      </c>
      <c r="BQ102" s="195">
        <v>0</v>
      </c>
      <c r="BR102" s="195">
        <v>50</v>
      </c>
      <c r="BS102" s="195">
        <v>0</v>
      </c>
      <c r="BT102" s="195">
        <v>0</v>
      </c>
      <c r="BU102" s="195">
        <v>0</v>
      </c>
      <c r="BV102" s="195">
        <v>0</v>
      </c>
      <c r="BW102" s="195">
        <v>0</v>
      </c>
      <c r="BX102" s="195">
        <v>0</v>
      </c>
      <c r="BY102" s="195">
        <v>0</v>
      </c>
      <c r="BZ102" s="195">
        <v>0</v>
      </c>
      <c r="CA102" s="195">
        <v>0</v>
      </c>
      <c r="CB102" s="195">
        <v>0</v>
      </c>
      <c r="CC102" s="195">
        <v>0</v>
      </c>
      <c r="CD102" s="195">
        <v>0</v>
      </c>
      <c r="CE102" s="195">
        <v>0</v>
      </c>
      <c r="CF102" s="195">
        <v>0</v>
      </c>
      <c r="CG102" s="195">
        <v>0</v>
      </c>
      <c r="CH102" s="195">
        <v>0</v>
      </c>
      <c r="CI102" s="195">
        <v>0</v>
      </c>
      <c r="CJ102" s="195">
        <v>0</v>
      </c>
      <c r="CK102" s="195">
        <v>0</v>
      </c>
      <c r="CL102" s="195">
        <v>0</v>
      </c>
      <c r="CM102" s="195">
        <v>0</v>
      </c>
    </row>
    <row r="103" spans="1:91" ht="24.6" hidden="1">
      <c r="A103" s="125">
        <v>10</v>
      </c>
      <c r="B103" s="243" t="s">
        <v>832</v>
      </c>
      <c r="C103" s="145" t="s">
        <v>1240</v>
      </c>
      <c r="D103" s="195">
        <v>0</v>
      </c>
      <c r="E103" s="195">
        <v>0</v>
      </c>
      <c r="F103" s="195">
        <v>0</v>
      </c>
      <c r="G103" s="195">
        <v>0</v>
      </c>
      <c r="H103" s="195">
        <v>0</v>
      </c>
      <c r="I103" s="195">
        <v>0</v>
      </c>
      <c r="J103" s="195">
        <v>0</v>
      </c>
      <c r="K103" s="195">
        <v>0</v>
      </c>
      <c r="L103" s="195">
        <v>0</v>
      </c>
      <c r="M103" s="195">
        <v>0</v>
      </c>
      <c r="N103" s="195">
        <v>0</v>
      </c>
      <c r="O103" s="195">
        <v>0</v>
      </c>
      <c r="P103" s="195">
        <v>-64878.38</v>
      </c>
      <c r="Q103" s="195">
        <v>0</v>
      </c>
      <c r="R103" s="195">
        <v>0</v>
      </c>
      <c r="S103" s="195">
        <v>0</v>
      </c>
      <c r="T103" s="195">
        <v>0</v>
      </c>
      <c r="U103" s="195">
        <v>0</v>
      </c>
      <c r="V103" s="195">
        <v>0</v>
      </c>
      <c r="W103" s="195">
        <v>0</v>
      </c>
      <c r="X103" s="195">
        <v>-6247.6</v>
      </c>
      <c r="Y103" s="195">
        <v>-1398.82</v>
      </c>
      <c r="Z103" s="195">
        <v>-166448</v>
      </c>
      <c r="AA103" s="195">
        <v>0</v>
      </c>
      <c r="AB103" s="195">
        <v>0</v>
      </c>
      <c r="AC103" s="195">
        <v>0</v>
      </c>
      <c r="AD103" s="195">
        <v>0</v>
      </c>
      <c r="AE103" s="195">
        <v>0</v>
      </c>
      <c r="AF103" s="195">
        <v>0</v>
      </c>
      <c r="AG103" s="195">
        <v>0</v>
      </c>
      <c r="AH103" s="195">
        <v>0</v>
      </c>
      <c r="AI103" s="195">
        <v>0</v>
      </c>
      <c r="AJ103" s="195">
        <v>0</v>
      </c>
      <c r="AK103" s="195">
        <v>0</v>
      </c>
      <c r="AL103" s="195">
        <v>0</v>
      </c>
      <c r="AM103" s="195">
        <v>0</v>
      </c>
      <c r="AN103" s="195">
        <v>0</v>
      </c>
      <c r="AO103" s="195">
        <v>0</v>
      </c>
      <c r="AP103" s="195">
        <v>-70389.570000000007</v>
      </c>
      <c r="AQ103" s="195">
        <v>0</v>
      </c>
      <c r="AR103" s="195">
        <v>0</v>
      </c>
      <c r="AS103" s="195">
        <v>-1546</v>
      </c>
      <c r="AT103" s="195">
        <v>0</v>
      </c>
      <c r="AU103" s="195">
        <v>0</v>
      </c>
      <c r="AV103" s="195">
        <v>0</v>
      </c>
      <c r="AW103" s="195">
        <v>0</v>
      </c>
      <c r="AX103" s="195">
        <v>0</v>
      </c>
      <c r="AY103" s="195">
        <v>0</v>
      </c>
      <c r="AZ103" s="195">
        <v>0</v>
      </c>
      <c r="BA103" s="195">
        <v>0</v>
      </c>
      <c r="BB103" s="195">
        <v>0</v>
      </c>
      <c r="BC103" s="195">
        <v>0</v>
      </c>
      <c r="BD103" s="195">
        <v>-34447.599999999999</v>
      </c>
      <c r="BE103" s="195">
        <v>0</v>
      </c>
      <c r="BF103" s="195">
        <v>0</v>
      </c>
      <c r="BG103" s="195">
        <v>0</v>
      </c>
      <c r="BH103" s="195">
        <v>-50422.3</v>
      </c>
      <c r="BI103" s="195">
        <v>0</v>
      </c>
      <c r="BJ103" s="195">
        <v>0</v>
      </c>
      <c r="BK103" s="195">
        <v>0</v>
      </c>
      <c r="BL103" s="195">
        <v>0</v>
      </c>
      <c r="BM103" s="195">
        <v>0</v>
      </c>
      <c r="BN103" s="195">
        <v>0</v>
      </c>
      <c r="BO103" s="195">
        <v>0</v>
      </c>
      <c r="BP103" s="195">
        <v>0</v>
      </c>
      <c r="BQ103" s="195">
        <v>0</v>
      </c>
      <c r="BR103" s="195">
        <v>0</v>
      </c>
      <c r="BS103" s="195">
        <v>-49334.28</v>
      </c>
      <c r="BT103" s="195">
        <v>0</v>
      </c>
      <c r="BU103" s="195">
        <v>-12545</v>
      </c>
      <c r="BV103" s="195">
        <v>0</v>
      </c>
      <c r="BW103" s="195">
        <v>0</v>
      </c>
      <c r="BX103" s="195">
        <v>0</v>
      </c>
      <c r="BY103" s="195">
        <v>0</v>
      </c>
      <c r="BZ103" s="195">
        <v>0</v>
      </c>
      <c r="CA103" s="195">
        <v>0</v>
      </c>
      <c r="CB103" s="195">
        <v>0</v>
      </c>
      <c r="CC103" s="195">
        <v>0</v>
      </c>
      <c r="CD103" s="195">
        <v>0</v>
      </c>
      <c r="CE103" s="195">
        <v>0</v>
      </c>
      <c r="CF103" s="195">
        <v>0</v>
      </c>
      <c r="CG103" s="195">
        <v>0</v>
      </c>
      <c r="CH103" s="195">
        <v>0</v>
      </c>
      <c r="CI103" s="195">
        <v>0</v>
      </c>
      <c r="CJ103" s="195">
        <v>0</v>
      </c>
      <c r="CK103" s="195">
        <v>0</v>
      </c>
      <c r="CL103" s="195">
        <v>0</v>
      </c>
      <c r="CM103" s="195">
        <v>0</v>
      </c>
    </row>
    <row r="104" spans="1:91" ht="24.6" hidden="1">
      <c r="A104" s="125">
        <v>10</v>
      </c>
      <c r="B104" s="243" t="s">
        <v>833</v>
      </c>
      <c r="C104" s="145" t="s">
        <v>444</v>
      </c>
      <c r="D104" s="195">
        <v>743700.97</v>
      </c>
      <c r="E104" s="195">
        <v>0</v>
      </c>
      <c r="F104" s="195">
        <v>0</v>
      </c>
      <c r="G104" s="195">
        <v>0</v>
      </c>
      <c r="H104" s="195">
        <v>0</v>
      </c>
      <c r="I104" s="195">
        <v>0</v>
      </c>
      <c r="J104" s="195">
        <v>0</v>
      </c>
      <c r="K104" s="195">
        <v>0</v>
      </c>
      <c r="L104" s="195">
        <v>0</v>
      </c>
      <c r="M104" s="195">
        <v>0</v>
      </c>
      <c r="N104" s="195">
        <v>0</v>
      </c>
      <c r="O104" s="195">
        <v>0</v>
      </c>
      <c r="P104" s="195">
        <v>25020.43</v>
      </c>
      <c r="Q104" s="195">
        <v>0</v>
      </c>
      <c r="R104" s="195">
        <v>0</v>
      </c>
      <c r="S104" s="195">
        <v>0</v>
      </c>
      <c r="T104" s="195">
        <v>0</v>
      </c>
      <c r="U104" s="195">
        <v>0</v>
      </c>
      <c r="V104" s="195">
        <v>0</v>
      </c>
      <c r="W104" s="195">
        <v>0</v>
      </c>
      <c r="X104" s="195">
        <v>20158.759999999998</v>
      </c>
      <c r="Y104" s="195">
        <v>0</v>
      </c>
      <c r="Z104" s="195">
        <v>0</v>
      </c>
      <c r="AA104" s="195">
        <v>0</v>
      </c>
      <c r="AB104" s="195">
        <v>0</v>
      </c>
      <c r="AC104" s="195">
        <v>0</v>
      </c>
      <c r="AD104" s="195">
        <v>0</v>
      </c>
      <c r="AE104" s="195">
        <v>0</v>
      </c>
      <c r="AF104" s="195">
        <v>0</v>
      </c>
      <c r="AG104" s="195">
        <v>0</v>
      </c>
      <c r="AH104" s="195">
        <v>0</v>
      </c>
      <c r="AI104" s="195">
        <v>0</v>
      </c>
      <c r="AJ104" s="195">
        <v>0</v>
      </c>
      <c r="AK104" s="195">
        <v>0</v>
      </c>
      <c r="AL104" s="195">
        <v>0</v>
      </c>
      <c r="AM104" s="195">
        <v>0</v>
      </c>
      <c r="AN104" s="195">
        <v>0</v>
      </c>
      <c r="AO104" s="195">
        <v>0</v>
      </c>
      <c r="AP104" s="195">
        <v>1127.9100000000001</v>
      </c>
      <c r="AQ104" s="195">
        <v>0</v>
      </c>
      <c r="AR104" s="195">
        <v>0</v>
      </c>
      <c r="AS104" s="195">
        <v>0</v>
      </c>
      <c r="AT104" s="195">
        <v>0</v>
      </c>
      <c r="AU104" s="195">
        <v>0</v>
      </c>
      <c r="AV104" s="195">
        <v>0</v>
      </c>
      <c r="AW104" s="195">
        <v>0</v>
      </c>
      <c r="AX104" s="195">
        <v>0</v>
      </c>
      <c r="AY104" s="195">
        <v>0</v>
      </c>
      <c r="AZ104" s="195">
        <v>0</v>
      </c>
      <c r="BA104" s="195">
        <v>0</v>
      </c>
      <c r="BB104" s="195">
        <v>0</v>
      </c>
      <c r="BC104" s="195">
        <v>0</v>
      </c>
      <c r="BD104" s="195">
        <v>54482.09</v>
      </c>
      <c r="BE104" s="195">
        <v>0</v>
      </c>
      <c r="BF104" s="195">
        <v>0</v>
      </c>
      <c r="BG104" s="195">
        <v>0</v>
      </c>
      <c r="BH104" s="195">
        <v>781.72</v>
      </c>
      <c r="BI104" s="195">
        <v>0</v>
      </c>
      <c r="BJ104" s="195">
        <v>0</v>
      </c>
      <c r="BK104" s="195">
        <v>0</v>
      </c>
      <c r="BL104" s="195">
        <v>0</v>
      </c>
      <c r="BM104" s="195">
        <v>0</v>
      </c>
      <c r="BN104" s="195">
        <v>0</v>
      </c>
      <c r="BO104" s="195">
        <v>0</v>
      </c>
      <c r="BP104" s="195">
        <v>0</v>
      </c>
      <c r="BQ104" s="195">
        <v>0</v>
      </c>
      <c r="BR104" s="195">
        <v>0</v>
      </c>
      <c r="BS104" s="195">
        <v>17648.240000000002</v>
      </c>
      <c r="BT104" s="195">
        <v>0</v>
      </c>
      <c r="BU104" s="195">
        <v>0</v>
      </c>
      <c r="BV104" s="195">
        <v>0</v>
      </c>
      <c r="BW104" s="195">
        <v>0</v>
      </c>
      <c r="BX104" s="195">
        <v>0</v>
      </c>
      <c r="BY104" s="195">
        <v>0</v>
      </c>
      <c r="BZ104" s="195">
        <v>0</v>
      </c>
      <c r="CA104" s="195">
        <v>0</v>
      </c>
      <c r="CB104" s="195">
        <v>0</v>
      </c>
      <c r="CC104" s="195">
        <v>0</v>
      </c>
      <c r="CD104" s="195">
        <v>0</v>
      </c>
      <c r="CE104" s="195">
        <v>0</v>
      </c>
      <c r="CF104" s="195">
        <v>0</v>
      </c>
      <c r="CG104" s="195">
        <v>0</v>
      </c>
      <c r="CH104" s="195">
        <v>0</v>
      </c>
      <c r="CI104" s="195">
        <v>2634</v>
      </c>
      <c r="CJ104" s="195">
        <v>0</v>
      </c>
      <c r="CK104" s="195">
        <v>0</v>
      </c>
      <c r="CL104" s="195">
        <v>0</v>
      </c>
      <c r="CM104" s="195">
        <v>0</v>
      </c>
    </row>
    <row r="105" spans="1:91" ht="24.6" hidden="1">
      <c r="A105" s="125">
        <v>10</v>
      </c>
      <c r="B105" s="243" t="s">
        <v>834</v>
      </c>
      <c r="C105" s="145" t="s">
        <v>445</v>
      </c>
      <c r="D105" s="195">
        <v>44800</v>
      </c>
      <c r="E105" s="195">
        <v>0</v>
      </c>
      <c r="F105" s="195">
        <v>0</v>
      </c>
      <c r="G105" s="195">
        <v>0</v>
      </c>
      <c r="H105" s="195">
        <v>0</v>
      </c>
      <c r="I105" s="195">
        <v>0</v>
      </c>
      <c r="J105" s="195">
        <v>0</v>
      </c>
      <c r="K105" s="195">
        <v>0</v>
      </c>
      <c r="L105" s="195">
        <v>0</v>
      </c>
      <c r="M105" s="195">
        <v>0</v>
      </c>
      <c r="N105" s="195">
        <v>0</v>
      </c>
      <c r="O105" s="195">
        <v>0</v>
      </c>
      <c r="P105" s="195">
        <v>67584.160000000003</v>
      </c>
      <c r="Q105" s="195">
        <v>0</v>
      </c>
      <c r="R105" s="195">
        <v>0</v>
      </c>
      <c r="S105" s="195">
        <v>0</v>
      </c>
      <c r="T105" s="195">
        <v>0</v>
      </c>
      <c r="U105" s="195">
        <v>0</v>
      </c>
      <c r="V105" s="195">
        <v>0</v>
      </c>
      <c r="W105" s="195">
        <v>0</v>
      </c>
      <c r="X105" s="195">
        <v>192098.7</v>
      </c>
      <c r="Y105" s="195">
        <v>0</v>
      </c>
      <c r="Z105" s="195">
        <v>0</v>
      </c>
      <c r="AA105" s="195">
        <v>0</v>
      </c>
      <c r="AB105" s="195">
        <v>0</v>
      </c>
      <c r="AC105" s="195">
        <v>2132</v>
      </c>
      <c r="AD105" s="195">
        <v>0</v>
      </c>
      <c r="AE105" s="195">
        <v>0</v>
      </c>
      <c r="AF105" s="195">
        <v>0</v>
      </c>
      <c r="AG105" s="195">
        <v>0</v>
      </c>
      <c r="AH105" s="195">
        <v>259.89999999999998</v>
      </c>
      <c r="AI105" s="195">
        <v>12192</v>
      </c>
      <c r="AJ105" s="195">
        <v>5893</v>
      </c>
      <c r="AK105" s="195">
        <v>1164</v>
      </c>
      <c r="AL105" s="195">
        <v>78809.25</v>
      </c>
      <c r="AM105" s="195">
        <v>0</v>
      </c>
      <c r="AN105" s="195">
        <v>0</v>
      </c>
      <c r="AO105" s="195">
        <v>0</v>
      </c>
      <c r="AP105" s="195">
        <v>0</v>
      </c>
      <c r="AQ105" s="195">
        <v>0</v>
      </c>
      <c r="AR105" s="195">
        <v>0</v>
      </c>
      <c r="AS105" s="195">
        <v>100</v>
      </c>
      <c r="AT105" s="195">
        <v>0</v>
      </c>
      <c r="AU105" s="195">
        <v>0</v>
      </c>
      <c r="AV105" s="195">
        <v>0</v>
      </c>
      <c r="AW105" s="195">
        <v>0</v>
      </c>
      <c r="AX105" s="195">
        <v>0</v>
      </c>
      <c r="AY105" s="195">
        <v>0</v>
      </c>
      <c r="AZ105" s="195">
        <v>0</v>
      </c>
      <c r="BA105" s="195">
        <v>0</v>
      </c>
      <c r="BB105" s="195">
        <v>5057.5</v>
      </c>
      <c r="BC105" s="195">
        <v>510</v>
      </c>
      <c r="BD105" s="195">
        <v>35984.5</v>
      </c>
      <c r="BE105" s="195">
        <v>0</v>
      </c>
      <c r="BF105" s="195">
        <v>0</v>
      </c>
      <c r="BG105" s="195">
        <v>0</v>
      </c>
      <c r="BH105" s="195">
        <v>26484</v>
      </c>
      <c r="BI105" s="195">
        <v>0</v>
      </c>
      <c r="BJ105" s="195">
        <v>700</v>
      </c>
      <c r="BK105" s="195">
        <v>0</v>
      </c>
      <c r="BL105" s="195">
        <v>41594.5</v>
      </c>
      <c r="BM105" s="195">
        <v>15940</v>
      </c>
      <c r="BN105" s="195">
        <v>0</v>
      </c>
      <c r="BO105" s="195">
        <v>0</v>
      </c>
      <c r="BP105" s="195">
        <v>0</v>
      </c>
      <c r="BQ105" s="195">
        <v>0</v>
      </c>
      <c r="BR105" s="195">
        <v>0</v>
      </c>
      <c r="BS105" s="197">
        <v>81829.5</v>
      </c>
      <c r="BT105" s="195">
        <v>0</v>
      </c>
      <c r="BU105" s="195">
        <v>0</v>
      </c>
      <c r="BV105" s="197">
        <v>5330</v>
      </c>
      <c r="BW105" s="197">
        <v>0</v>
      </c>
      <c r="BX105" s="195">
        <v>0</v>
      </c>
      <c r="BY105" s="197">
        <v>0</v>
      </c>
      <c r="BZ105" s="195">
        <v>0</v>
      </c>
      <c r="CA105" s="197">
        <v>0</v>
      </c>
      <c r="CB105" s="197">
        <v>0</v>
      </c>
      <c r="CC105" s="197">
        <v>0</v>
      </c>
      <c r="CD105" s="195">
        <v>0</v>
      </c>
      <c r="CE105" s="197">
        <v>0</v>
      </c>
      <c r="CF105" s="197">
        <v>0</v>
      </c>
      <c r="CG105" s="195">
        <v>0</v>
      </c>
      <c r="CH105" s="195">
        <v>0</v>
      </c>
      <c r="CI105" s="197">
        <v>0</v>
      </c>
      <c r="CJ105" s="197">
        <v>0</v>
      </c>
      <c r="CK105" s="197">
        <v>0</v>
      </c>
      <c r="CL105" s="197">
        <v>0</v>
      </c>
      <c r="CM105" s="195">
        <v>0</v>
      </c>
    </row>
    <row r="106" spans="1:91" ht="24.6" hidden="1">
      <c r="A106" s="125">
        <v>10</v>
      </c>
      <c r="B106" s="243" t="s">
        <v>835</v>
      </c>
      <c r="C106" s="145" t="s">
        <v>446</v>
      </c>
      <c r="D106" s="195">
        <v>78371.42</v>
      </c>
      <c r="E106" s="195">
        <v>0</v>
      </c>
      <c r="F106" s="195">
        <v>0</v>
      </c>
      <c r="G106" s="195">
        <v>0</v>
      </c>
      <c r="H106" s="195">
        <v>0</v>
      </c>
      <c r="I106" s="195">
        <v>0</v>
      </c>
      <c r="J106" s="195">
        <v>0</v>
      </c>
      <c r="K106" s="195">
        <v>0</v>
      </c>
      <c r="L106" s="195">
        <v>0</v>
      </c>
      <c r="M106" s="195">
        <v>0</v>
      </c>
      <c r="N106" s="195">
        <v>0</v>
      </c>
      <c r="O106" s="195">
        <v>0</v>
      </c>
      <c r="P106" s="195">
        <v>241509.33</v>
      </c>
      <c r="Q106" s="195">
        <v>0</v>
      </c>
      <c r="R106" s="195">
        <v>0</v>
      </c>
      <c r="S106" s="195">
        <v>0</v>
      </c>
      <c r="T106" s="195">
        <v>0</v>
      </c>
      <c r="U106" s="195">
        <v>0</v>
      </c>
      <c r="V106" s="195">
        <v>0</v>
      </c>
      <c r="W106" s="195">
        <v>0</v>
      </c>
      <c r="X106" s="195">
        <v>706498.25</v>
      </c>
      <c r="Y106" s="195">
        <v>0</v>
      </c>
      <c r="Z106" s="195">
        <v>0</v>
      </c>
      <c r="AA106" s="195">
        <v>0</v>
      </c>
      <c r="AB106" s="195">
        <v>0</v>
      </c>
      <c r="AC106" s="195">
        <v>0</v>
      </c>
      <c r="AD106" s="195">
        <v>2513</v>
      </c>
      <c r="AE106" s="195">
        <v>0</v>
      </c>
      <c r="AF106" s="195">
        <v>0</v>
      </c>
      <c r="AG106" s="195">
        <v>0</v>
      </c>
      <c r="AH106" s="195">
        <v>0</v>
      </c>
      <c r="AI106" s="195">
        <v>51880</v>
      </c>
      <c r="AJ106" s="195">
        <v>0</v>
      </c>
      <c r="AK106" s="195">
        <v>0</v>
      </c>
      <c r="AL106" s="195">
        <v>150140.29999999999</v>
      </c>
      <c r="AM106" s="195">
        <v>0</v>
      </c>
      <c r="AN106" s="195">
        <v>0</v>
      </c>
      <c r="AO106" s="195">
        <v>0</v>
      </c>
      <c r="AP106" s="195">
        <v>0</v>
      </c>
      <c r="AQ106" s="195">
        <v>0</v>
      </c>
      <c r="AR106" s="195">
        <v>0</v>
      </c>
      <c r="AS106" s="195">
        <v>20132</v>
      </c>
      <c r="AT106" s="195">
        <v>0</v>
      </c>
      <c r="AU106" s="195">
        <v>0</v>
      </c>
      <c r="AV106" s="195">
        <v>0</v>
      </c>
      <c r="AW106" s="195">
        <v>0</v>
      </c>
      <c r="AX106" s="195">
        <v>0</v>
      </c>
      <c r="AY106" s="195">
        <v>0</v>
      </c>
      <c r="AZ106" s="195">
        <v>0</v>
      </c>
      <c r="BA106" s="195">
        <v>0</v>
      </c>
      <c r="BB106" s="195">
        <v>7081.5</v>
      </c>
      <c r="BC106" s="195">
        <v>0</v>
      </c>
      <c r="BD106" s="195">
        <v>124648.75</v>
      </c>
      <c r="BE106" s="195">
        <v>0</v>
      </c>
      <c r="BF106" s="195">
        <v>0</v>
      </c>
      <c r="BG106" s="195">
        <v>0</v>
      </c>
      <c r="BH106" s="195">
        <v>214278</v>
      </c>
      <c r="BI106" s="195">
        <v>0</v>
      </c>
      <c r="BJ106" s="195">
        <v>0</v>
      </c>
      <c r="BK106" s="195">
        <v>0</v>
      </c>
      <c r="BL106" s="195">
        <v>7441.5</v>
      </c>
      <c r="BM106" s="195">
        <v>67327.75</v>
      </c>
      <c r="BN106" s="195">
        <v>0</v>
      </c>
      <c r="BO106" s="195">
        <v>0</v>
      </c>
      <c r="BP106" s="195">
        <v>0</v>
      </c>
      <c r="BQ106" s="195">
        <v>0</v>
      </c>
      <c r="BR106" s="195">
        <v>0</v>
      </c>
      <c r="BS106" s="197">
        <v>306853.42</v>
      </c>
      <c r="BT106" s="197">
        <v>0</v>
      </c>
      <c r="BU106" s="195">
        <v>0</v>
      </c>
      <c r="BV106" s="197">
        <v>28517</v>
      </c>
      <c r="BW106" s="195">
        <v>0</v>
      </c>
      <c r="BX106" s="195">
        <v>0</v>
      </c>
      <c r="BY106" s="197">
        <v>0</v>
      </c>
      <c r="BZ106" s="197">
        <v>0</v>
      </c>
      <c r="CA106" s="195">
        <v>0</v>
      </c>
      <c r="CB106" s="197">
        <v>0</v>
      </c>
      <c r="CC106" s="197">
        <v>0</v>
      </c>
      <c r="CD106" s="195">
        <v>0</v>
      </c>
      <c r="CE106" s="195">
        <v>0</v>
      </c>
      <c r="CF106" s="197">
        <v>20500.09</v>
      </c>
      <c r="CG106" s="195">
        <v>0</v>
      </c>
      <c r="CH106" s="195">
        <v>0</v>
      </c>
      <c r="CI106" s="197">
        <v>0</v>
      </c>
      <c r="CJ106" s="195">
        <v>0</v>
      </c>
      <c r="CK106" s="197">
        <v>0</v>
      </c>
      <c r="CL106" s="197">
        <v>0</v>
      </c>
      <c r="CM106" s="197">
        <v>0</v>
      </c>
    </row>
    <row r="107" spans="1:91" ht="24.6" hidden="1">
      <c r="A107" s="125">
        <v>10</v>
      </c>
      <c r="B107" s="243" t="s">
        <v>836</v>
      </c>
      <c r="C107" s="145" t="s">
        <v>447</v>
      </c>
      <c r="D107" s="195">
        <v>0</v>
      </c>
      <c r="E107" s="195">
        <v>0</v>
      </c>
      <c r="F107" s="195">
        <v>0</v>
      </c>
      <c r="G107" s="195">
        <v>0</v>
      </c>
      <c r="H107" s="195">
        <v>0</v>
      </c>
      <c r="I107" s="195">
        <v>0</v>
      </c>
      <c r="J107" s="195">
        <v>0</v>
      </c>
      <c r="K107" s="195">
        <v>135568.79999999999</v>
      </c>
      <c r="L107" s="195">
        <v>0</v>
      </c>
      <c r="M107" s="195">
        <v>0</v>
      </c>
      <c r="N107" s="195">
        <v>0</v>
      </c>
      <c r="O107" s="195">
        <v>0</v>
      </c>
      <c r="P107" s="195">
        <v>0</v>
      </c>
      <c r="Q107" s="195">
        <v>0</v>
      </c>
      <c r="R107" s="195">
        <v>0</v>
      </c>
      <c r="S107" s="195">
        <v>0</v>
      </c>
      <c r="T107" s="195">
        <v>0</v>
      </c>
      <c r="U107" s="195">
        <v>0</v>
      </c>
      <c r="V107" s="195">
        <v>0</v>
      </c>
      <c r="W107" s="195">
        <v>0</v>
      </c>
      <c r="X107" s="195">
        <v>23458</v>
      </c>
      <c r="Y107" s="195">
        <v>0</v>
      </c>
      <c r="Z107" s="195">
        <v>0</v>
      </c>
      <c r="AA107" s="195">
        <v>0</v>
      </c>
      <c r="AB107" s="195">
        <v>0</v>
      </c>
      <c r="AC107" s="195">
        <v>0</v>
      </c>
      <c r="AD107" s="195">
        <v>0</v>
      </c>
      <c r="AE107" s="195">
        <v>0</v>
      </c>
      <c r="AF107" s="195">
        <v>0</v>
      </c>
      <c r="AG107" s="195">
        <v>0</v>
      </c>
      <c r="AH107" s="195">
        <v>0</v>
      </c>
      <c r="AI107" s="195">
        <v>0</v>
      </c>
      <c r="AJ107" s="195">
        <v>0</v>
      </c>
      <c r="AK107" s="195">
        <v>0</v>
      </c>
      <c r="AL107" s="195">
        <v>23736.75</v>
      </c>
      <c r="AM107" s="195">
        <v>0</v>
      </c>
      <c r="AN107" s="195">
        <v>0</v>
      </c>
      <c r="AO107" s="195">
        <v>0</v>
      </c>
      <c r="AP107" s="195">
        <v>16272</v>
      </c>
      <c r="AQ107" s="195">
        <v>0</v>
      </c>
      <c r="AR107" s="195">
        <v>0</v>
      </c>
      <c r="AS107" s="195">
        <v>0</v>
      </c>
      <c r="AT107" s="195">
        <v>0</v>
      </c>
      <c r="AU107" s="195">
        <v>0</v>
      </c>
      <c r="AV107" s="195">
        <v>0</v>
      </c>
      <c r="AW107" s="195">
        <v>0</v>
      </c>
      <c r="AX107" s="195">
        <v>0</v>
      </c>
      <c r="AY107" s="195">
        <v>0</v>
      </c>
      <c r="AZ107" s="195">
        <v>0</v>
      </c>
      <c r="BA107" s="195">
        <v>0</v>
      </c>
      <c r="BB107" s="195">
        <v>0</v>
      </c>
      <c r="BC107" s="195">
        <v>0</v>
      </c>
      <c r="BD107" s="195">
        <v>297367</v>
      </c>
      <c r="BE107" s="195">
        <v>0</v>
      </c>
      <c r="BF107" s="195">
        <v>0</v>
      </c>
      <c r="BG107" s="195">
        <v>0</v>
      </c>
      <c r="BH107" s="195">
        <v>0</v>
      </c>
      <c r="BI107" s="195">
        <v>0</v>
      </c>
      <c r="BJ107" s="195">
        <v>0</v>
      </c>
      <c r="BK107" s="195">
        <v>0</v>
      </c>
      <c r="BL107" s="195">
        <v>0</v>
      </c>
      <c r="BM107" s="195">
        <v>0</v>
      </c>
      <c r="BN107" s="195">
        <v>0</v>
      </c>
      <c r="BO107" s="195">
        <v>0</v>
      </c>
      <c r="BP107" s="195">
        <v>0</v>
      </c>
      <c r="BQ107" s="195">
        <v>0</v>
      </c>
      <c r="BR107" s="195">
        <v>0</v>
      </c>
      <c r="BS107" s="195">
        <v>0</v>
      </c>
      <c r="BT107" s="195">
        <v>1347.15</v>
      </c>
      <c r="BU107" s="195">
        <v>0</v>
      </c>
      <c r="BV107" s="195">
        <v>0</v>
      </c>
      <c r="BW107" s="195">
        <v>0</v>
      </c>
      <c r="BX107" s="195">
        <v>0</v>
      </c>
      <c r="BY107" s="195">
        <v>0</v>
      </c>
      <c r="BZ107" s="195">
        <v>0</v>
      </c>
      <c r="CA107" s="195">
        <v>0</v>
      </c>
      <c r="CB107" s="195">
        <v>0</v>
      </c>
      <c r="CC107" s="195">
        <v>0</v>
      </c>
      <c r="CD107" s="195">
        <v>0</v>
      </c>
      <c r="CE107" s="195">
        <v>0</v>
      </c>
      <c r="CF107" s="195">
        <v>0</v>
      </c>
      <c r="CG107" s="195">
        <v>0</v>
      </c>
      <c r="CH107" s="195">
        <v>0</v>
      </c>
      <c r="CI107" s="195">
        <v>0</v>
      </c>
      <c r="CJ107" s="195">
        <v>0</v>
      </c>
      <c r="CK107" s="195">
        <v>0</v>
      </c>
      <c r="CL107" s="195">
        <v>0</v>
      </c>
      <c r="CM107" s="195">
        <v>0</v>
      </c>
    </row>
    <row r="108" spans="1:91" ht="49.2" hidden="1">
      <c r="A108" s="125">
        <v>10</v>
      </c>
      <c r="B108" s="243" t="s">
        <v>837</v>
      </c>
      <c r="C108" s="145" t="s">
        <v>448</v>
      </c>
      <c r="D108" s="195">
        <v>0</v>
      </c>
      <c r="E108" s="195">
        <v>0</v>
      </c>
      <c r="F108" s="195">
        <v>0</v>
      </c>
      <c r="G108" s="195">
        <v>0</v>
      </c>
      <c r="H108" s="195">
        <v>0</v>
      </c>
      <c r="I108" s="195">
        <v>-14571</v>
      </c>
      <c r="J108" s="195">
        <v>-9656.26</v>
      </c>
      <c r="K108" s="195">
        <v>0</v>
      </c>
      <c r="L108" s="195">
        <v>0</v>
      </c>
      <c r="M108" s="195">
        <v>0</v>
      </c>
      <c r="N108" s="195">
        <v>0</v>
      </c>
      <c r="O108" s="195">
        <v>0</v>
      </c>
      <c r="P108" s="195">
        <v>-40686.160000000003</v>
      </c>
      <c r="Q108" s="195">
        <v>-835</v>
      </c>
      <c r="R108" s="195">
        <v>0</v>
      </c>
      <c r="S108" s="195">
        <v>0</v>
      </c>
      <c r="T108" s="195">
        <v>0</v>
      </c>
      <c r="U108" s="195">
        <v>0</v>
      </c>
      <c r="V108" s="195">
        <v>0</v>
      </c>
      <c r="W108" s="195">
        <v>0</v>
      </c>
      <c r="X108" s="195">
        <v>0</v>
      </c>
      <c r="Y108" s="195">
        <v>-5046.57</v>
      </c>
      <c r="Z108" s="195">
        <v>-10740</v>
      </c>
      <c r="AA108" s="195">
        <v>0</v>
      </c>
      <c r="AB108" s="195">
        <v>0</v>
      </c>
      <c r="AC108" s="195">
        <v>0</v>
      </c>
      <c r="AD108" s="195">
        <v>0</v>
      </c>
      <c r="AE108" s="195">
        <v>0</v>
      </c>
      <c r="AF108" s="195">
        <v>0</v>
      </c>
      <c r="AG108" s="195">
        <v>0</v>
      </c>
      <c r="AH108" s="195">
        <v>0</v>
      </c>
      <c r="AI108" s="195">
        <v>0</v>
      </c>
      <c r="AJ108" s="195">
        <v>0</v>
      </c>
      <c r="AK108" s="195">
        <v>0</v>
      </c>
      <c r="AL108" s="195">
        <v>-6320</v>
      </c>
      <c r="AM108" s="195">
        <v>0</v>
      </c>
      <c r="AN108" s="195">
        <v>0</v>
      </c>
      <c r="AO108" s="195">
        <v>0</v>
      </c>
      <c r="AP108" s="195">
        <v>0</v>
      </c>
      <c r="AQ108" s="195">
        <v>0</v>
      </c>
      <c r="AR108" s="195">
        <v>0</v>
      </c>
      <c r="AS108" s="195">
        <v>0</v>
      </c>
      <c r="AT108" s="195">
        <v>0</v>
      </c>
      <c r="AU108" s="195">
        <v>0</v>
      </c>
      <c r="AV108" s="195">
        <v>0</v>
      </c>
      <c r="AW108" s="195">
        <v>0</v>
      </c>
      <c r="AX108" s="195">
        <v>0</v>
      </c>
      <c r="AY108" s="195">
        <v>0</v>
      </c>
      <c r="AZ108" s="195">
        <v>0</v>
      </c>
      <c r="BA108" s="195">
        <v>0</v>
      </c>
      <c r="BB108" s="195">
        <v>-3862.7</v>
      </c>
      <c r="BC108" s="195">
        <v>0</v>
      </c>
      <c r="BD108" s="195">
        <v>-18954</v>
      </c>
      <c r="BE108" s="195">
        <v>0</v>
      </c>
      <c r="BF108" s="195">
        <v>0</v>
      </c>
      <c r="BG108" s="195">
        <v>0</v>
      </c>
      <c r="BH108" s="195">
        <v>-5338</v>
      </c>
      <c r="BI108" s="195">
        <v>0</v>
      </c>
      <c r="BJ108" s="195">
        <v>0</v>
      </c>
      <c r="BK108" s="195">
        <v>0</v>
      </c>
      <c r="BL108" s="195">
        <v>0</v>
      </c>
      <c r="BM108" s="195">
        <v>-35368</v>
      </c>
      <c r="BN108" s="195">
        <v>0</v>
      </c>
      <c r="BO108" s="195">
        <v>0</v>
      </c>
      <c r="BP108" s="195">
        <v>0</v>
      </c>
      <c r="BQ108" s="195">
        <v>0</v>
      </c>
      <c r="BR108" s="195">
        <v>0</v>
      </c>
      <c r="BS108" s="197">
        <v>0</v>
      </c>
      <c r="BT108" s="195">
        <v>0</v>
      </c>
      <c r="BU108" s="195">
        <v>0</v>
      </c>
      <c r="BV108" s="195">
        <v>0</v>
      </c>
      <c r="BW108" s="197">
        <v>0</v>
      </c>
      <c r="BX108" s="195">
        <v>0</v>
      </c>
      <c r="BY108" s="195">
        <v>0</v>
      </c>
      <c r="BZ108" s="195">
        <v>0</v>
      </c>
      <c r="CA108" s="195">
        <v>0</v>
      </c>
      <c r="CB108" s="195">
        <v>0</v>
      </c>
      <c r="CC108" s="195">
        <v>0</v>
      </c>
      <c r="CD108" s="195">
        <v>0</v>
      </c>
      <c r="CE108" s="195">
        <v>0</v>
      </c>
      <c r="CF108" s="195">
        <v>0</v>
      </c>
      <c r="CG108" s="195">
        <v>0</v>
      </c>
      <c r="CH108" s="195">
        <v>0</v>
      </c>
      <c r="CI108" s="195">
        <v>0</v>
      </c>
      <c r="CJ108" s="195">
        <v>0</v>
      </c>
      <c r="CK108" s="195">
        <v>0</v>
      </c>
      <c r="CL108" s="195">
        <v>0</v>
      </c>
      <c r="CM108" s="195">
        <v>0</v>
      </c>
    </row>
    <row r="109" spans="1:91" ht="24.6" hidden="1">
      <c r="A109" s="125">
        <v>10</v>
      </c>
      <c r="B109" s="243" t="s">
        <v>838</v>
      </c>
      <c r="C109" s="145" t="s">
        <v>449</v>
      </c>
      <c r="D109" s="195">
        <v>64500</v>
      </c>
      <c r="E109" s="195">
        <v>26615</v>
      </c>
      <c r="F109" s="195">
        <v>59500</v>
      </c>
      <c r="G109" s="195">
        <v>17650</v>
      </c>
      <c r="H109" s="195">
        <v>0</v>
      </c>
      <c r="I109" s="195">
        <v>21695</v>
      </c>
      <c r="J109" s="195">
        <v>5500</v>
      </c>
      <c r="K109" s="195">
        <v>37500</v>
      </c>
      <c r="L109" s="195">
        <v>2230</v>
      </c>
      <c r="M109" s="195">
        <v>7600</v>
      </c>
      <c r="N109" s="195">
        <v>31500</v>
      </c>
      <c r="O109" s="195">
        <v>2000</v>
      </c>
      <c r="P109" s="195">
        <v>0</v>
      </c>
      <c r="Q109" s="195">
        <v>24000</v>
      </c>
      <c r="R109" s="195">
        <v>19000</v>
      </c>
      <c r="S109" s="195">
        <v>0</v>
      </c>
      <c r="T109" s="195">
        <v>0</v>
      </c>
      <c r="U109" s="195">
        <v>4050</v>
      </c>
      <c r="V109" s="195">
        <v>3510</v>
      </c>
      <c r="W109" s="195">
        <v>28500</v>
      </c>
      <c r="X109" s="195">
        <v>45000</v>
      </c>
      <c r="Y109" s="195">
        <v>3000</v>
      </c>
      <c r="Z109" s="195">
        <v>43915</v>
      </c>
      <c r="AA109" s="195">
        <v>77000</v>
      </c>
      <c r="AB109" s="195">
        <v>500</v>
      </c>
      <c r="AC109" s="195">
        <v>10500</v>
      </c>
      <c r="AD109" s="195">
        <v>9070</v>
      </c>
      <c r="AE109" s="195">
        <v>51812</v>
      </c>
      <c r="AF109" s="195">
        <v>2500</v>
      </c>
      <c r="AG109" s="195">
        <v>1000</v>
      </c>
      <c r="AH109" s="195">
        <v>16000</v>
      </c>
      <c r="AI109" s="195">
        <v>44500</v>
      </c>
      <c r="AJ109" s="195">
        <v>9000</v>
      </c>
      <c r="AK109" s="195">
        <v>6000</v>
      </c>
      <c r="AL109" s="195">
        <v>41000</v>
      </c>
      <c r="AM109" s="195">
        <v>3500</v>
      </c>
      <c r="AN109" s="195">
        <v>5656</v>
      </c>
      <c r="AO109" s="195">
        <v>16500</v>
      </c>
      <c r="AP109" s="195">
        <v>10000</v>
      </c>
      <c r="AQ109" s="195">
        <v>1500</v>
      </c>
      <c r="AR109" s="195">
        <v>1500</v>
      </c>
      <c r="AS109" s="195">
        <v>9500</v>
      </c>
      <c r="AT109" s="195">
        <v>6000</v>
      </c>
      <c r="AU109" s="195">
        <v>28500</v>
      </c>
      <c r="AV109" s="195">
        <v>21000</v>
      </c>
      <c r="AW109" s="195">
        <v>3000</v>
      </c>
      <c r="AX109" s="195">
        <v>2280</v>
      </c>
      <c r="AY109" s="195">
        <v>5000</v>
      </c>
      <c r="AZ109" s="195">
        <v>5500</v>
      </c>
      <c r="BA109" s="195">
        <v>3500</v>
      </c>
      <c r="BB109" s="195">
        <v>22000</v>
      </c>
      <c r="BC109" s="195">
        <v>0</v>
      </c>
      <c r="BD109" s="195">
        <v>68870</v>
      </c>
      <c r="BE109" s="195">
        <v>0</v>
      </c>
      <c r="BF109" s="195">
        <v>36000</v>
      </c>
      <c r="BG109" s="195">
        <v>12500</v>
      </c>
      <c r="BH109" s="195">
        <v>36125</v>
      </c>
      <c r="BI109" s="195">
        <v>0</v>
      </c>
      <c r="BJ109" s="195">
        <v>0</v>
      </c>
      <c r="BK109" s="195">
        <v>0</v>
      </c>
      <c r="BL109" s="195">
        <v>0</v>
      </c>
      <c r="BM109" s="195">
        <v>27500</v>
      </c>
      <c r="BN109" s="195">
        <v>19800</v>
      </c>
      <c r="BO109" s="195">
        <v>500</v>
      </c>
      <c r="BP109" s="195">
        <v>2500</v>
      </c>
      <c r="BQ109" s="195">
        <v>7000</v>
      </c>
      <c r="BR109" s="195">
        <v>6000</v>
      </c>
      <c r="BS109" s="195">
        <v>152000</v>
      </c>
      <c r="BT109" s="195">
        <v>12000</v>
      </c>
      <c r="BU109" s="195">
        <v>0</v>
      </c>
      <c r="BV109" s="195">
        <v>12000</v>
      </c>
      <c r="BW109" s="195">
        <v>3000</v>
      </c>
      <c r="BX109" s="195">
        <v>12226</v>
      </c>
      <c r="BY109" s="195">
        <v>8500</v>
      </c>
      <c r="BZ109" s="195">
        <v>3500</v>
      </c>
      <c r="CA109" s="195">
        <v>1000</v>
      </c>
      <c r="CB109" s="195">
        <v>3000</v>
      </c>
      <c r="CC109" s="195">
        <v>1000</v>
      </c>
      <c r="CD109" s="195">
        <v>17500</v>
      </c>
      <c r="CE109" s="195">
        <v>6000</v>
      </c>
      <c r="CF109" s="195">
        <v>5500</v>
      </c>
      <c r="CG109" s="195">
        <v>0</v>
      </c>
      <c r="CH109" s="195">
        <v>0</v>
      </c>
      <c r="CI109" s="195">
        <v>4500</v>
      </c>
      <c r="CJ109" s="195">
        <v>0</v>
      </c>
      <c r="CK109" s="195">
        <v>2000</v>
      </c>
      <c r="CL109" s="195">
        <v>0</v>
      </c>
      <c r="CM109" s="195">
        <v>0</v>
      </c>
    </row>
    <row r="110" spans="1:91" ht="24.6" hidden="1">
      <c r="A110" s="125">
        <v>10</v>
      </c>
      <c r="B110" s="243" t="s">
        <v>839</v>
      </c>
      <c r="C110" s="145" t="s">
        <v>450</v>
      </c>
      <c r="D110" s="195">
        <v>0</v>
      </c>
      <c r="E110" s="195">
        <v>0</v>
      </c>
      <c r="F110" s="195">
        <v>1080</v>
      </c>
      <c r="G110" s="195">
        <v>0</v>
      </c>
      <c r="H110" s="195">
        <v>0</v>
      </c>
      <c r="I110" s="195">
        <v>0</v>
      </c>
      <c r="J110" s="195">
        <v>0</v>
      </c>
      <c r="K110" s="195">
        <v>0</v>
      </c>
      <c r="L110" s="195">
        <v>0</v>
      </c>
      <c r="M110" s="195">
        <v>0</v>
      </c>
      <c r="N110" s="195">
        <v>0</v>
      </c>
      <c r="O110" s="195">
        <v>0</v>
      </c>
      <c r="P110" s="195">
        <v>0</v>
      </c>
      <c r="Q110" s="195">
        <v>0</v>
      </c>
      <c r="R110" s="195">
        <v>0</v>
      </c>
      <c r="S110" s="195">
        <v>0</v>
      </c>
      <c r="T110" s="195">
        <v>0</v>
      </c>
      <c r="U110" s="195">
        <v>0</v>
      </c>
      <c r="V110" s="195">
        <v>0</v>
      </c>
      <c r="W110" s="195">
        <v>0</v>
      </c>
      <c r="X110" s="195">
        <v>0</v>
      </c>
      <c r="Y110" s="195">
        <v>0</v>
      </c>
      <c r="Z110" s="195">
        <v>0</v>
      </c>
      <c r="AA110" s="195">
        <v>0</v>
      </c>
      <c r="AB110" s="195">
        <v>0</v>
      </c>
      <c r="AC110" s="195">
        <v>0</v>
      </c>
      <c r="AD110" s="195">
        <v>0</v>
      </c>
      <c r="AE110" s="195">
        <v>0</v>
      </c>
      <c r="AF110" s="195">
        <v>0</v>
      </c>
      <c r="AG110" s="195">
        <v>0</v>
      </c>
      <c r="AH110" s="195">
        <v>0</v>
      </c>
      <c r="AI110" s="195">
        <v>0</v>
      </c>
      <c r="AJ110" s="195">
        <v>0</v>
      </c>
      <c r="AK110" s="195">
        <v>0</v>
      </c>
      <c r="AL110" s="195">
        <v>500</v>
      </c>
      <c r="AM110" s="195">
        <v>0</v>
      </c>
      <c r="AN110" s="195">
        <v>0</v>
      </c>
      <c r="AO110" s="195">
        <v>0</v>
      </c>
      <c r="AP110" s="195">
        <v>0</v>
      </c>
      <c r="AQ110" s="195">
        <v>0</v>
      </c>
      <c r="AR110" s="195">
        <v>0</v>
      </c>
      <c r="AS110" s="195">
        <v>0</v>
      </c>
      <c r="AT110" s="195">
        <v>0</v>
      </c>
      <c r="AU110" s="195">
        <v>0</v>
      </c>
      <c r="AV110" s="195">
        <v>0</v>
      </c>
      <c r="AW110" s="195">
        <v>0</v>
      </c>
      <c r="AX110" s="195">
        <v>0</v>
      </c>
      <c r="AY110" s="195">
        <v>0</v>
      </c>
      <c r="AZ110" s="195">
        <v>0</v>
      </c>
      <c r="BA110" s="195">
        <v>0</v>
      </c>
      <c r="BB110" s="195">
        <v>0</v>
      </c>
      <c r="BC110" s="195">
        <v>0</v>
      </c>
      <c r="BD110" s="195">
        <v>0</v>
      </c>
      <c r="BE110" s="195">
        <v>0</v>
      </c>
      <c r="BF110" s="195">
        <v>0</v>
      </c>
      <c r="BG110" s="195">
        <v>0</v>
      </c>
      <c r="BH110" s="195">
        <v>0</v>
      </c>
      <c r="BI110" s="195">
        <v>0</v>
      </c>
      <c r="BJ110" s="195">
        <v>0</v>
      </c>
      <c r="BK110" s="195">
        <v>0</v>
      </c>
      <c r="BL110" s="195">
        <v>0</v>
      </c>
      <c r="BM110" s="195">
        <v>0</v>
      </c>
      <c r="BN110" s="195">
        <v>0</v>
      </c>
      <c r="BO110" s="195">
        <v>0</v>
      </c>
      <c r="BP110" s="195">
        <v>0</v>
      </c>
      <c r="BQ110" s="195">
        <v>0</v>
      </c>
      <c r="BR110" s="195">
        <v>0</v>
      </c>
      <c r="BS110" s="195">
        <v>0</v>
      </c>
      <c r="BT110" s="195">
        <v>0</v>
      </c>
      <c r="BU110" s="195">
        <v>0</v>
      </c>
      <c r="BV110" s="195">
        <v>0</v>
      </c>
      <c r="BW110" s="195">
        <v>0</v>
      </c>
      <c r="BX110" s="195">
        <v>0</v>
      </c>
      <c r="BY110" s="195">
        <v>0</v>
      </c>
      <c r="BZ110" s="195">
        <v>0</v>
      </c>
      <c r="CA110" s="195">
        <v>0</v>
      </c>
      <c r="CB110" s="195">
        <v>0</v>
      </c>
      <c r="CC110" s="195">
        <v>0</v>
      </c>
      <c r="CD110" s="195">
        <v>0</v>
      </c>
      <c r="CE110" s="195">
        <v>0</v>
      </c>
      <c r="CF110" s="195">
        <v>0</v>
      </c>
      <c r="CG110" s="195">
        <v>4960</v>
      </c>
      <c r="CH110" s="195">
        <v>0</v>
      </c>
      <c r="CI110" s="195">
        <v>0</v>
      </c>
      <c r="CJ110" s="195">
        <v>0</v>
      </c>
      <c r="CK110" s="195">
        <v>0</v>
      </c>
      <c r="CL110" s="195">
        <v>0</v>
      </c>
      <c r="CM110" s="195">
        <v>0</v>
      </c>
    </row>
    <row r="111" spans="1:91" ht="24.6" hidden="1">
      <c r="A111" s="125">
        <v>10</v>
      </c>
      <c r="B111" s="243" t="s">
        <v>840</v>
      </c>
      <c r="C111" s="145" t="s">
        <v>451</v>
      </c>
      <c r="D111" s="195">
        <v>0</v>
      </c>
      <c r="E111" s="195">
        <v>0</v>
      </c>
      <c r="F111" s="195">
        <v>0</v>
      </c>
      <c r="G111" s="195">
        <v>0</v>
      </c>
      <c r="H111" s="195">
        <v>0</v>
      </c>
      <c r="I111" s="195">
        <v>0</v>
      </c>
      <c r="J111" s="195">
        <v>0</v>
      </c>
      <c r="K111" s="195">
        <v>0</v>
      </c>
      <c r="L111" s="195">
        <v>0</v>
      </c>
      <c r="M111" s="195">
        <v>0</v>
      </c>
      <c r="N111" s="195">
        <v>0</v>
      </c>
      <c r="O111" s="195">
        <v>0</v>
      </c>
      <c r="P111" s="195">
        <v>0</v>
      </c>
      <c r="Q111" s="195">
        <v>0</v>
      </c>
      <c r="R111" s="195">
        <v>0</v>
      </c>
      <c r="S111" s="195">
        <v>0</v>
      </c>
      <c r="T111" s="195">
        <v>0</v>
      </c>
      <c r="U111" s="195">
        <v>0</v>
      </c>
      <c r="V111" s="195">
        <v>0</v>
      </c>
      <c r="W111" s="195">
        <v>0</v>
      </c>
      <c r="X111" s="195">
        <v>0</v>
      </c>
      <c r="Y111" s="195">
        <v>0</v>
      </c>
      <c r="Z111" s="195">
        <v>0</v>
      </c>
      <c r="AA111" s="195">
        <v>0</v>
      </c>
      <c r="AB111" s="195">
        <v>0</v>
      </c>
      <c r="AC111" s="195">
        <v>0</v>
      </c>
      <c r="AD111" s="195">
        <v>0</v>
      </c>
      <c r="AE111" s="195">
        <v>0</v>
      </c>
      <c r="AF111" s="195">
        <v>0</v>
      </c>
      <c r="AG111" s="195">
        <v>0</v>
      </c>
      <c r="AH111" s="195">
        <v>0</v>
      </c>
      <c r="AI111" s="195">
        <v>0</v>
      </c>
      <c r="AJ111" s="195">
        <v>0</v>
      </c>
      <c r="AK111" s="195">
        <v>0</v>
      </c>
      <c r="AL111" s="195">
        <v>0</v>
      </c>
      <c r="AM111" s="195">
        <v>0</v>
      </c>
      <c r="AN111" s="195">
        <v>0</v>
      </c>
      <c r="AO111" s="195">
        <v>0</v>
      </c>
      <c r="AP111" s="195">
        <v>0</v>
      </c>
      <c r="AQ111" s="195">
        <v>0</v>
      </c>
      <c r="AR111" s="195">
        <v>0</v>
      </c>
      <c r="AS111" s="195">
        <v>0</v>
      </c>
      <c r="AT111" s="195">
        <v>0</v>
      </c>
      <c r="AU111" s="195">
        <v>1217.79</v>
      </c>
      <c r="AV111" s="195">
        <v>2500</v>
      </c>
      <c r="AW111" s="195">
        <v>0</v>
      </c>
      <c r="AX111" s="195">
        <v>0</v>
      </c>
      <c r="AY111" s="195">
        <v>0</v>
      </c>
      <c r="AZ111" s="195">
        <v>0</v>
      </c>
      <c r="BA111" s="195">
        <v>0</v>
      </c>
      <c r="BB111" s="195">
        <v>0</v>
      </c>
      <c r="BC111" s="195">
        <v>0</v>
      </c>
      <c r="BD111" s="195">
        <v>0</v>
      </c>
      <c r="BE111" s="195">
        <v>0</v>
      </c>
      <c r="BF111" s="195">
        <v>42343</v>
      </c>
      <c r="BG111" s="195">
        <v>0</v>
      </c>
      <c r="BH111" s="195">
        <v>0</v>
      </c>
      <c r="BI111" s="195">
        <v>0</v>
      </c>
      <c r="BJ111" s="195">
        <v>0</v>
      </c>
      <c r="BK111" s="195">
        <v>0</v>
      </c>
      <c r="BL111" s="195">
        <v>0</v>
      </c>
      <c r="BM111" s="195">
        <v>0</v>
      </c>
      <c r="BN111" s="195">
        <v>0</v>
      </c>
      <c r="BO111" s="195">
        <v>0</v>
      </c>
      <c r="BP111" s="195">
        <v>0</v>
      </c>
      <c r="BQ111" s="195">
        <v>0</v>
      </c>
      <c r="BR111" s="195">
        <v>0</v>
      </c>
      <c r="BS111" s="195">
        <v>0</v>
      </c>
      <c r="BT111" s="195">
        <v>0</v>
      </c>
      <c r="BU111" s="195">
        <v>0</v>
      </c>
      <c r="BV111" s="195">
        <v>0</v>
      </c>
      <c r="BW111" s="195">
        <v>0</v>
      </c>
      <c r="BX111" s="195">
        <v>0</v>
      </c>
      <c r="BY111" s="195">
        <v>0</v>
      </c>
      <c r="BZ111" s="195">
        <v>0</v>
      </c>
      <c r="CA111" s="195">
        <v>0</v>
      </c>
      <c r="CB111" s="195">
        <v>0</v>
      </c>
      <c r="CC111" s="195">
        <v>0</v>
      </c>
      <c r="CD111" s="195">
        <v>0</v>
      </c>
      <c r="CE111" s="195">
        <v>0</v>
      </c>
      <c r="CF111" s="195">
        <v>0</v>
      </c>
      <c r="CG111" s="195">
        <v>0</v>
      </c>
      <c r="CH111" s="195">
        <v>0</v>
      </c>
      <c r="CI111" s="195">
        <v>0</v>
      </c>
      <c r="CJ111" s="195">
        <v>0</v>
      </c>
      <c r="CK111" s="195">
        <v>0</v>
      </c>
      <c r="CL111" s="195">
        <v>0</v>
      </c>
      <c r="CM111" s="195">
        <v>0</v>
      </c>
    </row>
    <row r="112" spans="1:91" ht="49.2" hidden="1">
      <c r="A112" s="125">
        <v>10</v>
      </c>
      <c r="B112" s="243" t="s">
        <v>841</v>
      </c>
      <c r="C112" s="145" t="s">
        <v>452</v>
      </c>
      <c r="D112" s="195">
        <v>0</v>
      </c>
      <c r="E112" s="195">
        <v>0</v>
      </c>
      <c r="F112" s="195">
        <v>0</v>
      </c>
      <c r="G112" s="195">
        <v>0</v>
      </c>
      <c r="H112" s="195">
        <v>0</v>
      </c>
      <c r="I112" s="195">
        <v>0</v>
      </c>
      <c r="J112" s="195">
        <v>7144.38</v>
      </c>
      <c r="K112" s="195">
        <v>0</v>
      </c>
      <c r="L112" s="195">
        <v>0</v>
      </c>
      <c r="M112" s="195">
        <v>168</v>
      </c>
      <c r="N112" s="195">
        <v>0</v>
      </c>
      <c r="O112" s="195">
        <v>0</v>
      </c>
      <c r="P112" s="195">
        <v>0</v>
      </c>
      <c r="Q112" s="195">
        <v>0</v>
      </c>
      <c r="R112" s="195">
        <v>0</v>
      </c>
      <c r="S112" s="195">
        <v>0</v>
      </c>
      <c r="T112" s="195">
        <v>0</v>
      </c>
      <c r="U112" s="195">
        <v>0</v>
      </c>
      <c r="V112" s="195">
        <v>0</v>
      </c>
      <c r="W112" s="195">
        <v>0</v>
      </c>
      <c r="X112" s="195">
        <v>0</v>
      </c>
      <c r="Y112" s="195">
        <v>0</v>
      </c>
      <c r="Z112" s="195">
        <v>0</v>
      </c>
      <c r="AA112" s="195">
        <v>0</v>
      </c>
      <c r="AB112" s="195">
        <v>0</v>
      </c>
      <c r="AC112" s="195">
        <v>0</v>
      </c>
      <c r="AD112" s="195">
        <v>0</v>
      </c>
      <c r="AE112" s="195">
        <v>0</v>
      </c>
      <c r="AF112" s="195">
        <v>0</v>
      </c>
      <c r="AG112" s="195">
        <v>0</v>
      </c>
      <c r="AH112" s="195">
        <v>0</v>
      </c>
      <c r="AI112" s="195">
        <v>0</v>
      </c>
      <c r="AJ112" s="195">
        <v>0</v>
      </c>
      <c r="AK112" s="195">
        <v>0</v>
      </c>
      <c r="AL112" s="195">
        <v>0</v>
      </c>
      <c r="AM112" s="195">
        <v>0</v>
      </c>
      <c r="AN112" s="195">
        <v>0</v>
      </c>
      <c r="AO112" s="195">
        <v>0</v>
      </c>
      <c r="AP112" s="195">
        <v>0</v>
      </c>
      <c r="AQ112" s="195">
        <v>0</v>
      </c>
      <c r="AR112" s="195">
        <v>0</v>
      </c>
      <c r="AS112" s="195">
        <v>0</v>
      </c>
      <c r="AT112" s="195">
        <v>0</v>
      </c>
      <c r="AU112" s="195">
        <v>0</v>
      </c>
      <c r="AV112" s="195">
        <v>0</v>
      </c>
      <c r="AW112" s="195">
        <v>0</v>
      </c>
      <c r="AX112" s="195">
        <v>0</v>
      </c>
      <c r="AY112" s="195">
        <v>0</v>
      </c>
      <c r="AZ112" s="195">
        <v>0</v>
      </c>
      <c r="BA112" s="195">
        <v>0</v>
      </c>
      <c r="BB112" s="195">
        <v>0</v>
      </c>
      <c r="BC112" s="195">
        <v>0</v>
      </c>
      <c r="BD112" s="195">
        <v>0</v>
      </c>
      <c r="BE112" s="195">
        <v>0</v>
      </c>
      <c r="BF112" s="195">
        <v>0</v>
      </c>
      <c r="BG112" s="195">
        <v>0</v>
      </c>
      <c r="BH112" s="195">
        <v>50</v>
      </c>
      <c r="BI112" s="195">
        <v>0</v>
      </c>
      <c r="BJ112" s="195">
        <v>0</v>
      </c>
      <c r="BK112" s="195">
        <v>0</v>
      </c>
      <c r="BL112" s="195">
        <v>0</v>
      </c>
      <c r="BM112" s="195">
        <v>0</v>
      </c>
      <c r="BN112" s="195">
        <v>0</v>
      </c>
      <c r="BO112" s="195">
        <v>0</v>
      </c>
      <c r="BP112" s="195">
        <v>0</v>
      </c>
      <c r="BQ112" s="195">
        <v>0</v>
      </c>
      <c r="BR112" s="195">
        <v>0</v>
      </c>
      <c r="BS112" s="197">
        <v>25799.67</v>
      </c>
      <c r="BT112" s="197">
        <v>0</v>
      </c>
      <c r="BU112" s="197">
        <v>0</v>
      </c>
      <c r="BV112" s="197">
        <v>0</v>
      </c>
      <c r="BW112" s="197">
        <v>0</v>
      </c>
      <c r="BX112" s="197">
        <v>0</v>
      </c>
      <c r="BY112" s="197">
        <v>0</v>
      </c>
      <c r="BZ112" s="197">
        <v>0</v>
      </c>
      <c r="CA112" s="197">
        <v>0</v>
      </c>
      <c r="CB112" s="197">
        <v>0</v>
      </c>
      <c r="CC112" s="197">
        <v>0</v>
      </c>
      <c r="CD112" s="197">
        <v>0</v>
      </c>
      <c r="CE112" s="197">
        <v>0</v>
      </c>
      <c r="CF112" s="197">
        <v>0</v>
      </c>
      <c r="CG112" s="197">
        <v>0</v>
      </c>
      <c r="CH112" s="197">
        <v>0</v>
      </c>
      <c r="CI112" s="197">
        <v>0</v>
      </c>
      <c r="CJ112" s="197">
        <v>0</v>
      </c>
      <c r="CK112" s="197">
        <v>0</v>
      </c>
      <c r="CL112" s="197">
        <v>0</v>
      </c>
      <c r="CM112" s="197">
        <v>16928.27</v>
      </c>
    </row>
    <row r="113" spans="1:91" ht="24.6" hidden="1">
      <c r="A113" s="125">
        <v>12</v>
      </c>
      <c r="B113" s="243" t="s">
        <v>842</v>
      </c>
      <c r="C113" s="145" t="s">
        <v>453</v>
      </c>
      <c r="D113" s="195">
        <v>2730</v>
      </c>
      <c r="E113" s="195">
        <v>0</v>
      </c>
      <c r="F113" s="195">
        <v>0</v>
      </c>
      <c r="G113" s="195">
        <v>0</v>
      </c>
      <c r="H113" s="195">
        <v>100</v>
      </c>
      <c r="I113" s="195">
        <v>50</v>
      </c>
      <c r="J113" s="195">
        <v>0</v>
      </c>
      <c r="K113" s="195">
        <v>2300</v>
      </c>
      <c r="L113" s="195">
        <v>7200.71</v>
      </c>
      <c r="M113" s="195">
        <v>0</v>
      </c>
      <c r="N113" s="195">
        <v>0</v>
      </c>
      <c r="O113" s="195">
        <v>0</v>
      </c>
      <c r="P113" s="195">
        <v>67594.25</v>
      </c>
      <c r="Q113" s="195">
        <v>0</v>
      </c>
      <c r="R113" s="195">
        <v>710</v>
      </c>
      <c r="S113" s="195">
        <v>0</v>
      </c>
      <c r="T113" s="195">
        <v>0</v>
      </c>
      <c r="U113" s="195">
        <v>0</v>
      </c>
      <c r="V113" s="195">
        <v>0</v>
      </c>
      <c r="W113" s="195">
        <v>0</v>
      </c>
      <c r="X113" s="195">
        <v>1086016.3999999999</v>
      </c>
      <c r="Y113" s="195">
        <v>0</v>
      </c>
      <c r="Z113" s="195">
        <v>0</v>
      </c>
      <c r="AA113" s="195">
        <v>0</v>
      </c>
      <c r="AB113" s="195">
        <v>0</v>
      </c>
      <c r="AC113" s="195">
        <v>0</v>
      </c>
      <c r="AD113" s="195">
        <v>0</v>
      </c>
      <c r="AE113" s="195">
        <v>0</v>
      </c>
      <c r="AF113" s="195">
        <v>0</v>
      </c>
      <c r="AG113" s="195">
        <v>0</v>
      </c>
      <c r="AH113" s="195">
        <v>0</v>
      </c>
      <c r="AI113" s="195">
        <v>0</v>
      </c>
      <c r="AJ113" s="195">
        <v>0</v>
      </c>
      <c r="AK113" s="195">
        <v>0</v>
      </c>
      <c r="AL113" s="195">
        <v>47335.25</v>
      </c>
      <c r="AM113" s="195">
        <v>0</v>
      </c>
      <c r="AN113" s="195">
        <v>0</v>
      </c>
      <c r="AO113" s="195">
        <v>0</v>
      </c>
      <c r="AP113" s="195">
        <v>0</v>
      </c>
      <c r="AQ113" s="195">
        <v>0</v>
      </c>
      <c r="AR113" s="195">
        <v>0</v>
      </c>
      <c r="AS113" s="195">
        <v>0</v>
      </c>
      <c r="AT113" s="195">
        <v>0</v>
      </c>
      <c r="AU113" s="195">
        <v>0</v>
      </c>
      <c r="AV113" s="195">
        <v>0</v>
      </c>
      <c r="AW113" s="195">
        <v>0</v>
      </c>
      <c r="AX113" s="195">
        <v>185</v>
      </c>
      <c r="AY113" s="195">
        <v>0</v>
      </c>
      <c r="AZ113" s="195">
        <v>0</v>
      </c>
      <c r="BA113" s="195">
        <v>0</v>
      </c>
      <c r="BB113" s="195">
        <v>12281.75</v>
      </c>
      <c r="BC113" s="195">
        <v>0</v>
      </c>
      <c r="BD113" s="195">
        <v>261522.5</v>
      </c>
      <c r="BE113" s="195">
        <v>0</v>
      </c>
      <c r="BF113" s="195">
        <v>2625.5</v>
      </c>
      <c r="BG113" s="195">
        <v>0</v>
      </c>
      <c r="BH113" s="195">
        <v>85250.5</v>
      </c>
      <c r="BI113" s="195">
        <v>0</v>
      </c>
      <c r="BJ113" s="195">
        <v>0</v>
      </c>
      <c r="BK113" s="195">
        <v>0</v>
      </c>
      <c r="BL113" s="195">
        <v>740</v>
      </c>
      <c r="BM113" s="195">
        <v>520</v>
      </c>
      <c r="BN113" s="195">
        <v>0</v>
      </c>
      <c r="BO113" s="195">
        <v>0</v>
      </c>
      <c r="BP113" s="195">
        <v>0</v>
      </c>
      <c r="BQ113" s="195">
        <v>0</v>
      </c>
      <c r="BR113" s="195">
        <v>0</v>
      </c>
      <c r="BS113" s="195">
        <v>111694.92</v>
      </c>
      <c r="BT113" s="195">
        <v>0</v>
      </c>
      <c r="BU113" s="195">
        <v>0</v>
      </c>
      <c r="BV113" s="195">
        <v>0</v>
      </c>
      <c r="BW113" s="195">
        <v>0</v>
      </c>
      <c r="BX113" s="195">
        <v>0</v>
      </c>
      <c r="BY113" s="195">
        <v>50</v>
      </c>
      <c r="BZ113" s="195">
        <v>0</v>
      </c>
      <c r="CA113" s="195">
        <v>0</v>
      </c>
      <c r="CB113" s="195">
        <v>0</v>
      </c>
      <c r="CC113" s="195">
        <v>0</v>
      </c>
      <c r="CD113" s="197">
        <v>0</v>
      </c>
      <c r="CE113" s="195">
        <v>3736.25</v>
      </c>
      <c r="CF113" s="195">
        <v>0</v>
      </c>
      <c r="CG113" s="195">
        <v>0</v>
      </c>
      <c r="CH113" s="195">
        <v>0</v>
      </c>
      <c r="CI113" s="195">
        <v>0</v>
      </c>
      <c r="CJ113" s="195">
        <v>0</v>
      </c>
      <c r="CK113" s="195">
        <v>0</v>
      </c>
      <c r="CL113" s="195">
        <v>0</v>
      </c>
      <c r="CM113" s="195">
        <v>0</v>
      </c>
    </row>
    <row r="114" spans="1:91" ht="24.6" hidden="1">
      <c r="A114" s="125">
        <v>12</v>
      </c>
      <c r="B114" s="243" t="s">
        <v>843</v>
      </c>
      <c r="C114" s="145" t="s">
        <v>454</v>
      </c>
      <c r="D114" s="195">
        <v>754363</v>
      </c>
      <c r="E114" s="195">
        <v>0</v>
      </c>
      <c r="F114" s="195">
        <v>0</v>
      </c>
      <c r="G114" s="195">
        <v>94103</v>
      </c>
      <c r="H114" s="195">
        <v>0</v>
      </c>
      <c r="I114" s="195">
        <v>0</v>
      </c>
      <c r="J114" s="195">
        <v>0</v>
      </c>
      <c r="K114" s="195">
        <v>0</v>
      </c>
      <c r="L114" s="195">
        <v>0</v>
      </c>
      <c r="M114" s="195">
        <v>79</v>
      </c>
      <c r="N114" s="195">
        <v>7475</v>
      </c>
      <c r="O114" s="195">
        <v>7314.25</v>
      </c>
      <c r="P114" s="195">
        <v>30086.5</v>
      </c>
      <c r="Q114" s="195">
        <v>2596.4</v>
      </c>
      <c r="R114" s="195">
        <v>0</v>
      </c>
      <c r="S114" s="195">
        <v>0</v>
      </c>
      <c r="T114" s="195">
        <v>0</v>
      </c>
      <c r="U114" s="195">
        <v>0</v>
      </c>
      <c r="V114" s="195">
        <v>7210</v>
      </c>
      <c r="W114" s="195">
        <v>0</v>
      </c>
      <c r="X114" s="195">
        <v>0</v>
      </c>
      <c r="Y114" s="195">
        <v>0</v>
      </c>
      <c r="Z114" s="195">
        <v>0</v>
      </c>
      <c r="AA114" s="195">
        <v>0</v>
      </c>
      <c r="AB114" s="195">
        <v>0</v>
      </c>
      <c r="AC114" s="195">
        <v>0</v>
      </c>
      <c r="AD114" s="195">
        <v>0</v>
      </c>
      <c r="AE114" s="195">
        <v>0</v>
      </c>
      <c r="AF114" s="195">
        <v>0</v>
      </c>
      <c r="AG114" s="195">
        <v>0</v>
      </c>
      <c r="AH114" s="195">
        <v>0</v>
      </c>
      <c r="AI114" s="195">
        <v>0</v>
      </c>
      <c r="AJ114" s="195">
        <v>0</v>
      </c>
      <c r="AK114" s="195">
        <v>0</v>
      </c>
      <c r="AL114" s="195">
        <v>77098.5</v>
      </c>
      <c r="AM114" s="195">
        <v>0</v>
      </c>
      <c r="AN114" s="195">
        <v>0</v>
      </c>
      <c r="AO114" s="195">
        <v>0</v>
      </c>
      <c r="AP114" s="195">
        <v>0</v>
      </c>
      <c r="AQ114" s="195">
        <v>0</v>
      </c>
      <c r="AR114" s="195">
        <v>0</v>
      </c>
      <c r="AS114" s="195">
        <v>0</v>
      </c>
      <c r="AT114" s="195">
        <v>0</v>
      </c>
      <c r="AU114" s="195">
        <v>0</v>
      </c>
      <c r="AV114" s="195">
        <v>0</v>
      </c>
      <c r="AW114" s="195">
        <v>0</v>
      </c>
      <c r="AX114" s="195">
        <v>0</v>
      </c>
      <c r="AY114" s="195">
        <v>0</v>
      </c>
      <c r="AZ114" s="195">
        <v>1782</v>
      </c>
      <c r="BA114" s="195">
        <v>0</v>
      </c>
      <c r="BB114" s="195">
        <v>23301.25</v>
      </c>
      <c r="BC114" s="195">
        <v>0</v>
      </c>
      <c r="BD114" s="195">
        <v>385</v>
      </c>
      <c r="BE114" s="195">
        <v>5700</v>
      </c>
      <c r="BF114" s="195">
        <v>8400</v>
      </c>
      <c r="BG114" s="195">
        <v>15676</v>
      </c>
      <c r="BH114" s="195">
        <v>368442</v>
      </c>
      <c r="BI114" s="195">
        <v>0</v>
      </c>
      <c r="BJ114" s="195">
        <v>10780.4</v>
      </c>
      <c r="BK114" s="195">
        <v>1236.5999999999999</v>
      </c>
      <c r="BL114" s="195">
        <v>0</v>
      </c>
      <c r="BM114" s="195">
        <v>281</v>
      </c>
      <c r="BN114" s="195">
        <v>11043</v>
      </c>
      <c r="BO114" s="195">
        <v>0</v>
      </c>
      <c r="BP114" s="195">
        <v>0</v>
      </c>
      <c r="BQ114" s="195">
        <v>0</v>
      </c>
      <c r="BR114" s="195">
        <v>18271</v>
      </c>
      <c r="BS114" s="197">
        <v>0</v>
      </c>
      <c r="BT114" s="195">
        <v>0</v>
      </c>
      <c r="BU114" s="197">
        <v>5707.35</v>
      </c>
      <c r="BV114" s="197">
        <v>0</v>
      </c>
      <c r="BW114" s="197">
        <v>0</v>
      </c>
      <c r="BX114" s="195">
        <v>0</v>
      </c>
      <c r="BY114" s="197">
        <v>0</v>
      </c>
      <c r="BZ114" s="197">
        <v>0</v>
      </c>
      <c r="CA114" s="197">
        <v>0</v>
      </c>
      <c r="CB114" s="197">
        <v>0</v>
      </c>
      <c r="CC114" s="197">
        <v>0</v>
      </c>
      <c r="CD114" s="197">
        <v>0</v>
      </c>
      <c r="CE114" s="195">
        <v>0</v>
      </c>
      <c r="CF114" s="195">
        <v>0</v>
      </c>
      <c r="CG114" s="197">
        <v>2457</v>
      </c>
      <c r="CH114" s="195">
        <v>0</v>
      </c>
      <c r="CI114" s="197">
        <v>0</v>
      </c>
      <c r="CJ114" s="195">
        <v>0</v>
      </c>
      <c r="CK114" s="195">
        <v>2927</v>
      </c>
      <c r="CL114" s="195">
        <v>0</v>
      </c>
      <c r="CM114" s="195">
        <v>0</v>
      </c>
    </row>
    <row r="115" spans="1:91" ht="49.2" hidden="1">
      <c r="A115" s="125">
        <v>12</v>
      </c>
      <c r="B115" s="243" t="s">
        <v>844</v>
      </c>
      <c r="C115" s="145" t="s">
        <v>455</v>
      </c>
      <c r="D115" s="195">
        <v>0</v>
      </c>
      <c r="E115" s="195">
        <v>-12595</v>
      </c>
      <c r="F115" s="195">
        <v>-193252</v>
      </c>
      <c r="G115" s="195">
        <v>0</v>
      </c>
      <c r="H115" s="195">
        <v>0</v>
      </c>
      <c r="I115" s="195">
        <v>0</v>
      </c>
      <c r="J115" s="195">
        <v>0</v>
      </c>
      <c r="K115" s="195">
        <v>0</v>
      </c>
      <c r="L115" s="195">
        <v>0</v>
      </c>
      <c r="M115" s="195">
        <v>0</v>
      </c>
      <c r="N115" s="195">
        <v>0</v>
      </c>
      <c r="O115" s="195">
        <v>0</v>
      </c>
      <c r="P115" s="195">
        <v>-5505</v>
      </c>
      <c r="Q115" s="195">
        <v>0</v>
      </c>
      <c r="R115" s="195">
        <v>0</v>
      </c>
      <c r="S115" s="195">
        <v>0</v>
      </c>
      <c r="T115" s="195">
        <v>0</v>
      </c>
      <c r="U115" s="195">
        <v>0</v>
      </c>
      <c r="V115" s="195">
        <v>0</v>
      </c>
      <c r="W115" s="195">
        <v>0</v>
      </c>
      <c r="X115" s="195">
        <v>-198482.75</v>
      </c>
      <c r="Y115" s="195">
        <v>0</v>
      </c>
      <c r="Z115" s="195">
        <v>0</v>
      </c>
      <c r="AA115" s="195">
        <v>0</v>
      </c>
      <c r="AB115" s="195">
        <v>0</v>
      </c>
      <c r="AC115" s="195">
        <v>0</v>
      </c>
      <c r="AD115" s="195">
        <v>-1724823</v>
      </c>
      <c r="AE115" s="195">
        <v>0</v>
      </c>
      <c r="AF115" s="195">
        <v>0</v>
      </c>
      <c r="AG115" s="195">
        <v>-1630.75</v>
      </c>
      <c r="AH115" s="195">
        <v>0</v>
      </c>
      <c r="AI115" s="195">
        <v>0</v>
      </c>
      <c r="AJ115" s="195">
        <v>-12850</v>
      </c>
      <c r="AK115" s="195">
        <v>-2029</v>
      </c>
      <c r="AL115" s="195">
        <v>-1600</v>
      </c>
      <c r="AM115" s="195">
        <v>0</v>
      </c>
      <c r="AN115" s="195">
        <v>0</v>
      </c>
      <c r="AO115" s="195">
        <v>0</v>
      </c>
      <c r="AP115" s="195">
        <v>0</v>
      </c>
      <c r="AQ115" s="195">
        <v>0</v>
      </c>
      <c r="AR115" s="195">
        <v>0</v>
      </c>
      <c r="AS115" s="195">
        <v>0</v>
      </c>
      <c r="AT115" s="195">
        <v>0</v>
      </c>
      <c r="AU115" s="195">
        <v>0</v>
      </c>
      <c r="AV115" s="195">
        <v>0</v>
      </c>
      <c r="AW115" s="195">
        <v>0</v>
      </c>
      <c r="AX115" s="195">
        <v>0</v>
      </c>
      <c r="AY115" s="195">
        <v>0</v>
      </c>
      <c r="AZ115" s="195">
        <v>0</v>
      </c>
      <c r="BA115" s="195">
        <v>0</v>
      </c>
      <c r="BB115" s="195">
        <v>0</v>
      </c>
      <c r="BC115" s="195">
        <v>0</v>
      </c>
      <c r="BD115" s="195">
        <v>-143758.25</v>
      </c>
      <c r="BE115" s="195">
        <v>0</v>
      </c>
      <c r="BF115" s="195">
        <v>0</v>
      </c>
      <c r="BG115" s="195">
        <v>0</v>
      </c>
      <c r="BH115" s="195">
        <v>-23335.5</v>
      </c>
      <c r="BI115" s="195">
        <v>0</v>
      </c>
      <c r="BJ115" s="195">
        <v>0</v>
      </c>
      <c r="BK115" s="195">
        <v>0</v>
      </c>
      <c r="BL115" s="195">
        <v>0</v>
      </c>
      <c r="BM115" s="195">
        <v>-7094</v>
      </c>
      <c r="BN115" s="195">
        <v>0</v>
      </c>
      <c r="BO115" s="195">
        <v>0</v>
      </c>
      <c r="BP115" s="195">
        <v>0</v>
      </c>
      <c r="BQ115" s="195">
        <v>0</v>
      </c>
      <c r="BR115" s="195">
        <v>0</v>
      </c>
      <c r="BS115" s="195">
        <v>-1374508.77</v>
      </c>
      <c r="BT115" s="195">
        <v>0</v>
      </c>
      <c r="BU115" s="195">
        <v>0</v>
      </c>
      <c r="BV115" s="195">
        <v>0</v>
      </c>
      <c r="BW115" s="195">
        <v>0</v>
      </c>
      <c r="BX115" s="195">
        <v>0</v>
      </c>
      <c r="BY115" s="195">
        <v>0</v>
      </c>
      <c r="BZ115" s="195">
        <v>0</v>
      </c>
      <c r="CA115" s="195">
        <v>0</v>
      </c>
      <c r="CB115" s="195">
        <v>0</v>
      </c>
      <c r="CC115" s="195">
        <v>0</v>
      </c>
      <c r="CD115" s="195">
        <v>0</v>
      </c>
      <c r="CE115" s="195">
        <v>0</v>
      </c>
      <c r="CF115" s="195">
        <v>0</v>
      </c>
      <c r="CG115" s="195">
        <v>0</v>
      </c>
      <c r="CH115" s="195">
        <v>0</v>
      </c>
      <c r="CI115" s="195">
        <v>0</v>
      </c>
      <c r="CJ115" s="195">
        <v>0</v>
      </c>
      <c r="CK115" s="195">
        <v>-3486.77</v>
      </c>
      <c r="CL115" s="195">
        <v>0</v>
      </c>
      <c r="CM115" s="195">
        <v>0</v>
      </c>
    </row>
    <row r="116" spans="1:91" ht="24.6" hidden="1">
      <c r="A116" s="125">
        <v>12</v>
      </c>
      <c r="B116" s="243" t="s">
        <v>845</v>
      </c>
      <c r="C116" s="145" t="s">
        <v>456</v>
      </c>
      <c r="D116" s="195">
        <v>0</v>
      </c>
      <c r="E116" s="195">
        <v>0</v>
      </c>
      <c r="F116" s="195">
        <v>-11794.83</v>
      </c>
      <c r="G116" s="195">
        <v>-94103</v>
      </c>
      <c r="H116" s="195">
        <v>0</v>
      </c>
      <c r="I116" s="195">
        <v>0</v>
      </c>
      <c r="J116" s="195">
        <v>0</v>
      </c>
      <c r="K116" s="195">
        <v>0</v>
      </c>
      <c r="L116" s="195">
        <v>0</v>
      </c>
      <c r="M116" s="195">
        <v>0</v>
      </c>
      <c r="N116" s="195">
        <v>-1272.71</v>
      </c>
      <c r="O116" s="195">
        <v>0</v>
      </c>
      <c r="P116" s="195">
        <v>-91562.87</v>
      </c>
      <c r="Q116" s="195">
        <v>0</v>
      </c>
      <c r="R116" s="195">
        <v>0</v>
      </c>
      <c r="S116" s="195">
        <v>0</v>
      </c>
      <c r="T116" s="195">
        <v>0</v>
      </c>
      <c r="U116" s="195">
        <v>0</v>
      </c>
      <c r="V116" s="195">
        <v>0</v>
      </c>
      <c r="W116" s="195">
        <v>-13651.56</v>
      </c>
      <c r="X116" s="195">
        <v>-902928.33</v>
      </c>
      <c r="Y116" s="195">
        <v>0</v>
      </c>
      <c r="Z116" s="195">
        <v>-8011.33</v>
      </c>
      <c r="AA116" s="195">
        <v>0</v>
      </c>
      <c r="AB116" s="195">
        <v>-13082.31</v>
      </c>
      <c r="AC116" s="195">
        <v>-17621.259999999998</v>
      </c>
      <c r="AD116" s="195">
        <v>0</v>
      </c>
      <c r="AE116" s="195">
        <v>0</v>
      </c>
      <c r="AF116" s="195">
        <v>-371</v>
      </c>
      <c r="AG116" s="195">
        <v>0</v>
      </c>
      <c r="AH116" s="195">
        <v>-9319.9699999999993</v>
      </c>
      <c r="AI116" s="195">
        <v>0</v>
      </c>
      <c r="AJ116" s="195">
        <v>0</v>
      </c>
      <c r="AK116" s="195">
        <v>0</v>
      </c>
      <c r="AL116" s="195">
        <v>-10970.76</v>
      </c>
      <c r="AM116" s="195">
        <v>0</v>
      </c>
      <c r="AN116" s="195">
        <v>0</v>
      </c>
      <c r="AO116" s="195">
        <v>0</v>
      </c>
      <c r="AP116" s="195">
        <v>-1717.14</v>
      </c>
      <c r="AQ116" s="195">
        <v>0</v>
      </c>
      <c r="AR116" s="195">
        <v>0</v>
      </c>
      <c r="AS116" s="195">
        <v>0</v>
      </c>
      <c r="AT116" s="195">
        <v>0</v>
      </c>
      <c r="AU116" s="195">
        <v>0</v>
      </c>
      <c r="AV116" s="195">
        <v>0</v>
      </c>
      <c r="AW116" s="195">
        <v>0</v>
      </c>
      <c r="AX116" s="195">
        <v>0</v>
      </c>
      <c r="AY116" s="195">
        <v>0</v>
      </c>
      <c r="AZ116" s="195">
        <v>0</v>
      </c>
      <c r="BA116" s="195">
        <v>0</v>
      </c>
      <c r="BB116" s="195">
        <v>-15878.32</v>
      </c>
      <c r="BC116" s="195">
        <v>0</v>
      </c>
      <c r="BD116" s="195">
        <v>-389687.98</v>
      </c>
      <c r="BE116" s="195">
        <v>-26207.759999999998</v>
      </c>
      <c r="BF116" s="195">
        <v>-5530.16</v>
      </c>
      <c r="BG116" s="195">
        <v>0</v>
      </c>
      <c r="BH116" s="195">
        <v>-657179.32999999996</v>
      </c>
      <c r="BI116" s="195">
        <v>-1585.52</v>
      </c>
      <c r="BJ116" s="195">
        <v>0</v>
      </c>
      <c r="BK116" s="195">
        <v>0</v>
      </c>
      <c r="BL116" s="195">
        <v>0</v>
      </c>
      <c r="BM116" s="195">
        <v>0</v>
      </c>
      <c r="BN116" s="195">
        <v>0</v>
      </c>
      <c r="BO116" s="195">
        <v>0</v>
      </c>
      <c r="BP116" s="195">
        <v>0</v>
      </c>
      <c r="BQ116" s="195">
        <v>0</v>
      </c>
      <c r="BR116" s="195">
        <v>0</v>
      </c>
      <c r="BS116" s="195">
        <v>-282453.78000000003</v>
      </c>
      <c r="BT116" s="195">
        <v>0</v>
      </c>
      <c r="BU116" s="195">
        <v>0</v>
      </c>
      <c r="BV116" s="195">
        <v>-17699.84</v>
      </c>
      <c r="BW116" s="195">
        <v>0</v>
      </c>
      <c r="BX116" s="195">
        <v>0</v>
      </c>
      <c r="BY116" s="195">
        <v>0</v>
      </c>
      <c r="BZ116" s="195">
        <v>0</v>
      </c>
      <c r="CA116" s="195">
        <v>0</v>
      </c>
      <c r="CB116" s="195">
        <v>0</v>
      </c>
      <c r="CC116" s="195">
        <v>0</v>
      </c>
      <c r="CD116" s="195">
        <v>0</v>
      </c>
      <c r="CE116" s="195">
        <v>-4378.51</v>
      </c>
      <c r="CF116" s="195">
        <v>0</v>
      </c>
      <c r="CG116" s="195">
        <v>0</v>
      </c>
      <c r="CH116" s="195">
        <v>0</v>
      </c>
      <c r="CI116" s="195">
        <v>-1123.0899999999999</v>
      </c>
      <c r="CJ116" s="195">
        <v>0</v>
      </c>
      <c r="CK116" s="195">
        <v>0</v>
      </c>
      <c r="CL116" s="195">
        <v>0</v>
      </c>
      <c r="CM116" s="195">
        <v>0</v>
      </c>
    </row>
    <row r="117" spans="1:91" ht="24.6" hidden="1">
      <c r="A117" s="125">
        <v>12</v>
      </c>
      <c r="B117" s="243" t="s">
        <v>846</v>
      </c>
      <c r="C117" s="146" t="s">
        <v>457</v>
      </c>
      <c r="D117" s="195">
        <v>0</v>
      </c>
      <c r="E117" s="195">
        <v>0</v>
      </c>
      <c r="F117" s="195">
        <v>50247.53</v>
      </c>
      <c r="G117" s="195">
        <v>0</v>
      </c>
      <c r="H117" s="195">
        <v>0</v>
      </c>
      <c r="I117" s="195">
        <v>0</v>
      </c>
      <c r="J117" s="195">
        <v>0</v>
      </c>
      <c r="K117" s="195">
        <v>0</v>
      </c>
      <c r="L117" s="195">
        <v>0</v>
      </c>
      <c r="M117" s="195">
        <v>4507.33</v>
      </c>
      <c r="N117" s="195">
        <v>17343.14</v>
      </c>
      <c r="O117" s="195">
        <v>0</v>
      </c>
      <c r="P117" s="195">
        <v>3858.3</v>
      </c>
      <c r="Q117" s="195">
        <v>0</v>
      </c>
      <c r="R117" s="195">
        <v>0</v>
      </c>
      <c r="S117" s="195">
        <v>0</v>
      </c>
      <c r="T117" s="195">
        <v>0</v>
      </c>
      <c r="U117" s="195">
        <v>0</v>
      </c>
      <c r="V117" s="195">
        <v>0</v>
      </c>
      <c r="W117" s="195">
        <v>4539.9799999999996</v>
      </c>
      <c r="X117" s="195">
        <v>195127.52</v>
      </c>
      <c r="Y117" s="195">
        <v>1327.91</v>
      </c>
      <c r="Z117" s="195">
        <v>0</v>
      </c>
      <c r="AA117" s="195">
        <v>0</v>
      </c>
      <c r="AB117" s="195">
        <v>14205.48</v>
      </c>
      <c r="AC117" s="195">
        <v>0</v>
      </c>
      <c r="AD117" s="195">
        <v>0</v>
      </c>
      <c r="AE117" s="195">
        <v>0</v>
      </c>
      <c r="AF117" s="195">
        <v>0</v>
      </c>
      <c r="AG117" s="195">
        <v>0</v>
      </c>
      <c r="AH117" s="195">
        <v>5766.41</v>
      </c>
      <c r="AI117" s="195">
        <v>5245.35</v>
      </c>
      <c r="AJ117" s="195">
        <v>0</v>
      </c>
      <c r="AK117" s="195">
        <v>0</v>
      </c>
      <c r="AL117" s="195">
        <v>8809.59</v>
      </c>
      <c r="AM117" s="195">
        <v>0</v>
      </c>
      <c r="AN117" s="195">
        <v>0</v>
      </c>
      <c r="AO117" s="195">
        <v>0</v>
      </c>
      <c r="AP117" s="195">
        <v>2201.67</v>
      </c>
      <c r="AQ117" s="195">
        <v>0</v>
      </c>
      <c r="AR117" s="195">
        <v>0</v>
      </c>
      <c r="AS117" s="195">
        <v>0</v>
      </c>
      <c r="AT117" s="195">
        <v>0</v>
      </c>
      <c r="AU117" s="195">
        <v>0</v>
      </c>
      <c r="AV117" s="195">
        <v>0</v>
      </c>
      <c r="AW117" s="195">
        <v>0</v>
      </c>
      <c r="AX117" s="195">
        <v>0</v>
      </c>
      <c r="AY117" s="195">
        <v>0</v>
      </c>
      <c r="AZ117" s="195">
        <v>0</v>
      </c>
      <c r="BA117" s="195">
        <v>0</v>
      </c>
      <c r="BB117" s="195">
        <v>35320.25</v>
      </c>
      <c r="BC117" s="195">
        <v>0</v>
      </c>
      <c r="BD117" s="195">
        <v>115944.11</v>
      </c>
      <c r="BE117" s="195">
        <v>24244.38</v>
      </c>
      <c r="BF117" s="195">
        <v>7366.53</v>
      </c>
      <c r="BG117" s="195">
        <v>350.51</v>
      </c>
      <c r="BH117" s="195">
        <v>43101.55</v>
      </c>
      <c r="BI117" s="195">
        <v>2945.22</v>
      </c>
      <c r="BJ117" s="195">
        <v>0</v>
      </c>
      <c r="BK117" s="195">
        <v>0</v>
      </c>
      <c r="BL117" s="195">
        <v>0</v>
      </c>
      <c r="BM117" s="195">
        <v>0</v>
      </c>
      <c r="BN117" s="195">
        <v>0</v>
      </c>
      <c r="BO117" s="195">
        <v>0</v>
      </c>
      <c r="BP117" s="195">
        <v>0</v>
      </c>
      <c r="BQ117" s="195">
        <v>0</v>
      </c>
      <c r="BR117" s="195">
        <v>0</v>
      </c>
      <c r="BS117" s="197">
        <v>67387.679999999993</v>
      </c>
      <c r="BT117" s="197">
        <v>0</v>
      </c>
      <c r="BU117" s="197">
        <v>0</v>
      </c>
      <c r="BV117" s="197">
        <v>8594.64</v>
      </c>
      <c r="BW117" s="197">
        <v>0</v>
      </c>
      <c r="BX117" s="197">
        <v>0</v>
      </c>
      <c r="BY117" s="197">
        <v>0</v>
      </c>
      <c r="BZ117" s="197">
        <v>618.29999999999995</v>
      </c>
      <c r="CA117" s="197">
        <v>0</v>
      </c>
      <c r="CB117" s="197">
        <v>0</v>
      </c>
      <c r="CC117" s="197">
        <v>0</v>
      </c>
      <c r="CD117" s="197">
        <v>0</v>
      </c>
      <c r="CE117" s="197">
        <v>0</v>
      </c>
      <c r="CF117" s="197">
        <v>0</v>
      </c>
      <c r="CG117" s="197">
        <v>810.35</v>
      </c>
      <c r="CH117" s="197">
        <v>0</v>
      </c>
      <c r="CI117" s="197">
        <v>0</v>
      </c>
      <c r="CJ117" s="197">
        <v>0</v>
      </c>
      <c r="CK117" s="197">
        <v>0</v>
      </c>
      <c r="CL117" s="197">
        <v>0</v>
      </c>
      <c r="CM117" s="197">
        <v>0</v>
      </c>
    </row>
    <row r="118" spans="1:91" ht="24.6" hidden="1">
      <c r="A118" s="125">
        <v>12</v>
      </c>
      <c r="B118" s="243" t="s">
        <v>847</v>
      </c>
      <c r="C118" s="146" t="s">
        <v>458</v>
      </c>
      <c r="D118" s="195">
        <v>509</v>
      </c>
      <c r="E118" s="195">
        <v>12595</v>
      </c>
      <c r="F118" s="195">
        <v>193252</v>
      </c>
      <c r="G118" s="195">
        <v>0</v>
      </c>
      <c r="H118" s="195">
        <v>0</v>
      </c>
      <c r="I118" s="195">
        <v>0</v>
      </c>
      <c r="J118" s="195">
        <v>7152.25</v>
      </c>
      <c r="K118" s="195">
        <v>8540</v>
      </c>
      <c r="L118" s="195">
        <v>0</v>
      </c>
      <c r="M118" s="195">
        <v>27260</v>
      </c>
      <c r="N118" s="195">
        <v>147824</v>
      </c>
      <c r="O118" s="195">
        <v>0</v>
      </c>
      <c r="P118" s="195">
        <v>40387.79</v>
      </c>
      <c r="Q118" s="195">
        <v>0</v>
      </c>
      <c r="R118" s="195">
        <v>3443</v>
      </c>
      <c r="S118" s="195">
        <v>0</v>
      </c>
      <c r="T118" s="195">
        <v>64358</v>
      </c>
      <c r="U118" s="195">
        <v>33147.5</v>
      </c>
      <c r="V118" s="195">
        <v>0</v>
      </c>
      <c r="W118" s="195">
        <v>183229.6</v>
      </c>
      <c r="X118" s="195">
        <v>198482.75</v>
      </c>
      <c r="Y118" s="195">
        <v>150977.57999999999</v>
      </c>
      <c r="Z118" s="195">
        <v>916395</v>
      </c>
      <c r="AA118" s="195">
        <v>663376</v>
      </c>
      <c r="AB118" s="195">
        <v>143505</v>
      </c>
      <c r="AC118" s="195">
        <v>182811</v>
      </c>
      <c r="AD118" s="195">
        <v>1724823</v>
      </c>
      <c r="AE118" s="195">
        <v>40976</v>
      </c>
      <c r="AF118" s="195">
        <v>371</v>
      </c>
      <c r="AG118" s="195">
        <v>3438.25</v>
      </c>
      <c r="AH118" s="195">
        <v>43265.18</v>
      </c>
      <c r="AI118" s="195">
        <v>133010</v>
      </c>
      <c r="AJ118" s="195">
        <v>12850</v>
      </c>
      <c r="AK118" s="195">
        <v>2029</v>
      </c>
      <c r="AL118" s="195">
        <v>556972.75</v>
      </c>
      <c r="AM118" s="195">
        <v>8595</v>
      </c>
      <c r="AN118" s="195">
        <v>0</v>
      </c>
      <c r="AO118" s="195">
        <v>16774</v>
      </c>
      <c r="AP118" s="195">
        <v>61439</v>
      </c>
      <c r="AQ118" s="195">
        <v>12326</v>
      </c>
      <c r="AR118" s="195">
        <v>0</v>
      </c>
      <c r="AS118" s="195">
        <v>8335</v>
      </c>
      <c r="AT118" s="195">
        <v>0</v>
      </c>
      <c r="AU118" s="195">
        <v>0</v>
      </c>
      <c r="AV118" s="195">
        <v>0</v>
      </c>
      <c r="AW118" s="195">
        <v>3125</v>
      </c>
      <c r="AX118" s="195">
        <v>4408.5</v>
      </c>
      <c r="AY118" s="195">
        <v>0</v>
      </c>
      <c r="AZ118" s="195">
        <v>0</v>
      </c>
      <c r="BA118" s="195">
        <v>0</v>
      </c>
      <c r="BB118" s="195">
        <v>57233.5</v>
      </c>
      <c r="BC118" s="195">
        <v>3348</v>
      </c>
      <c r="BD118" s="195">
        <v>728701.75</v>
      </c>
      <c r="BE118" s="195">
        <v>446541.55</v>
      </c>
      <c r="BF118" s="195">
        <v>195359.75</v>
      </c>
      <c r="BG118" s="195">
        <v>91312</v>
      </c>
      <c r="BH118" s="195">
        <v>544894</v>
      </c>
      <c r="BI118" s="195">
        <v>0</v>
      </c>
      <c r="BJ118" s="195">
        <v>0</v>
      </c>
      <c r="BK118" s="195">
        <v>0</v>
      </c>
      <c r="BL118" s="195">
        <v>0</v>
      </c>
      <c r="BM118" s="195">
        <v>7094</v>
      </c>
      <c r="BN118" s="195">
        <v>0</v>
      </c>
      <c r="BO118" s="195">
        <v>885</v>
      </c>
      <c r="BP118" s="195">
        <v>4935</v>
      </c>
      <c r="BQ118" s="195">
        <v>7199</v>
      </c>
      <c r="BR118" s="195">
        <v>0</v>
      </c>
      <c r="BS118" s="195">
        <v>1043460.4</v>
      </c>
      <c r="BT118" s="195">
        <v>0</v>
      </c>
      <c r="BU118" s="195">
        <v>2540.35</v>
      </c>
      <c r="BV118" s="195">
        <v>97492</v>
      </c>
      <c r="BW118" s="195">
        <v>0</v>
      </c>
      <c r="BX118" s="195">
        <v>0</v>
      </c>
      <c r="BY118" s="195">
        <v>4344.5</v>
      </c>
      <c r="BZ118" s="195">
        <v>0</v>
      </c>
      <c r="CA118" s="195">
        <v>0</v>
      </c>
      <c r="CB118" s="195">
        <v>0</v>
      </c>
      <c r="CC118" s="195">
        <v>115871.47</v>
      </c>
      <c r="CD118" s="195">
        <v>13437</v>
      </c>
      <c r="CE118" s="195">
        <v>55598.69</v>
      </c>
      <c r="CF118" s="195">
        <v>0</v>
      </c>
      <c r="CG118" s="195">
        <v>0</v>
      </c>
      <c r="CH118" s="195">
        <v>0</v>
      </c>
      <c r="CI118" s="195">
        <v>265</v>
      </c>
      <c r="CJ118" s="195">
        <v>0</v>
      </c>
      <c r="CK118" s="195">
        <v>4923</v>
      </c>
      <c r="CL118" s="195">
        <v>0</v>
      </c>
      <c r="CM118" s="195">
        <v>0</v>
      </c>
    </row>
    <row r="119" spans="1:91" ht="24.6" hidden="1">
      <c r="A119" s="125">
        <v>12</v>
      </c>
      <c r="B119" s="243" t="s">
        <v>848</v>
      </c>
      <c r="C119" s="146" t="s">
        <v>1241</v>
      </c>
      <c r="D119" s="195">
        <v>1073596</v>
      </c>
      <c r="E119" s="195">
        <v>12916</v>
      </c>
      <c r="F119" s="195">
        <v>207220</v>
      </c>
      <c r="G119" s="195">
        <v>43622</v>
      </c>
      <c r="H119" s="195">
        <v>0</v>
      </c>
      <c r="I119" s="195">
        <v>0</v>
      </c>
      <c r="J119" s="195">
        <v>0</v>
      </c>
      <c r="K119" s="195">
        <v>0</v>
      </c>
      <c r="L119" s="195">
        <v>0</v>
      </c>
      <c r="M119" s="195">
        <v>18902</v>
      </c>
      <c r="N119" s="195">
        <v>188128</v>
      </c>
      <c r="O119" s="195">
        <v>0</v>
      </c>
      <c r="P119" s="195">
        <v>346715.16</v>
      </c>
      <c r="Q119" s="195">
        <v>0</v>
      </c>
      <c r="R119" s="195">
        <v>1446</v>
      </c>
      <c r="S119" s="195">
        <v>0</v>
      </c>
      <c r="T119" s="195">
        <v>45856.75</v>
      </c>
      <c r="U119" s="195">
        <v>11535.5</v>
      </c>
      <c r="V119" s="195">
        <v>0</v>
      </c>
      <c r="W119" s="195">
        <v>50772.5</v>
      </c>
      <c r="X119" s="195">
        <v>3531385.17</v>
      </c>
      <c r="Y119" s="195">
        <v>53835.75</v>
      </c>
      <c r="Z119" s="195">
        <v>496396</v>
      </c>
      <c r="AA119" s="195">
        <v>223950</v>
      </c>
      <c r="AB119" s="195">
        <v>48683</v>
      </c>
      <c r="AC119" s="195">
        <v>103705</v>
      </c>
      <c r="AD119" s="195">
        <v>501724</v>
      </c>
      <c r="AE119" s="195">
        <v>43072</v>
      </c>
      <c r="AF119" s="195">
        <v>0</v>
      </c>
      <c r="AG119" s="195">
        <v>0</v>
      </c>
      <c r="AH119" s="195">
        <v>84848.31</v>
      </c>
      <c r="AI119" s="195">
        <v>15582</v>
      </c>
      <c r="AJ119" s="195">
        <v>0</v>
      </c>
      <c r="AK119" s="195">
        <v>0</v>
      </c>
      <c r="AL119" s="195">
        <v>1034466.95</v>
      </c>
      <c r="AM119" s="195">
        <v>0</v>
      </c>
      <c r="AN119" s="195">
        <v>0</v>
      </c>
      <c r="AO119" s="195">
        <v>0</v>
      </c>
      <c r="AP119" s="195">
        <v>55249</v>
      </c>
      <c r="AQ119" s="195">
        <v>0</v>
      </c>
      <c r="AR119" s="195">
        <v>0</v>
      </c>
      <c r="AS119" s="195">
        <v>0</v>
      </c>
      <c r="AT119" s="195">
        <v>0</v>
      </c>
      <c r="AU119" s="195">
        <v>0</v>
      </c>
      <c r="AV119" s="195">
        <v>0</v>
      </c>
      <c r="AW119" s="195">
        <v>0</v>
      </c>
      <c r="AX119" s="195">
        <v>14988</v>
      </c>
      <c r="AY119" s="195">
        <v>0</v>
      </c>
      <c r="AZ119" s="195">
        <v>0</v>
      </c>
      <c r="BA119" s="195">
        <v>0</v>
      </c>
      <c r="BB119" s="195">
        <v>175056.25</v>
      </c>
      <c r="BC119" s="195">
        <v>1978</v>
      </c>
      <c r="BD119" s="195">
        <v>1880295.5</v>
      </c>
      <c r="BE119" s="195">
        <v>303837.68</v>
      </c>
      <c r="BF119" s="195">
        <v>116884.75</v>
      </c>
      <c r="BG119" s="195">
        <v>10491</v>
      </c>
      <c r="BH119" s="195">
        <v>2709503.25</v>
      </c>
      <c r="BI119" s="195">
        <v>9988</v>
      </c>
      <c r="BJ119" s="195">
        <v>9265.4</v>
      </c>
      <c r="BK119" s="195">
        <v>0</v>
      </c>
      <c r="BL119" s="195">
        <v>0</v>
      </c>
      <c r="BM119" s="195">
        <v>80593.25</v>
      </c>
      <c r="BN119" s="195">
        <v>18901.5</v>
      </c>
      <c r="BO119" s="195">
        <v>0</v>
      </c>
      <c r="BP119" s="195">
        <v>5200</v>
      </c>
      <c r="BQ119" s="195">
        <v>0</v>
      </c>
      <c r="BR119" s="195">
        <v>0</v>
      </c>
      <c r="BS119" s="195">
        <v>6385583.5</v>
      </c>
      <c r="BT119" s="195">
        <v>0</v>
      </c>
      <c r="BU119" s="195">
        <v>0</v>
      </c>
      <c r="BV119" s="195">
        <v>191445</v>
      </c>
      <c r="BW119" s="195">
        <v>0</v>
      </c>
      <c r="BX119" s="195">
        <v>0</v>
      </c>
      <c r="BY119" s="195">
        <v>0</v>
      </c>
      <c r="BZ119" s="195">
        <v>0</v>
      </c>
      <c r="CA119" s="195">
        <v>0</v>
      </c>
      <c r="CB119" s="195">
        <v>0</v>
      </c>
      <c r="CC119" s="195">
        <v>38400</v>
      </c>
      <c r="CD119" s="195">
        <v>7984.75</v>
      </c>
      <c r="CE119" s="195">
        <v>12386.64</v>
      </c>
      <c r="CF119" s="195">
        <v>0</v>
      </c>
      <c r="CG119" s="195">
        <v>2538</v>
      </c>
      <c r="CH119" s="195">
        <v>0</v>
      </c>
      <c r="CI119" s="195">
        <v>7591.25</v>
      </c>
      <c r="CJ119" s="195">
        <v>0</v>
      </c>
      <c r="CK119" s="195">
        <v>46135.76</v>
      </c>
      <c r="CL119" s="195">
        <v>0</v>
      </c>
      <c r="CM119" s="195">
        <v>0</v>
      </c>
    </row>
    <row r="120" spans="1:91" ht="49.2" hidden="1">
      <c r="A120" s="125">
        <v>12</v>
      </c>
      <c r="B120" s="243" t="s">
        <v>849</v>
      </c>
      <c r="C120" s="146" t="s">
        <v>459</v>
      </c>
      <c r="D120" s="195">
        <v>0</v>
      </c>
      <c r="E120" s="195">
        <v>0</v>
      </c>
      <c r="F120" s="195">
        <v>0</v>
      </c>
      <c r="G120" s="195">
        <v>0</v>
      </c>
      <c r="H120" s="195">
        <v>0</v>
      </c>
      <c r="I120" s="195">
        <v>0</v>
      </c>
      <c r="J120" s="195">
        <v>-7152.25</v>
      </c>
      <c r="K120" s="195">
        <v>0</v>
      </c>
      <c r="L120" s="195">
        <v>0</v>
      </c>
      <c r="M120" s="195">
        <v>-23879.46</v>
      </c>
      <c r="N120" s="195">
        <v>0</v>
      </c>
      <c r="O120" s="195">
        <v>0</v>
      </c>
      <c r="P120" s="195">
        <v>0</v>
      </c>
      <c r="Q120" s="195">
        <v>0</v>
      </c>
      <c r="R120" s="195">
        <v>-2309</v>
      </c>
      <c r="S120" s="195">
        <v>0</v>
      </c>
      <c r="T120" s="195">
        <v>-64358</v>
      </c>
      <c r="U120" s="195">
        <v>-33147.5</v>
      </c>
      <c r="V120" s="195">
        <v>0</v>
      </c>
      <c r="W120" s="195">
        <v>-104159.55</v>
      </c>
      <c r="X120" s="195">
        <v>0</v>
      </c>
      <c r="Y120" s="195">
        <v>-48506.48</v>
      </c>
      <c r="Z120" s="195">
        <v>-225608.35</v>
      </c>
      <c r="AA120" s="195">
        <v>-663376</v>
      </c>
      <c r="AB120" s="195">
        <v>-66197.119999999995</v>
      </c>
      <c r="AC120" s="195">
        <v>-33517.15</v>
      </c>
      <c r="AD120" s="195">
        <v>0</v>
      </c>
      <c r="AE120" s="195">
        <v>-25085.85</v>
      </c>
      <c r="AF120" s="195">
        <v>0</v>
      </c>
      <c r="AG120" s="195">
        <v>-1807.5</v>
      </c>
      <c r="AH120" s="195">
        <v>-38606.69</v>
      </c>
      <c r="AI120" s="195">
        <v>-133010</v>
      </c>
      <c r="AJ120" s="195">
        <v>0</v>
      </c>
      <c r="AK120" s="195">
        <v>0</v>
      </c>
      <c r="AL120" s="195">
        <v>-456692.82</v>
      </c>
      <c r="AM120" s="195">
        <v>-8595</v>
      </c>
      <c r="AN120" s="195">
        <v>0</v>
      </c>
      <c r="AO120" s="195">
        <v>0</v>
      </c>
      <c r="AP120" s="195">
        <v>-61439</v>
      </c>
      <c r="AQ120" s="195">
        <v>-5525.19</v>
      </c>
      <c r="AR120" s="195">
        <v>0</v>
      </c>
      <c r="AS120" s="195">
        <v>0</v>
      </c>
      <c r="AT120" s="195">
        <v>0</v>
      </c>
      <c r="AU120" s="195">
        <v>0</v>
      </c>
      <c r="AV120" s="195">
        <v>0</v>
      </c>
      <c r="AW120" s="195">
        <v>-3125</v>
      </c>
      <c r="AX120" s="195">
        <v>-3790.52</v>
      </c>
      <c r="AY120" s="195">
        <v>0</v>
      </c>
      <c r="AZ120" s="195">
        <v>0</v>
      </c>
      <c r="BA120" s="195">
        <v>0</v>
      </c>
      <c r="BB120" s="195">
        <v>0</v>
      </c>
      <c r="BC120" s="195">
        <v>-1688</v>
      </c>
      <c r="BD120" s="195">
        <v>0</v>
      </c>
      <c r="BE120" s="195">
        <v>0</v>
      </c>
      <c r="BF120" s="195">
        <v>-86142.73</v>
      </c>
      <c r="BG120" s="195">
        <v>0</v>
      </c>
      <c r="BH120" s="195">
        <v>-530599.55000000005</v>
      </c>
      <c r="BI120" s="195">
        <v>0</v>
      </c>
      <c r="BJ120" s="195">
        <v>0</v>
      </c>
      <c r="BK120" s="195">
        <v>0</v>
      </c>
      <c r="BL120" s="195">
        <v>0</v>
      </c>
      <c r="BM120" s="195">
        <v>0</v>
      </c>
      <c r="BN120" s="195">
        <v>0</v>
      </c>
      <c r="BO120" s="195">
        <v>0</v>
      </c>
      <c r="BP120" s="195">
        <v>0</v>
      </c>
      <c r="BQ120" s="195">
        <v>-1072.04</v>
      </c>
      <c r="BR120" s="195">
        <v>0</v>
      </c>
      <c r="BS120" s="195">
        <v>-1043460.4</v>
      </c>
      <c r="BT120" s="195">
        <v>0</v>
      </c>
      <c r="BU120" s="195">
        <v>-209.75</v>
      </c>
      <c r="BV120" s="195">
        <v>-37717.11</v>
      </c>
      <c r="BW120" s="195">
        <v>0</v>
      </c>
      <c r="BX120" s="195">
        <v>0</v>
      </c>
      <c r="BY120" s="195">
        <v>-4394.5</v>
      </c>
      <c r="BZ120" s="195">
        <v>0</v>
      </c>
      <c r="CA120" s="195">
        <v>0</v>
      </c>
      <c r="CB120" s="195">
        <v>0</v>
      </c>
      <c r="CC120" s="195">
        <v>-104742</v>
      </c>
      <c r="CD120" s="195">
        <v>-13437</v>
      </c>
      <c r="CE120" s="195">
        <v>-3913</v>
      </c>
      <c r="CF120" s="195">
        <v>0</v>
      </c>
      <c r="CG120" s="195">
        <v>0</v>
      </c>
      <c r="CH120" s="195">
        <v>0</v>
      </c>
      <c r="CI120" s="195">
        <v>0</v>
      </c>
      <c r="CJ120" s="195">
        <v>0</v>
      </c>
      <c r="CK120" s="195">
        <v>0</v>
      </c>
      <c r="CL120" s="195">
        <v>0</v>
      </c>
      <c r="CM120" s="195">
        <v>0</v>
      </c>
    </row>
    <row r="121" spans="1:91" ht="24.6" hidden="1">
      <c r="A121" s="125">
        <v>12</v>
      </c>
      <c r="B121" s="243" t="s">
        <v>850</v>
      </c>
      <c r="C121" s="146" t="s">
        <v>460</v>
      </c>
      <c r="D121" s="195">
        <v>1658785.6</v>
      </c>
      <c r="E121" s="195">
        <v>12984.39</v>
      </c>
      <c r="F121" s="195">
        <v>138816.20000000001</v>
      </c>
      <c r="G121" s="195">
        <v>116331.56</v>
      </c>
      <c r="H121" s="195">
        <v>6183.04</v>
      </c>
      <c r="I121" s="195">
        <v>0</v>
      </c>
      <c r="J121" s="195">
        <v>0</v>
      </c>
      <c r="K121" s="195">
        <v>48663.92</v>
      </c>
      <c r="L121" s="195">
        <v>1495.9</v>
      </c>
      <c r="M121" s="195">
        <v>0</v>
      </c>
      <c r="N121" s="195">
        <v>107535.53</v>
      </c>
      <c r="O121" s="195">
        <v>0</v>
      </c>
      <c r="P121" s="195">
        <v>38771.71</v>
      </c>
      <c r="Q121" s="195">
        <v>6689.31</v>
      </c>
      <c r="R121" s="195">
        <v>0</v>
      </c>
      <c r="S121" s="195">
        <v>11229.39</v>
      </c>
      <c r="T121" s="195">
        <v>0</v>
      </c>
      <c r="U121" s="195">
        <v>0</v>
      </c>
      <c r="V121" s="195">
        <v>0</v>
      </c>
      <c r="W121" s="195">
        <v>0</v>
      </c>
      <c r="X121" s="195">
        <v>0</v>
      </c>
      <c r="Y121" s="195">
        <v>0</v>
      </c>
      <c r="Z121" s="195">
        <v>0</v>
      </c>
      <c r="AA121" s="195">
        <v>0</v>
      </c>
      <c r="AB121" s="195">
        <v>0</v>
      </c>
      <c r="AC121" s="195">
        <v>0</v>
      </c>
      <c r="AD121" s="195">
        <v>921062.85</v>
      </c>
      <c r="AE121" s="195">
        <v>0</v>
      </c>
      <c r="AF121" s="195">
        <v>0</v>
      </c>
      <c r="AG121" s="195">
        <v>0</v>
      </c>
      <c r="AH121" s="195">
        <v>0</v>
      </c>
      <c r="AI121" s="195">
        <v>0</v>
      </c>
      <c r="AJ121" s="195">
        <v>189472.45</v>
      </c>
      <c r="AK121" s="195">
        <v>0</v>
      </c>
      <c r="AL121" s="195">
        <v>0</v>
      </c>
      <c r="AM121" s="195">
        <v>0</v>
      </c>
      <c r="AN121" s="195">
        <v>617.98</v>
      </c>
      <c r="AO121" s="195">
        <v>2393.4499999999998</v>
      </c>
      <c r="AP121" s="195">
        <v>0</v>
      </c>
      <c r="AQ121" s="195">
        <v>0</v>
      </c>
      <c r="AR121" s="195">
        <v>0</v>
      </c>
      <c r="AS121" s="195">
        <v>0</v>
      </c>
      <c r="AT121" s="195">
        <v>0</v>
      </c>
      <c r="AU121" s="195">
        <v>0</v>
      </c>
      <c r="AV121" s="195">
        <v>6095.58</v>
      </c>
      <c r="AW121" s="195">
        <v>0</v>
      </c>
      <c r="AX121" s="195">
        <v>0</v>
      </c>
      <c r="AY121" s="195">
        <v>617.98</v>
      </c>
      <c r="AZ121" s="195">
        <v>0</v>
      </c>
      <c r="BA121" s="195">
        <v>3091.91</v>
      </c>
      <c r="BB121" s="195">
        <v>44515.9</v>
      </c>
      <c r="BC121" s="195">
        <v>0</v>
      </c>
      <c r="BD121" s="195">
        <v>305788.25</v>
      </c>
      <c r="BE121" s="195">
        <v>363575.03999999998</v>
      </c>
      <c r="BF121" s="195">
        <v>0</v>
      </c>
      <c r="BG121" s="195">
        <v>22490.85</v>
      </c>
      <c r="BH121" s="195">
        <v>0</v>
      </c>
      <c r="BI121" s="195">
        <v>0</v>
      </c>
      <c r="BJ121" s="195">
        <v>0</v>
      </c>
      <c r="BK121" s="195">
        <v>0</v>
      </c>
      <c r="BL121" s="195">
        <v>0</v>
      </c>
      <c r="BM121" s="195">
        <v>0</v>
      </c>
      <c r="BN121" s="195">
        <v>4000</v>
      </c>
      <c r="BO121" s="195">
        <v>3609</v>
      </c>
      <c r="BP121" s="195">
        <v>0</v>
      </c>
      <c r="BQ121" s="195">
        <v>0</v>
      </c>
      <c r="BR121" s="195">
        <v>0</v>
      </c>
      <c r="BS121" s="197">
        <v>0</v>
      </c>
      <c r="BT121" s="195">
        <v>0</v>
      </c>
      <c r="BU121" s="195">
        <v>0</v>
      </c>
      <c r="BV121" s="195">
        <v>0</v>
      </c>
      <c r="BW121" s="195">
        <v>11747.78</v>
      </c>
      <c r="BX121" s="195">
        <v>0</v>
      </c>
      <c r="BY121" s="195">
        <v>0</v>
      </c>
      <c r="BZ121" s="195">
        <v>0</v>
      </c>
      <c r="CA121" s="195">
        <v>0</v>
      </c>
      <c r="CB121" s="195">
        <v>0</v>
      </c>
      <c r="CC121" s="195">
        <v>0</v>
      </c>
      <c r="CD121" s="195">
        <v>0</v>
      </c>
      <c r="CE121" s="195">
        <v>0</v>
      </c>
      <c r="CF121" s="195">
        <v>986.94</v>
      </c>
      <c r="CG121" s="195">
        <v>3226.44</v>
      </c>
      <c r="CH121" s="195">
        <v>0</v>
      </c>
      <c r="CI121" s="195">
        <v>14720.46</v>
      </c>
      <c r="CJ121" s="195">
        <v>0</v>
      </c>
      <c r="CK121" s="195">
        <v>15578.08</v>
      </c>
      <c r="CL121" s="195">
        <v>0</v>
      </c>
      <c r="CM121" s="195">
        <v>0</v>
      </c>
    </row>
    <row r="122" spans="1:91" ht="24.6" hidden="1">
      <c r="A122" s="125">
        <v>19</v>
      </c>
      <c r="B122" s="243" t="s">
        <v>851</v>
      </c>
      <c r="C122" s="146" t="s">
        <v>461</v>
      </c>
      <c r="D122" s="195">
        <v>0</v>
      </c>
      <c r="E122" s="195">
        <v>0</v>
      </c>
      <c r="F122" s="195">
        <v>0</v>
      </c>
      <c r="G122" s="195">
        <v>0</v>
      </c>
      <c r="H122" s="195">
        <v>0</v>
      </c>
      <c r="I122" s="195">
        <v>0</v>
      </c>
      <c r="J122" s="195">
        <v>0</v>
      </c>
      <c r="K122" s="195">
        <v>0</v>
      </c>
      <c r="L122" s="195">
        <v>0</v>
      </c>
      <c r="M122" s="195">
        <v>0</v>
      </c>
      <c r="N122" s="195">
        <v>0</v>
      </c>
      <c r="O122" s="195">
        <v>0</v>
      </c>
      <c r="P122" s="195">
        <v>0</v>
      </c>
      <c r="Q122" s="195">
        <v>0</v>
      </c>
      <c r="R122" s="195">
        <v>0</v>
      </c>
      <c r="S122" s="195">
        <v>0</v>
      </c>
      <c r="T122" s="195">
        <v>0</v>
      </c>
      <c r="U122" s="195">
        <v>0</v>
      </c>
      <c r="V122" s="195">
        <v>0</v>
      </c>
      <c r="W122" s="195">
        <v>0</v>
      </c>
      <c r="X122" s="195">
        <v>0</v>
      </c>
      <c r="Y122" s="195">
        <v>0</v>
      </c>
      <c r="Z122" s="195">
        <v>0</v>
      </c>
      <c r="AA122" s="195">
        <v>0</v>
      </c>
      <c r="AB122" s="195">
        <v>0</v>
      </c>
      <c r="AC122" s="195">
        <v>0</v>
      </c>
      <c r="AD122" s="195">
        <v>0</v>
      </c>
      <c r="AE122" s="195">
        <v>0</v>
      </c>
      <c r="AF122" s="195">
        <v>0</v>
      </c>
      <c r="AG122" s="195">
        <v>0</v>
      </c>
      <c r="AH122" s="195">
        <v>0</v>
      </c>
      <c r="AI122" s="195">
        <v>0</v>
      </c>
      <c r="AJ122" s="195">
        <v>0</v>
      </c>
      <c r="AK122" s="195">
        <v>0</v>
      </c>
      <c r="AL122" s="195">
        <v>0</v>
      </c>
      <c r="AM122" s="195">
        <v>0</v>
      </c>
      <c r="AN122" s="195">
        <v>0</v>
      </c>
      <c r="AO122" s="195">
        <v>0</v>
      </c>
      <c r="AP122" s="195">
        <v>0</v>
      </c>
      <c r="AQ122" s="195">
        <v>0</v>
      </c>
      <c r="AR122" s="195">
        <v>0</v>
      </c>
      <c r="AS122" s="195">
        <v>0</v>
      </c>
      <c r="AT122" s="195">
        <v>0</v>
      </c>
      <c r="AU122" s="195">
        <v>0</v>
      </c>
      <c r="AV122" s="195">
        <v>0</v>
      </c>
      <c r="AW122" s="195">
        <v>0</v>
      </c>
      <c r="AX122" s="195">
        <v>0</v>
      </c>
      <c r="AY122" s="195">
        <v>0</v>
      </c>
      <c r="AZ122" s="195">
        <v>0</v>
      </c>
      <c r="BA122" s="195">
        <v>0</v>
      </c>
      <c r="BB122" s="195">
        <v>0</v>
      </c>
      <c r="BC122" s="195">
        <v>0</v>
      </c>
      <c r="BD122" s="195">
        <v>0</v>
      </c>
      <c r="BE122" s="195">
        <v>0</v>
      </c>
      <c r="BF122" s="195">
        <v>0</v>
      </c>
      <c r="BG122" s="195">
        <v>0</v>
      </c>
      <c r="BH122" s="195">
        <v>0</v>
      </c>
      <c r="BI122" s="195">
        <v>0</v>
      </c>
      <c r="BJ122" s="195">
        <v>0</v>
      </c>
      <c r="BK122" s="195">
        <v>0</v>
      </c>
      <c r="BL122" s="195">
        <v>0</v>
      </c>
      <c r="BM122" s="195">
        <v>0</v>
      </c>
      <c r="BN122" s="195">
        <v>0</v>
      </c>
      <c r="BO122" s="195">
        <v>0</v>
      </c>
      <c r="BP122" s="195">
        <v>0</v>
      </c>
      <c r="BQ122" s="195">
        <v>0</v>
      </c>
      <c r="BR122" s="195">
        <v>0</v>
      </c>
      <c r="BS122" s="195">
        <v>0</v>
      </c>
      <c r="BT122" s="195">
        <v>0</v>
      </c>
      <c r="BU122" s="195">
        <v>0</v>
      </c>
      <c r="BV122" s="195">
        <v>0</v>
      </c>
      <c r="BW122" s="195">
        <v>0</v>
      </c>
      <c r="BX122" s="195">
        <v>0</v>
      </c>
      <c r="BY122" s="195">
        <v>0</v>
      </c>
      <c r="BZ122" s="195">
        <v>0</v>
      </c>
      <c r="CA122" s="195">
        <v>0</v>
      </c>
      <c r="CB122" s="195">
        <v>0</v>
      </c>
      <c r="CC122" s="195">
        <v>0</v>
      </c>
      <c r="CD122" s="195">
        <v>0</v>
      </c>
      <c r="CE122" s="195">
        <v>0</v>
      </c>
      <c r="CF122" s="195">
        <v>0</v>
      </c>
      <c r="CG122" s="195">
        <v>0</v>
      </c>
      <c r="CH122" s="195">
        <v>0</v>
      </c>
      <c r="CI122" s="195">
        <v>0</v>
      </c>
      <c r="CJ122" s="195">
        <v>0</v>
      </c>
      <c r="CK122" s="195">
        <v>0</v>
      </c>
      <c r="CL122" s="195">
        <v>0</v>
      </c>
      <c r="CM122" s="195">
        <v>0</v>
      </c>
    </row>
    <row r="123" spans="1:91" ht="24.6" hidden="1">
      <c r="A123" s="125">
        <v>19</v>
      </c>
      <c r="B123" s="243" t="s">
        <v>852</v>
      </c>
      <c r="C123" s="146" t="s">
        <v>462</v>
      </c>
      <c r="D123" s="195">
        <v>70000</v>
      </c>
      <c r="E123" s="195">
        <v>0</v>
      </c>
      <c r="F123" s="195">
        <v>0</v>
      </c>
      <c r="G123" s="195">
        <v>0</v>
      </c>
      <c r="H123" s="195">
        <v>0</v>
      </c>
      <c r="I123" s="195">
        <v>0</v>
      </c>
      <c r="J123" s="195">
        <v>0</v>
      </c>
      <c r="K123" s="195">
        <v>0</v>
      </c>
      <c r="L123" s="195">
        <v>0</v>
      </c>
      <c r="M123" s="195">
        <v>0</v>
      </c>
      <c r="N123" s="195">
        <v>0</v>
      </c>
      <c r="O123" s="195">
        <v>0</v>
      </c>
      <c r="P123" s="195">
        <v>0</v>
      </c>
      <c r="Q123" s="195">
        <v>0</v>
      </c>
      <c r="R123" s="195">
        <v>0</v>
      </c>
      <c r="S123" s="195">
        <v>0</v>
      </c>
      <c r="T123" s="195">
        <v>0</v>
      </c>
      <c r="U123" s="195">
        <v>0</v>
      </c>
      <c r="V123" s="195">
        <v>0</v>
      </c>
      <c r="W123" s="195">
        <v>0</v>
      </c>
      <c r="X123" s="195">
        <v>0</v>
      </c>
      <c r="Y123" s="195">
        <v>0</v>
      </c>
      <c r="Z123" s="195">
        <v>0</v>
      </c>
      <c r="AA123" s="195">
        <v>0</v>
      </c>
      <c r="AB123" s="195">
        <v>0</v>
      </c>
      <c r="AC123" s="195">
        <v>0</v>
      </c>
      <c r="AD123" s="195">
        <v>0</v>
      </c>
      <c r="AE123" s="195">
        <v>0</v>
      </c>
      <c r="AF123" s="195">
        <v>0</v>
      </c>
      <c r="AG123" s="195">
        <v>0</v>
      </c>
      <c r="AH123" s="195">
        <v>0</v>
      </c>
      <c r="AI123" s="195">
        <v>0</v>
      </c>
      <c r="AJ123" s="195">
        <v>0</v>
      </c>
      <c r="AK123" s="195">
        <v>0</v>
      </c>
      <c r="AL123" s="195">
        <v>0</v>
      </c>
      <c r="AM123" s="195">
        <v>0</v>
      </c>
      <c r="AN123" s="195">
        <v>0</v>
      </c>
      <c r="AO123" s="195">
        <v>0</v>
      </c>
      <c r="AP123" s="195">
        <v>0</v>
      </c>
      <c r="AQ123" s="195">
        <v>0</v>
      </c>
      <c r="AR123" s="195">
        <v>0</v>
      </c>
      <c r="AS123" s="195">
        <v>0</v>
      </c>
      <c r="AT123" s="195">
        <v>0</v>
      </c>
      <c r="AU123" s="195">
        <v>0</v>
      </c>
      <c r="AV123" s="195">
        <v>0</v>
      </c>
      <c r="AW123" s="195">
        <v>0</v>
      </c>
      <c r="AX123" s="195">
        <v>0</v>
      </c>
      <c r="AY123" s="195">
        <v>0</v>
      </c>
      <c r="AZ123" s="195">
        <v>22500</v>
      </c>
      <c r="BA123" s="195">
        <v>0</v>
      </c>
      <c r="BB123" s="195">
        <v>0</v>
      </c>
      <c r="BC123" s="195">
        <v>0</v>
      </c>
      <c r="BD123" s="195">
        <v>0</v>
      </c>
      <c r="BE123" s="195">
        <v>0</v>
      </c>
      <c r="BF123" s="195">
        <v>0</v>
      </c>
      <c r="BG123" s="195">
        <v>0</v>
      </c>
      <c r="BH123" s="195">
        <v>0</v>
      </c>
      <c r="BI123" s="195">
        <v>0</v>
      </c>
      <c r="BJ123" s="195">
        <v>0</v>
      </c>
      <c r="BK123" s="195">
        <v>0</v>
      </c>
      <c r="BL123" s="195">
        <v>0</v>
      </c>
      <c r="BM123" s="195">
        <v>0</v>
      </c>
      <c r="BN123" s="195">
        <v>0</v>
      </c>
      <c r="BO123" s="195">
        <v>0</v>
      </c>
      <c r="BP123" s="195">
        <v>0</v>
      </c>
      <c r="BQ123" s="195">
        <v>0</v>
      </c>
      <c r="BR123" s="195">
        <v>0</v>
      </c>
      <c r="BS123" s="195">
        <v>0</v>
      </c>
      <c r="BT123" s="195">
        <v>0</v>
      </c>
      <c r="BU123" s="195">
        <v>0</v>
      </c>
      <c r="BV123" s="195">
        <v>0</v>
      </c>
      <c r="BW123" s="195">
        <v>0</v>
      </c>
      <c r="BX123" s="195">
        <v>0</v>
      </c>
      <c r="BY123" s="195">
        <v>0</v>
      </c>
      <c r="BZ123" s="195">
        <v>0</v>
      </c>
      <c r="CA123" s="195">
        <v>0</v>
      </c>
      <c r="CB123" s="195">
        <v>0</v>
      </c>
      <c r="CC123" s="195">
        <v>0</v>
      </c>
      <c r="CD123" s="195">
        <v>0</v>
      </c>
      <c r="CE123" s="195">
        <v>0</v>
      </c>
      <c r="CF123" s="195">
        <v>0</v>
      </c>
      <c r="CG123" s="195">
        <v>0</v>
      </c>
      <c r="CH123" s="195">
        <v>0</v>
      </c>
      <c r="CI123" s="195">
        <v>0</v>
      </c>
      <c r="CJ123" s="195">
        <v>0</v>
      </c>
      <c r="CK123" s="195">
        <v>0</v>
      </c>
      <c r="CL123" s="195">
        <v>0</v>
      </c>
      <c r="CM123" s="195">
        <v>0</v>
      </c>
    </row>
    <row r="124" spans="1:91" ht="24.6" hidden="1">
      <c r="A124" s="125">
        <v>19</v>
      </c>
      <c r="B124" s="243" t="s">
        <v>853</v>
      </c>
      <c r="C124" s="146" t="s">
        <v>463</v>
      </c>
      <c r="D124" s="195">
        <v>0</v>
      </c>
      <c r="E124" s="195">
        <v>0</v>
      </c>
      <c r="F124" s="195">
        <v>0</v>
      </c>
      <c r="G124" s="195">
        <v>30000</v>
      </c>
      <c r="H124" s="195">
        <v>0</v>
      </c>
      <c r="I124" s="195">
        <v>0</v>
      </c>
      <c r="J124" s="195">
        <v>0</v>
      </c>
      <c r="K124" s="195">
        <v>0</v>
      </c>
      <c r="L124" s="195">
        <v>0</v>
      </c>
      <c r="M124" s="195">
        <v>0</v>
      </c>
      <c r="N124" s="195">
        <v>0</v>
      </c>
      <c r="O124" s="195">
        <v>0</v>
      </c>
      <c r="P124" s="195">
        <v>0</v>
      </c>
      <c r="Q124" s="195">
        <v>0</v>
      </c>
      <c r="R124" s="195">
        <v>0</v>
      </c>
      <c r="S124" s="195">
        <v>0</v>
      </c>
      <c r="T124" s="195">
        <v>0</v>
      </c>
      <c r="U124" s="195">
        <v>0</v>
      </c>
      <c r="V124" s="195">
        <v>0</v>
      </c>
      <c r="W124" s="195">
        <v>0</v>
      </c>
      <c r="X124" s="195">
        <v>0</v>
      </c>
      <c r="Y124" s="195">
        <v>0</v>
      </c>
      <c r="Z124" s="195">
        <v>0</v>
      </c>
      <c r="AA124" s="195">
        <v>0</v>
      </c>
      <c r="AB124" s="195">
        <v>0</v>
      </c>
      <c r="AC124" s="195">
        <v>0</v>
      </c>
      <c r="AD124" s="195">
        <v>0</v>
      </c>
      <c r="AE124" s="195">
        <v>0</v>
      </c>
      <c r="AF124" s="195">
        <v>0</v>
      </c>
      <c r="AG124" s="195">
        <v>0</v>
      </c>
      <c r="AH124" s="195">
        <v>0</v>
      </c>
      <c r="AI124" s="195">
        <v>0</v>
      </c>
      <c r="AJ124" s="195">
        <v>0</v>
      </c>
      <c r="AK124" s="195">
        <v>0</v>
      </c>
      <c r="AL124" s="195">
        <v>0</v>
      </c>
      <c r="AM124" s="195">
        <v>7000</v>
      </c>
      <c r="AN124" s="195">
        <v>0</v>
      </c>
      <c r="AO124" s="195">
        <v>0</v>
      </c>
      <c r="AP124" s="195">
        <v>0</v>
      </c>
      <c r="AQ124" s="195">
        <v>76500</v>
      </c>
      <c r="AR124" s="195">
        <v>0</v>
      </c>
      <c r="AS124" s="195">
        <v>0</v>
      </c>
      <c r="AT124" s="195">
        <v>0</v>
      </c>
      <c r="AU124" s="195">
        <v>0</v>
      </c>
      <c r="AV124" s="195">
        <v>0</v>
      </c>
      <c r="AW124" s="195">
        <v>0</v>
      </c>
      <c r="AX124" s="195">
        <v>0</v>
      </c>
      <c r="AY124" s="195">
        <v>0</v>
      </c>
      <c r="AZ124" s="195">
        <v>0</v>
      </c>
      <c r="BA124" s="195">
        <v>0</v>
      </c>
      <c r="BB124" s="195">
        <v>0</v>
      </c>
      <c r="BC124" s="195">
        <v>0</v>
      </c>
      <c r="BD124" s="195">
        <v>0</v>
      </c>
      <c r="BE124" s="195">
        <v>0</v>
      </c>
      <c r="BF124" s="195">
        <v>0</v>
      </c>
      <c r="BG124" s="195">
        <v>0</v>
      </c>
      <c r="BH124" s="195">
        <v>0</v>
      </c>
      <c r="BI124" s="195">
        <v>0</v>
      </c>
      <c r="BJ124" s="195">
        <v>0</v>
      </c>
      <c r="BK124" s="195">
        <v>0</v>
      </c>
      <c r="BL124" s="195">
        <v>0</v>
      </c>
      <c r="BM124" s="195">
        <v>0</v>
      </c>
      <c r="BN124" s="195">
        <v>0</v>
      </c>
      <c r="BO124" s="195">
        <v>0</v>
      </c>
      <c r="BP124" s="195">
        <v>0</v>
      </c>
      <c r="BQ124" s="195">
        <v>0</v>
      </c>
      <c r="BR124" s="195">
        <v>0</v>
      </c>
      <c r="BS124" s="195">
        <v>0</v>
      </c>
      <c r="BT124" s="195">
        <v>0</v>
      </c>
      <c r="BU124" s="195">
        <v>0</v>
      </c>
      <c r="BV124" s="195">
        <v>0</v>
      </c>
      <c r="BW124" s="195">
        <v>0</v>
      </c>
      <c r="BX124" s="195">
        <v>0</v>
      </c>
      <c r="BY124" s="195">
        <v>0</v>
      </c>
      <c r="BZ124" s="195">
        <v>0</v>
      </c>
      <c r="CA124" s="195">
        <v>0</v>
      </c>
      <c r="CB124" s="195">
        <v>0</v>
      </c>
      <c r="CC124" s="195">
        <v>0</v>
      </c>
      <c r="CD124" s="195">
        <v>0</v>
      </c>
      <c r="CE124" s="195">
        <v>0</v>
      </c>
      <c r="CF124" s="195">
        <v>0</v>
      </c>
      <c r="CG124" s="195">
        <v>0</v>
      </c>
      <c r="CH124" s="195">
        <v>0</v>
      </c>
      <c r="CI124" s="195">
        <v>0</v>
      </c>
      <c r="CJ124" s="195">
        <v>0</v>
      </c>
      <c r="CK124" s="195">
        <v>0</v>
      </c>
      <c r="CL124" s="195">
        <v>0</v>
      </c>
      <c r="CM124" s="195">
        <v>0</v>
      </c>
    </row>
    <row r="125" spans="1:91" ht="24.6" hidden="1">
      <c r="A125" s="125">
        <v>19</v>
      </c>
      <c r="B125" s="243" t="s">
        <v>854</v>
      </c>
      <c r="C125" s="146" t="s">
        <v>464</v>
      </c>
      <c r="D125" s="195">
        <v>0</v>
      </c>
      <c r="E125" s="195">
        <v>205775</v>
      </c>
      <c r="F125" s="195">
        <v>299670</v>
      </c>
      <c r="G125" s="195">
        <v>187500</v>
      </c>
      <c r="H125" s="195">
        <v>0</v>
      </c>
      <c r="I125" s="195">
        <v>662817.72</v>
      </c>
      <c r="J125" s="195">
        <v>513070</v>
      </c>
      <c r="K125" s="195">
        <v>0</v>
      </c>
      <c r="L125" s="195">
        <v>0</v>
      </c>
      <c r="M125" s="195">
        <v>27600</v>
      </c>
      <c r="N125" s="195">
        <v>124600</v>
      </c>
      <c r="O125" s="195">
        <v>0</v>
      </c>
      <c r="P125" s="195">
        <v>515850</v>
      </c>
      <c r="Q125" s="195">
        <v>300370.15000000002</v>
      </c>
      <c r="R125" s="195">
        <v>1385940</v>
      </c>
      <c r="S125" s="195">
        <v>582943</v>
      </c>
      <c r="T125" s="195">
        <v>104840</v>
      </c>
      <c r="U125" s="195">
        <v>174430</v>
      </c>
      <c r="V125" s="195">
        <v>0</v>
      </c>
      <c r="W125" s="195">
        <v>0</v>
      </c>
      <c r="X125" s="195">
        <v>142010</v>
      </c>
      <c r="Y125" s="195">
        <v>60254</v>
      </c>
      <c r="Z125" s="195">
        <v>16800</v>
      </c>
      <c r="AA125" s="195">
        <v>0</v>
      </c>
      <c r="AB125" s="195">
        <v>161500</v>
      </c>
      <c r="AC125" s="195">
        <v>549391.96</v>
      </c>
      <c r="AD125" s="195">
        <v>69600</v>
      </c>
      <c r="AE125" s="195">
        <v>159095</v>
      </c>
      <c r="AF125" s="195">
        <v>27000</v>
      </c>
      <c r="AG125" s="195">
        <v>182082</v>
      </c>
      <c r="AH125" s="195">
        <v>108065</v>
      </c>
      <c r="AI125" s="195">
        <v>182216</v>
      </c>
      <c r="AJ125" s="195">
        <v>109456</v>
      </c>
      <c r="AK125" s="195">
        <v>104620</v>
      </c>
      <c r="AL125" s="195">
        <v>0</v>
      </c>
      <c r="AM125" s="195">
        <v>40000</v>
      </c>
      <c r="AN125" s="195">
        <v>25000</v>
      </c>
      <c r="AO125" s="195">
        <v>138200</v>
      </c>
      <c r="AP125" s="195">
        <v>684654</v>
      </c>
      <c r="AQ125" s="195">
        <v>162386</v>
      </c>
      <c r="AR125" s="195">
        <v>80208</v>
      </c>
      <c r="AS125" s="195">
        <v>0</v>
      </c>
      <c r="AT125" s="195">
        <v>0</v>
      </c>
      <c r="AU125" s="195">
        <v>412720</v>
      </c>
      <c r="AV125" s="195">
        <v>299190</v>
      </c>
      <c r="AW125" s="195">
        <v>952859.63</v>
      </c>
      <c r="AX125" s="195">
        <v>44000</v>
      </c>
      <c r="AY125" s="195">
        <v>310200</v>
      </c>
      <c r="AZ125" s="195">
        <v>154415</v>
      </c>
      <c r="BA125" s="195">
        <v>867000</v>
      </c>
      <c r="BB125" s="195">
        <v>245580</v>
      </c>
      <c r="BC125" s="195">
        <v>23000</v>
      </c>
      <c r="BD125" s="195">
        <v>1770568.5</v>
      </c>
      <c r="BE125" s="195">
        <v>249250</v>
      </c>
      <c r="BF125" s="195">
        <v>32200</v>
      </c>
      <c r="BG125" s="195">
        <v>445425</v>
      </c>
      <c r="BH125" s="195">
        <v>335000</v>
      </c>
      <c r="BI125" s="195">
        <v>269000</v>
      </c>
      <c r="BJ125" s="195">
        <v>0</v>
      </c>
      <c r="BK125" s="195">
        <v>132000</v>
      </c>
      <c r="BL125" s="195">
        <v>0</v>
      </c>
      <c r="BM125" s="195">
        <v>0</v>
      </c>
      <c r="BN125" s="195">
        <v>506900</v>
      </c>
      <c r="BO125" s="195">
        <v>431950</v>
      </c>
      <c r="BP125" s="195">
        <v>764450</v>
      </c>
      <c r="BQ125" s="195">
        <v>143140</v>
      </c>
      <c r="BR125" s="195">
        <v>42790</v>
      </c>
      <c r="BS125" s="195">
        <v>71500</v>
      </c>
      <c r="BT125" s="195">
        <v>351694.54</v>
      </c>
      <c r="BU125" s="195">
        <v>345597</v>
      </c>
      <c r="BV125" s="195">
        <v>43580</v>
      </c>
      <c r="BW125" s="195">
        <v>0</v>
      </c>
      <c r="BX125" s="195">
        <v>379465.5</v>
      </c>
      <c r="BY125" s="195">
        <v>0</v>
      </c>
      <c r="BZ125" s="195">
        <v>0</v>
      </c>
      <c r="CA125" s="195">
        <v>50520</v>
      </c>
      <c r="CB125" s="195">
        <v>1357113</v>
      </c>
      <c r="CC125" s="195">
        <v>0</v>
      </c>
      <c r="CD125" s="195">
        <v>0</v>
      </c>
      <c r="CE125" s="195">
        <v>350037</v>
      </c>
      <c r="CF125" s="195">
        <v>102600</v>
      </c>
      <c r="CG125" s="195">
        <v>0</v>
      </c>
      <c r="CH125" s="195">
        <v>0</v>
      </c>
      <c r="CI125" s="195">
        <v>2102692.7000000002</v>
      </c>
      <c r="CJ125" s="195">
        <v>0</v>
      </c>
      <c r="CK125" s="195">
        <v>286465</v>
      </c>
      <c r="CL125" s="195">
        <v>0</v>
      </c>
      <c r="CM125" s="195">
        <v>0</v>
      </c>
    </row>
    <row r="126" spans="1:91" ht="24.6" hidden="1">
      <c r="A126" s="125">
        <v>19</v>
      </c>
      <c r="B126" s="243" t="s">
        <v>855</v>
      </c>
      <c r="C126" s="147" t="s">
        <v>1242</v>
      </c>
      <c r="D126" s="195">
        <v>0</v>
      </c>
      <c r="E126" s="195">
        <v>0</v>
      </c>
      <c r="F126" s="195">
        <v>0</v>
      </c>
      <c r="G126" s="195">
        <v>0</v>
      </c>
      <c r="H126" s="195">
        <v>0</v>
      </c>
      <c r="I126" s="195">
        <v>0</v>
      </c>
      <c r="J126" s="195">
        <v>6000</v>
      </c>
      <c r="K126" s="195">
        <v>0</v>
      </c>
      <c r="L126" s="195">
        <v>0</v>
      </c>
      <c r="M126" s="195">
        <v>0</v>
      </c>
      <c r="N126" s="195">
        <v>60000</v>
      </c>
      <c r="O126" s="195">
        <v>12930</v>
      </c>
      <c r="P126" s="195">
        <v>375920</v>
      </c>
      <c r="Q126" s="195">
        <v>0</v>
      </c>
      <c r="R126" s="195">
        <v>0</v>
      </c>
      <c r="S126" s="195">
        <v>0</v>
      </c>
      <c r="T126" s="195">
        <v>0</v>
      </c>
      <c r="U126" s="195">
        <v>144300</v>
      </c>
      <c r="V126" s="195">
        <v>0</v>
      </c>
      <c r="W126" s="195">
        <v>0</v>
      </c>
      <c r="X126" s="195">
        <v>127134</v>
      </c>
      <c r="Y126" s="195">
        <v>0</v>
      </c>
      <c r="Z126" s="195">
        <v>0</v>
      </c>
      <c r="AA126" s="195">
        <v>0</v>
      </c>
      <c r="AB126" s="195">
        <v>0</v>
      </c>
      <c r="AC126" s="195">
        <v>0</v>
      </c>
      <c r="AD126" s="195">
        <v>0</v>
      </c>
      <c r="AE126" s="195">
        <v>0</v>
      </c>
      <c r="AF126" s="195">
        <v>0</v>
      </c>
      <c r="AG126" s="195">
        <v>0</v>
      </c>
      <c r="AH126" s="195">
        <v>0</v>
      </c>
      <c r="AI126" s="195">
        <v>0</v>
      </c>
      <c r="AJ126" s="195">
        <v>0</v>
      </c>
      <c r="AK126" s="195">
        <v>0</v>
      </c>
      <c r="AL126" s="195">
        <v>450000</v>
      </c>
      <c r="AM126" s="195">
        <v>0</v>
      </c>
      <c r="AN126" s="195">
        <v>0</v>
      </c>
      <c r="AO126" s="195">
        <v>0</v>
      </c>
      <c r="AP126" s="195">
        <v>0</v>
      </c>
      <c r="AQ126" s="195">
        <v>0</v>
      </c>
      <c r="AR126" s="195">
        <v>0</v>
      </c>
      <c r="AS126" s="195">
        <v>0</v>
      </c>
      <c r="AT126" s="195">
        <v>0</v>
      </c>
      <c r="AU126" s="195">
        <v>0</v>
      </c>
      <c r="AV126" s="195">
        <v>12240</v>
      </c>
      <c r="AW126" s="195">
        <v>0</v>
      </c>
      <c r="AX126" s="195">
        <v>30000</v>
      </c>
      <c r="AY126" s="195">
        <v>0</v>
      </c>
      <c r="AZ126" s="195">
        <v>0</v>
      </c>
      <c r="BA126" s="195">
        <v>0</v>
      </c>
      <c r="BB126" s="195">
        <v>0</v>
      </c>
      <c r="BC126" s="195">
        <v>0</v>
      </c>
      <c r="BD126" s="195">
        <v>0</v>
      </c>
      <c r="BE126" s="195">
        <v>0</v>
      </c>
      <c r="BF126" s="195">
        <v>0</v>
      </c>
      <c r="BG126" s="195">
        <v>0</v>
      </c>
      <c r="BH126" s="195">
        <v>0</v>
      </c>
      <c r="BI126" s="195">
        <v>0</v>
      </c>
      <c r="BJ126" s="195">
        <v>220256</v>
      </c>
      <c r="BK126" s="195">
        <v>0</v>
      </c>
      <c r="BL126" s="195">
        <v>0</v>
      </c>
      <c r="BM126" s="195">
        <v>0</v>
      </c>
      <c r="BN126" s="195">
        <v>0</v>
      </c>
      <c r="BO126" s="195">
        <v>0</v>
      </c>
      <c r="BP126" s="195">
        <v>0</v>
      </c>
      <c r="BQ126" s="195">
        <v>0</v>
      </c>
      <c r="BR126" s="195">
        <v>0</v>
      </c>
      <c r="BS126" s="195">
        <v>32413.8</v>
      </c>
      <c r="BT126" s="195">
        <v>0</v>
      </c>
      <c r="BU126" s="195">
        <v>0</v>
      </c>
      <c r="BV126" s="195">
        <v>0</v>
      </c>
      <c r="BW126" s="195">
        <v>0</v>
      </c>
      <c r="BX126" s="195">
        <v>0</v>
      </c>
      <c r="BY126" s="195">
        <v>0</v>
      </c>
      <c r="BZ126" s="195">
        <v>48148</v>
      </c>
      <c r="CA126" s="195">
        <v>0</v>
      </c>
      <c r="CB126" s="195">
        <v>0</v>
      </c>
      <c r="CC126" s="195">
        <v>0</v>
      </c>
      <c r="CD126" s="195">
        <v>5000</v>
      </c>
      <c r="CE126" s="195">
        <v>0</v>
      </c>
      <c r="CF126" s="195">
        <v>0</v>
      </c>
      <c r="CG126" s="195">
        <v>0</v>
      </c>
      <c r="CH126" s="195">
        <v>220000</v>
      </c>
      <c r="CI126" s="195">
        <v>0</v>
      </c>
      <c r="CJ126" s="195">
        <v>0</v>
      </c>
      <c r="CK126" s="195">
        <v>0</v>
      </c>
      <c r="CL126" s="195">
        <v>0</v>
      </c>
      <c r="CM126" s="195">
        <v>0</v>
      </c>
    </row>
    <row r="127" spans="1:91" ht="24.6" hidden="1">
      <c r="A127" s="125">
        <v>19</v>
      </c>
      <c r="B127" s="243" t="s">
        <v>856</v>
      </c>
      <c r="C127" s="147" t="s">
        <v>465</v>
      </c>
      <c r="D127" s="195">
        <v>0</v>
      </c>
      <c r="E127" s="195">
        <v>0</v>
      </c>
      <c r="F127" s="195">
        <v>0</v>
      </c>
      <c r="G127" s="195">
        <v>0</v>
      </c>
      <c r="H127" s="195">
        <v>0</v>
      </c>
      <c r="I127" s="195">
        <v>0</v>
      </c>
      <c r="J127" s="195">
        <v>0</v>
      </c>
      <c r="K127" s="195">
        <v>0</v>
      </c>
      <c r="L127" s="195">
        <v>0</v>
      </c>
      <c r="M127" s="195">
        <v>0</v>
      </c>
      <c r="N127" s="195">
        <v>0</v>
      </c>
      <c r="O127" s="195">
        <v>0</v>
      </c>
      <c r="P127" s="195">
        <v>0</v>
      </c>
      <c r="Q127" s="195">
        <v>0</v>
      </c>
      <c r="R127" s="195">
        <v>0</v>
      </c>
      <c r="S127" s="195">
        <v>0</v>
      </c>
      <c r="T127" s="195">
        <v>0</v>
      </c>
      <c r="U127" s="195">
        <v>0</v>
      </c>
      <c r="V127" s="195">
        <v>0</v>
      </c>
      <c r="W127" s="195">
        <v>0</v>
      </c>
      <c r="X127" s="195">
        <v>0</v>
      </c>
      <c r="Y127" s="195">
        <v>0</v>
      </c>
      <c r="Z127" s="195">
        <v>0</v>
      </c>
      <c r="AA127" s="195">
        <v>0</v>
      </c>
      <c r="AB127" s="195">
        <v>0</v>
      </c>
      <c r="AC127" s="195">
        <v>0</v>
      </c>
      <c r="AD127" s="195">
        <v>0</v>
      </c>
      <c r="AE127" s="195">
        <v>0</v>
      </c>
      <c r="AF127" s="195">
        <v>0</v>
      </c>
      <c r="AG127" s="195">
        <v>0</v>
      </c>
      <c r="AH127" s="195">
        <v>0</v>
      </c>
      <c r="AI127" s="195">
        <v>0</v>
      </c>
      <c r="AJ127" s="195">
        <v>0</v>
      </c>
      <c r="AK127" s="195">
        <v>0</v>
      </c>
      <c r="AL127" s="195">
        <v>0</v>
      </c>
      <c r="AM127" s="195">
        <v>0</v>
      </c>
      <c r="AN127" s="195">
        <v>0</v>
      </c>
      <c r="AO127" s="195">
        <v>0</v>
      </c>
      <c r="AP127" s="195">
        <v>0</v>
      </c>
      <c r="AQ127" s="195">
        <v>0</v>
      </c>
      <c r="AR127" s="195">
        <v>0</v>
      </c>
      <c r="AS127" s="195">
        <v>0</v>
      </c>
      <c r="AT127" s="195">
        <v>0</v>
      </c>
      <c r="AU127" s="195">
        <v>0</v>
      </c>
      <c r="AV127" s="195">
        <v>0</v>
      </c>
      <c r="AW127" s="195">
        <v>0</v>
      </c>
      <c r="AX127" s="195">
        <v>0</v>
      </c>
      <c r="AY127" s="195">
        <v>0</v>
      </c>
      <c r="AZ127" s="195">
        <v>0</v>
      </c>
      <c r="BA127" s="195">
        <v>0</v>
      </c>
      <c r="BB127" s="195">
        <v>0</v>
      </c>
      <c r="BC127" s="195">
        <v>0</v>
      </c>
      <c r="BD127" s="195">
        <v>0</v>
      </c>
      <c r="BE127" s="195">
        <v>0</v>
      </c>
      <c r="BF127" s="195">
        <v>0</v>
      </c>
      <c r="BG127" s="195">
        <v>0</v>
      </c>
      <c r="BH127" s="195">
        <v>0</v>
      </c>
      <c r="BI127" s="195">
        <v>0</v>
      </c>
      <c r="BJ127" s="195">
        <v>0</v>
      </c>
      <c r="BK127" s="195">
        <v>0</v>
      </c>
      <c r="BL127" s="195">
        <v>0</v>
      </c>
      <c r="BM127" s="195">
        <v>0</v>
      </c>
      <c r="BN127" s="195">
        <v>0</v>
      </c>
      <c r="BO127" s="195">
        <v>0</v>
      </c>
      <c r="BP127" s="195">
        <v>0</v>
      </c>
      <c r="BQ127" s="195">
        <v>0</v>
      </c>
      <c r="BR127" s="195">
        <v>0</v>
      </c>
      <c r="BS127" s="197">
        <v>0</v>
      </c>
      <c r="BT127" s="195">
        <v>2015000</v>
      </c>
      <c r="BU127" s="195">
        <v>0</v>
      </c>
      <c r="BV127" s="195">
        <v>0</v>
      </c>
      <c r="BW127" s="195">
        <v>0</v>
      </c>
      <c r="BX127" s="195">
        <v>0</v>
      </c>
      <c r="BY127" s="195">
        <v>0</v>
      </c>
      <c r="BZ127" s="195">
        <v>0</v>
      </c>
      <c r="CA127" s="197">
        <v>0</v>
      </c>
      <c r="CB127" s="195">
        <v>0</v>
      </c>
      <c r="CC127" s="195">
        <v>14400</v>
      </c>
      <c r="CD127" s="195">
        <v>2000000</v>
      </c>
      <c r="CE127" s="195">
        <v>0</v>
      </c>
      <c r="CF127" s="195">
        <v>2000000</v>
      </c>
      <c r="CG127" s="195">
        <v>0</v>
      </c>
      <c r="CH127" s="195">
        <v>67420</v>
      </c>
      <c r="CI127" s="195">
        <v>0</v>
      </c>
      <c r="CJ127" s="195">
        <v>0</v>
      </c>
      <c r="CK127" s="195">
        <v>0</v>
      </c>
      <c r="CL127" s="195">
        <v>0</v>
      </c>
      <c r="CM127" s="195">
        <v>0</v>
      </c>
    </row>
    <row r="128" spans="1:91" ht="24.6" hidden="1">
      <c r="A128" s="125">
        <v>19</v>
      </c>
      <c r="B128" s="243" t="s">
        <v>857</v>
      </c>
      <c r="C128" s="147" t="s">
        <v>466</v>
      </c>
      <c r="D128" s="195">
        <v>0</v>
      </c>
      <c r="E128" s="195">
        <v>0</v>
      </c>
      <c r="F128" s="195">
        <v>0</v>
      </c>
      <c r="G128" s="195">
        <v>0</v>
      </c>
      <c r="H128" s="195">
        <v>0</v>
      </c>
      <c r="I128" s="195">
        <v>0</v>
      </c>
      <c r="J128" s="195">
        <v>0</v>
      </c>
      <c r="K128" s="195">
        <v>0</v>
      </c>
      <c r="L128" s="195">
        <v>0</v>
      </c>
      <c r="M128" s="195">
        <v>0</v>
      </c>
      <c r="N128" s="195">
        <v>0</v>
      </c>
      <c r="O128" s="195">
        <v>0</v>
      </c>
      <c r="P128" s="195">
        <v>0</v>
      </c>
      <c r="Q128" s="195">
        <v>0</v>
      </c>
      <c r="R128" s="195">
        <v>0</v>
      </c>
      <c r="S128" s="195">
        <v>0</v>
      </c>
      <c r="T128" s="195">
        <v>0</v>
      </c>
      <c r="U128" s="195">
        <v>0</v>
      </c>
      <c r="V128" s="195">
        <v>0</v>
      </c>
      <c r="W128" s="195">
        <v>0</v>
      </c>
      <c r="X128" s="195">
        <v>0</v>
      </c>
      <c r="Y128" s="195">
        <v>0</v>
      </c>
      <c r="Z128" s="195">
        <v>0</v>
      </c>
      <c r="AA128" s="195">
        <v>0</v>
      </c>
      <c r="AB128" s="195">
        <v>0</v>
      </c>
      <c r="AC128" s="195">
        <v>0</v>
      </c>
      <c r="AD128" s="195">
        <v>0</v>
      </c>
      <c r="AE128" s="195">
        <v>0</v>
      </c>
      <c r="AF128" s="195">
        <v>0</v>
      </c>
      <c r="AG128" s="195">
        <v>0</v>
      </c>
      <c r="AH128" s="195">
        <v>0</v>
      </c>
      <c r="AI128" s="195">
        <v>0</v>
      </c>
      <c r="AJ128" s="195">
        <v>0</v>
      </c>
      <c r="AK128" s="195">
        <v>0</v>
      </c>
      <c r="AL128" s="195">
        <v>0</v>
      </c>
      <c r="AM128" s="195">
        <v>0</v>
      </c>
      <c r="AN128" s="195">
        <v>0</v>
      </c>
      <c r="AO128" s="195">
        <v>0</v>
      </c>
      <c r="AP128" s="195">
        <v>0</v>
      </c>
      <c r="AQ128" s="195">
        <v>0</v>
      </c>
      <c r="AR128" s="195">
        <v>0</v>
      </c>
      <c r="AS128" s="195">
        <v>0</v>
      </c>
      <c r="AT128" s="195">
        <v>0</v>
      </c>
      <c r="AU128" s="195">
        <v>0</v>
      </c>
      <c r="AV128" s="195">
        <v>0</v>
      </c>
      <c r="AW128" s="195">
        <v>0</v>
      </c>
      <c r="AX128" s="195">
        <v>0</v>
      </c>
      <c r="AY128" s="195">
        <v>0</v>
      </c>
      <c r="AZ128" s="195">
        <v>0</v>
      </c>
      <c r="BA128" s="195">
        <v>0</v>
      </c>
      <c r="BB128" s="195">
        <v>0</v>
      </c>
      <c r="BC128" s="195">
        <v>0</v>
      </c>
      <c r="BD128" s="195">
        <v>0</v>
      </c>
      <c r="BE128" s="195">
        <v>0</v>
      </c>
      <c r="BF128" s="195">
        <v>0</v>
      </c>
      <c r="BG128" s="195">
        <v>0</v>
      </c>
      <c r="BH128" s="195">
        <v>0</v>
      </c>
      <c r="BI128" s="195">
        <v>0</v>
      </c>
      <c r="BJ128" s="195">
        <v>0</v>
      </c>
      <c r="BK128" s="195">
        <v>0</v>
      </c>
      <c r="BL128" s="195">
        <v>0</v>
      </c>
      <c r="BM128" s="195">
        <v>0</v>
      </c>
      <c r="BN128" s="195">
        <v>0</v>
      </c>
      <c r="BO128" s="195">
        <v>0</v>
      </c>
      <c r="BP128" s="195">
        <v>0</v>
      </c>
      <c r="BQ128" s="195">
        <v>2444888</v>
      </c>
      <c r="BR128" s="195">
        <v>0</v>
      </c>
      <c r="BS128" s="197">
        <v>0</v>
      </c>
      <c r="BT128" s="195">
        <v>0</v>
      </c>
      <c r="BU128" s="195">
        <v>0</v>
      </c>
      <c r="BV128" s="197">
        <v>0</v>
      </c>
      <c r="BW128" s="195">
        <v>0</v>
      </c>
      <c r="BX128" s="195">
        <v>0</v>
      </c>
      <c r="BY128" s="195">
        <v>0</v>
      </c>
      <c r="BZ128" s="195">
        <v>0</v>
      </c>
      <c r="CA128" s="195">
        <v>0</v>
      </c>
      <c r="CB128" s="195">
        <v>0</v>
      </c>
      <c r="CC128" s="195">
        <v>0</v>
      </c>
      <c r="CD128" s="195">
        <v>0</v>
      </c>
      <c r="CE128" s="195">
        <v>0</v>
      </c>
      <c r="CF128" s="195">
        <v>0</v>
      </c>
      <c r="CG128" s="195">
        <v>0</v>
      </c>
      <c r="CH128" s="195">
        <v>0</v>
      </c>
      <c r="CI128" s="195">
        <v>0</v>
      </c>
      <c r="CJ128" s="195">
        <v>0</v>
      </c>
      <c r="CK128" s="195">
        <v>0</v>
      </c>
      <c r="CL128" s="195">
        <v>0</v>
      </c>
      <c r="CM128" s="195">
        <v>0</v>
      </c>
    </row>
    <row r="129" spans="1:91" ht="24.6" hidden="1">
      <c r="A129" s="125">
        <v>19</v>
      </c>
      <c r="B129" s="243" t="s">
        <v>858</v>
      </c>
      <c r="C129" s="147" t="s">
        <v>467</v>
      </c>
      <c r="D129" s="195">
        <v>2907173.67</v>
      </c>
      <c r="E129" s="195">
        <v>3512.02</v>
      </c>
      <c r="F129" s="195">
        <v>329247.18</v>
      </c>
      <c r="G129" s="195">
        <v>317898.03000000003</v>
      </c>
      <c r="H129" s="195">
        <v>77926.59</v>
      </c>
      <c r="I129" s="195">
        <v>199138.75</v>
      </c>
      <c r="J129" s="195">
        <v>65779.12</v>
      </c>
      <c r="K129" s="195">
        <v>7926905.8600000003</v>
      </c>
      <c r="L129" s="195">
        <v>62446</v>
      </c>
      <c r="M129" s="195">
        <v>16415.68</v>
      </c>
      <c r="N129" s="195">
        <v>5196886.95</v>
      </c>
      <c r="O129" s="195">
        <v>1445696.87</v>
      </c>
      <c r="P129" s="195">
        <v>10193341.369999999</v>
      </c>
      <c r="Q129" s="195">
        <v>377386.97</v>
      </c>
      <c r="R129" s="195">
        <v>178037.99</v>
      </c>
      <c r="S129" s="195">
        <v>65465</v>
      </c>
      <c r="T129" s="195">
        <v>110409.11</v>
      </c>
      <c r="U129" s="195">
        <v>2806099.98</v>
      </c>
      <c r="V129" s="195">
        <v>671640.54</v>
      </c>
      <c r="W129" s="195">
        <v>912400.03</v>
      </c>
      <c r="X129" s="195">
        <v>2027570.24</v>
      </c>
      <c r="Y129" s="195">
        <v>72496.070000000007</v>
      </c>
      <c r="Z129" s="195">
        <v>458824.73</v>
      </c>
      <c r="AA129" s="195">
        <v>97871.12</v>
      </c>
      <c r="AB129" s="195">
        <v>224326.61</v>
      </c>
      <c r="AC129" s="195">
        <v>1649129.3</v>
      </c>
      <c r="AD129" s="195">
        <v>27555.02</v>
      </c>
      <c r="AE129" s="195">
        <v>4089977</v>
      </c>
      <c r="AF129" s="195">
        <v>314144</v>
      </c>
      <c r="AG129" s="195">
        <v>387524.18</v>
      </c>
      <c r="AH129" s="195">
        <v>88957.24</v>
      </c>
      <c r="AI129" s="195">
        <v>482928.95</v>
      </c>
      <c r="AJ129" s="195">
        <v>49737.36</v>
      </c>
      <c r="AK129" s="195">
        <v>686881.64</v>
      </c>
      <c r="AL129" s="195">
        <v>3619502.83</v>
      </c>
      <c r="AM129" s="195">
        <v>834569.78</v>
      </c>
      <c r="AN129" s="195">
        <v>26311.99</v>
      </c>
      <c r="AO129" s="195">
        <v>6893102.1200000001</v>
      </c>
      <c r="AP129" s="195">
        <v>875799.09</v>
      </c>
      <c r="AQ129" s="195">
        <v>447425.49</v>
      </c>
      <c r="AR129" s="195">
        <v>8019.12</v>
      </c>
      <c r="AS129" s="195">
        <v>1148925.94</v>
      </c>
      <c r="AT129" s="195">
        <v>126060</v>
      </c>
      <c r="AU129" s="195">
        <v>1125234.6499999999</v>
      </c>
      <c r="AV129" s="195">
        <v>106164</v>
      </c>
      <c r="AW129" s="195">
        <v>240007.89</v>
      </c>
      <c r="AX129" s="195">
        <v>514731.02</v>
      </c>
      <c r="AY129" s="195">
        <v>48330.82</v>
      </c>
      <c r="AZ129" s="195">
        <v>18707.02</v>
      </c>
      <c r="BA129" s="195">
        <v>497505</v>
      </c>
      <c r="BB129" s="195">
        <v>1699742</v>
      </c>
      <c r="BC129" s="195">
        <v>93699.01</v>
      </c>
      <c r="BD129" s="195">
        <v>6476617.6900000004</v>
      </c>
      <c r="BE129" s="195">
        <v>1812889.36</v>
      </c>
      <c r="BF129" s="195">
        <v>2318270.7200000002</v>
      </c>
      <c r="BG129" s="195">
        <v>1154929.04</v>
      </c>
      <c r="BH129" s="195">
        <v>15553916.33</v>
      </c>
      <c r="BI129" s="195">
        <v>222562.68</v>
      </c>
      <c r="BJ129" s="195">
        <v>735012.47</v>
      </c>
      <c r="BK129" s="195">
        <v>108254.06</v>
      </c>
      <c r="BL129" s="195">
        <v>1886448.7</v>
      </c>
      <c r="BM129" s="195">
        <v>2174156.3199999998</v>
      </c>
      <c r="BN129" s="195">
        <v>1044119.32</v>
      </c>
      <c r="BO129" s="195">
        <v>132108</v>
      </c>
      <c r="BP129" s="195">
        <v>743571.27</v>
      </c>
      <c r="BQ129" s="195">
        <v>421259</v>
      </c>
      <c r="BR129" s="195">
        <v>1043028.77</v>
      </c>
      <c r="BS129" s="197">
        <v>8097466.8399999999</v>
      </c>
      <c r="BT129" s="195">
        <v>54920</v>
      </c>
      <c r="BU129" s="195">
        <v>295193.5</v>
      </c>
      <c r="BV129" s="195">
        <v>2681193.88</v>
      </c>
      <c r="BW129" s="195">
        <v>1730376.64</v>
      </c>
      <c r="BX129" s="195">
        <v>485616</v>
      </c>
      <c r="BY129" s="195">
        <v>871469.4</v>
      </c>
      <c r="BZ129" s="195">
        <v>287631</v>
      </c>
      <c r="CA129" s="195">
        <v>17950</v>
      </c>
      <c r="CB129" s="195">
        <v>118293.48</v>
      </c>
      <c r="CC129" s="195">
        <v>38518.71</v>
      </c>
      <c r="CD129" s="195">
        <v>122300.47</v>
      </c>
      <c r="CE129" s="195">
        <v>15051.56</v>
      </c>
      <c r="CF129" s="195">
        <v>124723.14</v>
      </c>
      <c r="CG129" s="195">
        <v>117909.26</v>
      </c>
      <c r="CH129" s="195">
        <v>300</v>
      </c>
      <c r="CI129" s="195">
        <v>353824.02</v>
      </c>
      <c r="CJ129" s="195">
        <v>16240</v>
      </c>
      <c r="CK129" s="195">
        <v>2770910</v>
      </c>
      <c r="CL129" s="195">
        <v>266326.21999999997</v>
      </c>
      <c r="CM129" s="195">
        <v>2139213.8199999998</v>
      </c>
    </row>
    <row r="130" spans="1:91" ht="24.6" hidden="1">
      <c r="A130" s="125">
        <v>19</v>
      </c>
      <c r="B130" s="243" t="s">
        <v>859</v>
      </c>
      <c r="C130" s="147" t="s">
        <v>468</v>
      </c>
      <c r="D130" s="195">
        <v>16725.3</v>
      </c>
      <c r="E130" s="195">
        <v>0</v>
      </c>
      <c r="F130" s="195">
        <v>220000</v>
      </c>
      <c r="G130" s="195">
        <v>57309.62</v>
      </c>
      <c r="H130" s="195">
        <v>0</v>
      </c>
      <c r="I130" s="195">
        <v>0</v>
      </c>
      <c r="J130" s="195">
        <v>53000</v>
      </c>
      <c r="K130" s="195">
        <v>1017620.24</v>
      </c>
      <c r="L130" s="195">
        <v>45874.82</v>
      </c>
      <c r="M130" s="195">
        <v>3354560</v>
      </c>
      <c r="N130" s="195">
        <v>2290284</v>
      </c>
      <c r="O130" s="195">
        <v>819288.94</v>
      </c>
      <c r="P130" s="195">
        <v>5749563.79</v>
      </c>
      <c r="Q130" s="195">
        <v>1658842.72</v>
      </c>
      <c r="R130" s="195">
        <v>11.98</v>
      </c>
      <c r="S130" s="195">
        <v>0</v>
      </c>
      <c r="T130" s="195">
        <v>194470.06</v>
      </c>
      <c r="U130" s="195">
        <v>481850.21</v>
      </c>
      <c r="V130" s="195">
        <v>2500</v>
      </c>
      <c r="W130" s="195">
        <v>11100.02</v>
      </c>
      <c r="X130" s="195">
        <v>486173821.18000001</v>
      </c>
      <c r="Y130" s="195">
        <v>2746465.31</v>
      </c>
      <c r="Z130" s="195">
        <v>6485000</v>
      </c>
      <c r="AA130" s="195">
        <v>66000</v>
      </c>
      <c r="AB130" s="195">
        <v>2100000</v>
      </c>
      <c r="AC130" s="195">
        <v>184387.41</v>
      </c>
      <c r="AD130" s="195">
        <v>0</v>
      </c>
      <c r="AE130" s="195">
        <v>6977999.9400000004</v>
      </c>
      <c r="AF130" s="195">
        <v>2100000</v>
      </c>
      <c r="AG130" s="195">
        <v>0</v>
      </c>
      <c r="AH130" s="195">
        <v>2263118.67</v>
      </c>
      <c r="AI130" s="195">
        <v>2554993.66</v>
      </c>
      <c r="AJ130" s="195">
        <v>0</v>
      </c>
      <c r="AK130" s="195">
        <v>637848.03</v>
      </c>
      <c r="AL130" s="195">
        <v>60294928.030000001</v>
      </c>
      <c r="AM130" s="195">
        <v>202328.62</v>
      </c>
      <c r="AN130" s="195">
        <v>0</v>
      </c>
      <c r="AO130" s="195">
        <v>45300154.899999999</v>
      </c>
      <c r="AP130" s="195">
        <v>0</v>
      </c>
      <c r="AQ130" s="195">
        <v>593000</v>
      </c>
      <c r="AR130" s="195">
        <v>117450</v>
      </c>
      <c r="AS130" s="195">
        <v>2509209.0299999998</v>
      </c>
      <c r="AT130" s="195">
        <v>163004.72</v>
      </c>
      <c r="AU130" s="195">
        <v>910000</v>
      </c>
      <c r="AV130" s="195">
        <v>0</v>
      </c>
      <c r="AW130" s="195">
        <v>0</v>
      </c>
      <c r="AX130" s="195">
        <v>0</v>
      </c>
      <c r="AY130" s="195">
        <v>0</v>
      </c>
      <c r="AZ130" s="195">
        <v>5900</v>
      </c>
      <c r="BA130" s="195">
        <v>0</v>
      </c>
      <c r="BB130" s="195">
        <v>6367184.6399999997</v>
      </c>
      <c r="BC130" s="195">
        <v>4274669.1100000003</v>
      </c>
      <c r="BD130" s="195">
        <v>5888534.7999999998</v>
      </c>
      <c r="BE130" s="195">
        <v>1937036.48</v>
      </c>
      <c r="BF130" s="195">
        <v>0</v>
      </c>
      <c r="BG130" s="195">
        <v>4980653.29</v>
      </c>
      <c r="BH130" s="195">
        <v>11484959.4</v>
      </c>
      <c r="BI130" s="195">
        <v>37585</v>
      </c>
      <c r="BJ130" s="195">
        <v>81636.3</v>
      </c>
      <c r="BK130" s="195">
        <v>0</v>
      </c>
      <c r="BL130" s="195">
        <v>191881.76</v>
      </c>
      <c r="BM130" s="195">
        <v>13606811.109999999</v>
      </c>
      <c r="BN130" s="195">
        <v>100263</v>
      </c>
      <c r="BO130" s="195">
        <v>489824.14</v>
      </c>
      <c r="BP130" s="195">
        <v>51000</v>
      </c>
      <c r="BQ130" s="195">
        <v>583.48</v>
      </c>
      <c r="BR130" s="195">
        <v>0</v>
      </c>
      <c r="BS130" s="195">
        <v>10188589.01</v>
      </c>
      <c r="BT130" s="197">
        <v>1157300</v>
      </c>
      <c r="BU130" s="197">
        <v>2511250</v>
      </c>
      <c r="BV130" s="195">
        <v>6628739.1699999999</v>
      </c>
      <c r="BW130" s="197">
        <v>2317000</v>
      </c>
      <c r="BX130" s="197">
        <v>2880000</v>
      </c>
      <c r="BY130" s="197">
        <v>3338146.38</v>
      </c>
      <c r="BZ130" s="197">
        <v>315900</v>
      </c>
      <c r="CA130" s="197">
        <v>0</v>
      </c>
      <c r="CB130" s="197">
        <v>99599.94</v>
      </c>
      <c r="CC130" s="197">
        <v>127428.07</v>
      </c>
      <c r="CD130" s="197">
        <v>0</v>
      </c>
      <c r="CE130" s="197">
        <v>0</v>
      </c>
      <c r="CF130" s="197">
        <v>3885441.28</v>
      </c>
      <c r="CG130" s="197">
        <v>0</v>
      </c>
      <c r="CH130" s="197">
        <v>0</v>
      </c>
      <c r="CI130" s="197">
        <v>0</v>
      </c>
      <c r="CJ130" s="197">
        <v>20000</v>
      </c>
      <c r="CK130" s="197">
        <v>1392379.32</v>
      </c>
      <c r="CL130" s="197">
        <v>799387.65</v>
      </c>
      <c r="CM130" s="197">
        <v>56694.06</v>
      </c>
    </row>
    <row r="131" spans="1:91" ht="24.6" hidden="1">
      <c r="A131" s="125">
        <v>19</v>
      </c>
      <c r="B131" s="243" t="s">
        <v>860</v>
      </c>
      <c r="C131" s="147" t="s">
        <v>469</v>
      </c>
      <c r="D131" s="195">
        <v>0</v>
      </c>
      <c r="E131" s="195">
        <v>0</v>
      </c>
      <c r="F131" s="195">
        <v>0</v>
      </c>
      <c r="G131" s="195">
        <v>0</v>
      </c>
      <c r="H131" s="195">
        <v>0</v>
      </c>
      <c r="I131" s="195">
        <v>0</v>
      </c>
      <c r="J131" s="195">
        <v>0</v>
      </c>
      <c r="K131" s="195">
        <v>0</v>
      </c>
      <c r="L131" s="195">
        <v>0</v>
      </c>
      <c r="M131" s="195">
        <v>0</v>
      </c>
      <c r="N131" s="195">
        <v>0</v>
      </c>
      <c r="O131" s="195">
        <v>0</v>
      </c>
      <c r="P131" s="195">
        <v>0</v>
      </c>
      <c r="Q131" s="195">
        <v>0</v>
      </c>
      <c r="R131" s="195">
        <v>0</v>
      </c>
      <c r="S131" s="195">
        <v>0</v>
      </c>
      <c r="T131" s="195">
        <v>0</v>
      </c>
      <c r="U131" s="195">
        <v>0</v>
      </c>
      <c r="V131" s="195">
        <v>0</v>
      </c>
      <c r="W131" s="195">
        <v>0</v>
      </c>
      <c r="X131" s="195">
        <v>0</v>
      </c>
      <c r="Y131" s="195">
        <v>0</v>
      </c>
      <c r="Z131" s="195">
        <v>0</v>
      </c>
      <c r="AA131" s="195">
        <v>0</v>
      </c>
      <c r="AB131" s="195">
        <v>0</v>
      </c>
      <c r="AC131" s="195">
        <v>0</v>
      </c>
      <c r="AD131" s="195">
        <v>0</v>
      </c>
      <c r="AE131" s="195">
        <v>0</v>
      </c>
      <c r="AF131" s="195">
        <v>0</v>
      </c>
      <c r="AG131" s="195">
        <v>0</v>
      </c>
      <c r="AH131" s="195">
        <v>0</v>
      </c>
      <c r="AI131" s="195">
        <v>0</v>
      </c>
      <c r="AJ131" s="195">
        <v>0</v>
      </c>
      <c r="AK131" s="195">
        <v>0</v>
      </c>
      <c r="AL131" s="195">
        <v>0</v>
      </c>
      <c r="AM131" s="195">
        <v>0</v>
      </c>
      <c r="AN131" s="195">
        <v>0</v>
      </c>
      <c r="AO131" s="195">
        <v>0</v>
      </c>
      <c r="AP131" s="195">
        <v>0</v>
      </c>
      <c r="AQ131" s="195">
        <v>0</v>
      </c>
      <c r="AR131" s="195">
        <v>0</v>
      </c>
      <c r="AS131" s="195">
        <v>0</v>
      </c>
      <c r="AT131" s="195">
        <v>0</v>
      </c>
      <c r="AU131" s="195">
        <v>0</v>
      </c>
      <c r="AV131" s="195">
        <v>0</v>
      </c>
      <c r="AW131" s="195">
        <v>0</v>
      </c>
      <c r="AX131" s="195">
        <v>0</v>
      </c>
      <c r="AY131" s="195">
        <v>0</v>
      </c>
      <c r="AZ131" s="195">
        <v>0</v>
      </c>
      <c r="BA131" s="195">
        <v>0</v>
      </c>
      <c r="BB131" s="195">
        <v>0</v>
      </c>
      <c r="BC131" s="195">
        <v>0</v>
      </c>
      <c r="BD131" s="195">
        <v>0</v>
      </c>
      <c r="BE131" s="195">
        <v>0</v>
      </c>
      <c r="BF131" s="195">
        <v>0</v>
      </c>
      <c r="BG131" s="195">
        <v>0</v>
      </c>
      <c r="BH131" s="195">
        <v>0</v>
      </c>
      <c r="BI131" s="195">
        <v>0</v>
      </c>
      <c r="BJ131" s="195">
        <v>0</v>
      </c>
      <c r="BK131" s="195">
        <v>0</v>
      </c>
      <c r="BL131" s="195">
        <v>0</v>
      </c>
      <c r="BM131" s="195">
        <v>0</v>
      </c>
      <c r="BN131" s="195">
        <v>0</v>
      </c>
      <c r="BO131" s="195">
        <v>0</v>
      </c>
      <c r="BP131" s="195">
        <v>0</v>
      </c>
      <c r="BQ131" s="195">
        <v>0</v>
      </c>
      <c r="BR131" s="195">
        <v>0</v>
      </c>
      <c r="BS131" s="195">
        <v>0</v>
      </c>
      <c r="BT131" s="195">
        <v>0</v>
      </c>
      <c r="BU131" s="195">
        <v>0</v>
      </c>
      <c r="BV131" s="195">
        <v>0</v>
      </c>
      <c r="BW131" s="195">
        <v>0</v>
      </c>
      <c r="BX131" s="195">
        <v>0</v>
      </c>
      <c r="BY131" s="195">
        <v>0</v>
      </c>
      <c r="BZ131" s="195">
        <v>0</v>
      </c>
      <c r="CA131" s="195">
        <v>0</v>
      </c>
      <c r="CB131" s="195">
        <v>0</v>
      </c>
      <c r="CC131" s="195">
        <v>0</v>
      </c>
      <c r="CD131" s="195">
        <v>0</v>
      </c>
      <c r="CE131" s="195">
        <v>0</v>
      </c>
      <c r="CF131" s="195">
        <v>0</v>
      </c>
      <c r="CG131" s="195">
        <v>0</v>
      </c>
      <c r="CH131" s="195">
        <v>0</v>
      </c>
      <c r="CI131" s="195">
        <v>0</v>
      </c>
      <c r="CJ131" s="195">
        <v>0</v>
      </c>
      <c r="CK131" s="195">
        <v>0</v>
      </c>
      <c r="CL131" s="195">
        <v>0</v>
      </c>
      <c r="CM131" s="195">
        <v>0</v>
      </c>
    </row>
    <row r="132" spans="1:91" ht="24.6" hidden="1">
      <c r="A132" s="125">
        <v>19</v>
      </c>
      <c r="B132" s="243" t="s">
        <v>861</v>
      </c>
      <c r="C132" s="147" t="s">
        <v>470</v>
      </c>
      <c r="D132" s="195">
        <v>1051541.4099999999</v>
      </c>
      <c r="E132" s="195">
        <v>156108.17000000001</v>
      </c>
      <c r="F132" s="195">
        <v>123083.56</v>
      </c>
      <c r="G132" s="195">
        <v>79741.320000000007</v>
      </c>
      <c r="H132" s="195">
        <v>63966.97</v>
      </c>
      <c r="I132" s="195">
        <v>50281.08</v>
      </c>
      <c r="J132" s="195">
        <v>111291.05</v>
      </c>
      <c r="K132" s="195">
        <v>99306.07</v>
      </c>
      <c r="L132" s="195">
        <v>113620.48</v>
      </c>
      <c r="M132" s="195">
        <v>107987.29</v>
      </c>
      <c r="N132" s="195">
        <v>0</v>
      </c>
      <c r="O132" s="195">
        <v>19778.82</v>
      </c>
      <c r="P132" s="195">
        <v>605906.39</v>
      </c>
      <c r="Q132" s="195">
        <v>108535.73</v>
      </c>
      <c r="R132" s="195">
        <v>65225.34</v>
      </c>
      <c r="S132" s="195">
        <v>140075.96</v>
      </c>
      <c r="T132" s="195">
        <v>131679.74</v>
      </c>
      <c r="U132" s="195">
        <v>95949.97</v>
      </c>
      <c r="V132" s="195">
        <v>78952.320000000007</v>
      </c>
      <c r="W132" s="195">
        <v>24335.91</v>
      </c>
      <c r="X132" s="195">
        <v>977129.02</v>
      </c>
      <c r="Y132" s="195">
        <v>129848.73</v>
      </c>
      <c r="Z132" s="195">
        <v>58955.6</v>
      </c>
      <c r="AA132" s="195">
        <v>63756.53</v>
      </c>
      <c r="AB132" s="195">
        <v>22819.54</v>
      </c>
      <c r="AC132" s="195">
        <v>45981.72</v>
      </c>
      <c r="AD132" s="195">
        <v>46004.12</v>
      </c>
      <c r="AE132" s="195">
        <v>152881.63</v>
      </c>
      <c r="AF132" s="195">
        <v>42202.23</v>
      </c>
      <c r="AG132" s="195">
        <v>25915.8</v>
      </c>
      <c r="AH132" s="195">
        <v>34901.050000000003</v>
      </c>
      <c r="AI132" s="195">
        <v>102321.37</v>
      </c>
      <c r="AJ132" s="195">
        <v>127454.11</v>
      </c>
      <c r="AK132" s="195">
        <v>36895.71</v>
      </c>
      <c r="AL132" s="195">
        <v>1156486.5</v>
      </c>
      <c r="AM132" s="195">
        <v>239236.11</v>
      </c>
      <c r="AN132" s="195">
        <v>105812.29</v>
      </c>
      <c r="AO132" s="195">
        <v>75733.86</v>
      </c>
      <c r="AP132" s="195">
        <v>90412.26</v>
      </c>
      <c r="AQ132" s="195">
        <v>55120.41</v>
      </c>
      <c r="AR132" s="195">
        <v>64105.81</v>
      </c>
      <c r="AS132" s="195">
        <v>313033.13</v>
      </c>
      <c r="AT132" s="195">
        <v>155276.82999999999</v>
      </c>
      <c r="AU132" s="195">
        <v>90676.66</v>
      </c>
      <c r="AV132" s="195">
        <v>82274.679999999993</v>
      </c>
      <c r="AW132" s="195">
        <v>96776.55</v>
      </c>
      <c r="AX132" s="195">
        <v>55902.19</v>
      </c>
      <c r="AY132" s="195">
        <v>135058.07999999999</v>
      </c>
      <c r="AZ132" s="195">
        <v>55257.03</v>
      </c>
      <c r="BA132" s="195">
        <v>117674.41</v>
      </c>
      <c r="BB132" s="195">
        <v>485008.68</v>
      </c>
      <c r="BC132" s="195">
        <v>132442.19</v>
      </c>
      <c r="BD132" s="195">
        <v>1312177.8500000001</v>
      </c>
      <c r="BE132" s="195">
        <v>101371.67</v>
      </c>
      <c r="BF132" s="195">
        <v>39089.279999999999</v>
      </c>
      <c r="BG132" s="195">
        <v>27289.22</v>
      </c>
      <c r="BH132" s="195">
        <v>183158.29</v>
      </c>
      <c r="BI132" s="195">
        <v>73556.800000000003</v>
      </c>
      <c r="BJ132" s="195">
        <v>15930.91</v>
      </c>
      <c r="BK132" s="195">
        <v>82924.53</v>
      </c>
      <c r="BL132" s="195">
        <v>41103.599999999999</v>
      </c>
      <c r="BM132" s="195">
        <v>889819.19</v>
      </c>
      <c r="BN132" s="195">
        <v>207501.03</v>
      </c>
      <c r="BO132" s="195">
        <v>106308.83</v>
      </c>
      <c r="BP132" s="195">
        <v>175611.27</v>
      </c>
      <c r="BQ132" s="195">
        <v>150442.48000000001</v>
      </c>
      <c r="BR132" s="195">
        <v>96004.03</v>
      </c>
      <c r="BS132" s="197">
        <v>6430577.1900000004</v>
      </c>
      <c r="BT132" s="195">
        <v>72999.88</v>
      </c>
      <c r="BU132" s="195">
        <v>43500.41</v>
      </c>
      <c r="BV132" s="195">
        <v>503561.43</v>
      </c>
      <c r="BW132" s="195">
        <v>63855.56</v>
      </c>
      <c r="BX132" s="195">
        <v>53335.74</v>
      </c>
      <c r="BY132" s="195">
        <v>146421.68</v>
      </c>
      <c r="BZ132" s="195">
        <v>33553.629999999997</v>
      </c>
      <c r="CA132" s="195">
        <v>30740.639999999999</v>
      </c>
      <c r="CB132" s="195">
        <v>107527.77</v>
      </c>
      <c r="CC132" s="195">
        <v>61985.03</v>
      </c>
      <c r="CD132" s="195">
        <v>142709.32</v>
      </c>
      <c r="CE132" s="195">
        <v>164130.84</v>
      </c>
      <c r="CF132" s="195">
        <v>148707.57999999999</v>
      </c>
      <c r="CG132" s="195">
        <v>42167.86</v>
      </c>
      <c r="CH132" s="195">
        <v>23733.39</v>
      </c>
      <c r="CI132" s="195">
        <v>57262.559999999998</v>
      </c>
      <c r="CJ132" s="195">
        <v>45658.21</v>
      </c>
      <c r="CK132" s="195">
        <v>124599</v>
      </c>
      <c r="CL132" s="195">
        <v>37616.97</v>
      </c>
      <c r="CM132" s="195">
        <v>50862.58</v>
      </c>
    </row>
    <row r="133" spans="1:91" ht="24.6" hidden="1">
      <c r="A133" s="125">
        <v>19</v>
      </c>
      <c r="B133" s="243" t="s">
        <v>862</v>
      </c>
      <c r="C133" s="147" t="s">
        <v>389</v>
      </c>
      <c r="D133" s="195">
        <v>0</v>
      </c>
      <c r="E133" s="195">
        <v>0</v>
      </c>
      <c r="F133" s="195">
        <v>0</v>
      </c>
      <c r="G133" s="195">
        <v>0</v>
      </c>
      <c r="H133" s="195">
        <v>0</v>
      </c>
      <c r="I133" s="195">
        <v>0</v>
      </c>
      <c r="J133" s="195">
        <v>0</v>
      </c>
      <c r="K133" s="195">
        <v>0</v>
      </c>
      <c r="L133" s="195">
        <v>0</v>
      </c>
      <c r="M133" s="195">
        <v>0</v>
      </c>
      <c r="N133" s="195">
        <v>0</v>
      </c>
      <c r="O133" s="195">
        <v>0</v>
      </c>
      <c r="P133" s="195">
        <v>0</v>
      </c>
      <c r="Q133" s="195">
        <v>0</v>
      </c>
      <c r="R133" s="195">
        <v>0</v>
      </c>
      <c r="S133" s="195">
        <v>0</v>
      </c>
      <c r="T133" s="195">
        <v>0</v>
      </c>
      <c r="U133" s="195">
        <v>0</v>
      </c>
      <c r="V133" s="195">
        <v>0</v>
      </c>
      <c r="W133" s="195">
        <v>0</v>
      </c>
      <c r="X133" s="195">
        <v>0</v>
      </c>
      <c r="Y133" s="195">
        <v>0</v>
      </c>
      <c r="Z133" s="195">
        <v>0</v>
      </c>
      <c r="AA133" s="195">
        <v>0</v>
      </c>
      <c r="AB133" s="195">
        <v>0</v>
      </c>
      <c r="AC133" s="195">
        <v>0</v>
      </c>
      <c r="AD133" s="195">
        <v>0</v>
      </c>
      <c r="AE133" s="195">
        <v>0</v>
      </c>
      <c r="AF133" s="195">
        <v>0</v>
      </c>
      <c r="AG133" s="195">
        <v>0</v>
      </c>
      <c r="AH133" s="195">
        <v>0</v>
      </c>
      <c r="AI133" s="195">
        <v>0</v>
      </c>
      <c r="AJ133" s="195">
        <v>0</v>
      </c>
      <c r="AK133" s="195">
        <v>0</v>
      </c>
      <c r="AL133" s="195">
        <v>32000</v>
      </c>
      <c r="AM133" s="195">
        <v>0</v>
      </c>
      <c r="AN133" s="195">
        <v>0</v>
      </c>
      <c r="AO133" s="195">
        <v>0</v>
      </c>
      <c r="AP133" s="195">
        <v>0</v>
      </c>
      <c r="AQ133" s="195">
        <v>0</v>
      </c>
      <c r="AR133" s="195">
        <v>0</v>
      </c>
      <c r="AS133" s="195">
        <v>0</v>
      </c>
      <c r="AT133" s="195">
        <v>0</v>
      </c>
      <c r="AU133" s="195">
        <v>0</v>
      </c>
      <c r="AV133" s="195">
        <v>0</v>
      </c>
      <c r="AW133" s="195">
        <v>0</v>
      </c>
      <c r="AX133" s="195">
        <v>0</v>
      </c>
      <c r="AY133" s="195">
        <v>0</v>
      </c>
      <c r="AZ133" s="195">
        <v>0</v>
      </c>
      <c r="BA133" s="195">
        <v>0</v>
      </c>
      <c r="BB133" s="195">
        <v>0</v>
      </c>
      <c r="BC133" s="195">
        <v>0</v>
      </c>
      <c r="BD133" s="195">
        <v>0</v>
      </c>
      <c r="BE133" s="195">
        <v>0</v>
      </c>
      <c r="BF133" s="195">
        <v>0</v>
      </c>
      <c r="BG133" s="195">
        <v>0</v>
      </c>
      <c r="BH133" s="195">
        <v>0</v>
      </c>
      <c r="BI133" s="195">
        <v>0</v>
      </c>
      <c r="BJ133" s="195">
        <v>0</v>
      </c>
      <c r="BK133" s="195">
        <v>0</v>
      </c>
      <c r="BL133" s="195">
        <v>0</v>
      </c>
      <c r="BM133" s="195">
        <v>0</v>
      </c>
      <c r="BN133" s="195">
        <v>0</v>
      </c>
      <c r="BO133" s="195">
        <v>0</v>
      </c>
      <c r="BP133" s="195">
        <v>0</v>
      </c>
      <c r="BQ133" s="195">
        <v>0</v>
      </c>
      <c r="BR133" s="195">
        <v>0</v>
      </c>
      <c r="BS133" s="197">
        <v>0</v>
      </c>
      <c r="BT133" s="197">
        <v>0</v>
      </c>
      <c r="BU133" s="195">
        <v>0</v>
      </c>
      <c r="BV133" s="197">
        <v>0</v>
      </c>
      <c r="BW133" s="197">
        <v>0</v>
      </c>
      <c r="BX133" s="197">
        <v>0</v>
      </c>
      <c r="BY133" s="197">
        <v>0</v>
      </c>
      <c r="BZ133" s="195">
        <v>0</v>
      </c>
      <c r="CA133" s="197">
        <v>0</v>
      </c>
      <c r="CB133" s="197">
        <v>0</v>
      </c>
      <c r="CC133" s="197">
        <v>0</v>
      </c>
      <c r="CD133" s="197">
        <v>0</v>
      </c>
      <c r="CE133" s="197">
        <v>0</v>
      </c>
      <c r="CF133" s="197">
        <v>0</v>
      </c>
      <c r="CG133" s="197">
        <v>0</v>
      </c>
      <c r="CH133" s="197">
        <v>0</v>
      </c>
      <c r="CI133" s="197">
        <v>0</v>
      </c>
      <c r="CJ133" s="197">
        <v>0</v>
      </c>
      <c r="CK133" s="197">
        <v>0</v>
      </c>
      <c r="CL133" s="197">
        <v>0</v>
      </c>
      <c r="CM133" s="197">
        <v>0</v>
      </c>
    </row>
    <row r="134" spans="1:91" ht="24.6" hidden="1">
      <c r="A134" s="125">
        <v>19</v>
      </c>
      <c r="B134" s="243" t="s">
        <v>863</v>
      </c>
      <c r="C134" s="147" t="s">
        <v>390</v>
      </c>
      <c r="D134" s="195">
        <v>0</v>
      </c>
      <c r="E134" s="195">
        <v>0</v>
      </c>
      <c r="F134" s="195">
        <v>0</v>
      </c>
      <c r="G134" s="195">
        <v>0</v>
      </c>
      <c r="H134" s="195">
        <v>0</v>
      </c>
      <c r="I134" s="195">
        <v>0</v>
      </c>
      <c r="J134" s="195">
        <v>0</v>
      </c>
      <c r="K134" s="195">
        <v>0</v>
      </c>
      <c r="L134" s="195">
        <v>0</v>
      </c>
      <c r="M134" s="195">
        <v>0</v>
      </c>
      <c r="N134" s="195">
        <v>0</v>
      </c>
      <c r="O134" s="195">
        <v>0</v>
      </c>
      <c r="P134" s="195">
        <v>25000</v>
      </c>
      <c r="Q134" s="195">
        <v>0</v>
      </c>
      <c r="R134" s="195">
        <v>0</v>
      </c>
      <c r="S134" s="195">
        <v>47000</v>
      </c>
      <c r="T134" s="195">
        <v>15000</v>
      </c>
      <c r="U134" s="195">
        <v>0</v>
      </c>
      <c r="V134" s="195">
        <v>0</v>
      </c>
      <c r="W134" s="195">
        <v>14450</v>
      </c>
      <c r="X134" s="195">
        <v>25000</v>
      </c>
      <c r="Y134" s="195">
        <v>12240</v>
      </c>
      <c r="Z134" s="195">
        <v>30500</v>
      </c>
      <c r="AA134" s="195">
        <v>39160</v>
      </c>
      <c r="AB134" s="195">
        <v>11000</v>
      </c>
      <c r="AC134" s="195">
        <v>6000</v>
      </c>
      <c r="AD134" s="195">
        <v>2500</v>
      </c>
      <c r="AE134" s="195">
        <v>3230</v>
      </c>
      <c r="AF134" s="195">
        <v>0</v>
      </c>
      <c r="AG134" s="195">
        <v>1720</v>
      </c>
      <c r="AH134" s="195">
        <v>0</v>
      </c>
      <c r="AI134" s="195">
        <v>11500</v>
      </c>
      <c r="AJ134" s="195">
        <v>0</v>
      </c>
      <c r="AK134" s="195">
        <v>0</v>
      </c>
      <c r="AL134" s="195">
        <v>0</v>
      </c>
      <c r="AM134" s="195">
        <v>20900</v>
      </c>
      <c r="AN134" s="195">
        <v>7420</v>
      </c>
      <c r="AO134" s="195">
        <v>0</v>
      </c>
      <c r="AP134" s="195">
        <v>0</v>
      </c>
      <c r="AQ134" s="195">
        <v>0</v>
      </c>
      <c r="AR134" s="195">
        <v>0</v>
      </c>
      <c r="AS134" s="195">
        <v>0</v>
      </c>
      <c r="AT134" s="195">
        <v>0</v>
      </c>
      <c r="AU134" s="195">
        <v>60000</v>
      </c>
      <c r="AV134" s="195">
        <v>0</v>
      </c>
      <c r="AW134" s="195">
        <v>0</v>
      </c>
      <c r="AX134" s="195">
        <v>0</v>
      </c>
      <c r="AY134" s="195">
        <v>0</v>
      </c>
      <c r="AZ134" s="195">
        <v>0</v>
      </c>
      <c r="BA134" s="195">
        <v>0</v>
      </c>
      <c r="BB134" s="195">
        <v>0</v>
      </c>
      <c r="BC134" s="195">
        <v>0</v>
      </c>
      <c r="BD134" s="195">
        <v>0</v>
      </c>
      <c r="BE134" s="195">
        <v>0</v>
      </c>
      <c r="BF134" s="195">
        <v>0</v>
      </c>
      <c r="BG134" s="195">
        <v>0</v>
      </c>
      <c r="BH134" s="195">
        <v>10540</v>
      </c>
      <c r="BI134" s="195">
        <v>0</v>
      </c>
      <c r="BJ134" s="195">
        <v>0</v>
      </c>
      <c r="BK134" s="195">
        <v>6050</v>
      </c>
      <c r="BL134" s="195">
        <v>0</v>
      </c>
      <c r="BM134" s="195">
        <v>0</v>
      </c>
      <c r="BN134" s="195">
        <v>42500</v>
      </c>
      <c r="BO134" s="195">
        <v>0</v>
      </c>
      <c r="BP134" s="195">
        <v>17300</v>
      </c>
      <c r="BQ134" s="195">
        <v>0</v>
      </c>
      <c r="BR134" s="195">
        <v>0</v>
      </c>
      <c r="BS134" s="195">
        <v>335500</v>
      </c>
      <c r="BT134" s="195">
        <v>46700</v>
      </c>
      <c r="BU134" s="195">
        <v>0</v>
      </c>
      <c r="BV134" s="195">
        <v>0</v>
      </c>
      <c r="BW134" s="195">
        <v>0</v>
      </c>
      <c r="BX134" s="195">
        <v>0</v>
      </c>
      <c r="BY134" s="195">
        <v>4300</v>
      </c>
      <c r="BZ134" s="195">
        <v>0</v>
      </c>
      <c r="CA134" s="195">
        <v>0</v>
      </c>
      <c r="CB134" s="195">
        <v>20000</v>
      </c>
      <c r="CC134" s="195">
        <v>0</v>
      </c>
      <c r="CD134" s="195">
        <v>1500</v>
      </c>
      <c r="CE134" s="195">
        <v>6450</v>
      </c>
      <c r="CF134" s="195">
        <v>0</v>
      </c>
      <c r="CG134" s="195">
        <v>4000</v>
      </c>
      <c r="CH134" s="195">
        <v>0</v>
      </c>
      <c r="CI134" s="197">
        <v>19700</v>
      </c>
      <c r="CJ134" s="195">
        <v>0</v>
      </c>
      <c r="CK134" s="195">
        <v>0</v>
      </c>
      <c r="CL134" s="195">
        <v>0</v>
      </c>
      <c r="CM134" s="195">
        <v>0</v>
      </c>
    </row>
    <row r="135" spans="1:91" ht="24.6" hidden="1">
      <c r="A135" s="125">
        <v>19</v>
      </c>
      <c r="B135" s="243" t="s">
        <v>864</v>
      </c>
      <c r="C135" s="147" t="s">
        <v>471</v>
      </c>
      <c r="D135" s="195">
        <v>0</v>
      </c>
      <c r="E135" s="195">
        <v>0</v>
      </c>
      <c r="F135" s="195">
        <v>0</v>
      </c>
      <c r="G135" s="195">
        <v>0</v>
      </c>
      <c r="H135" s="195">
        <v>0</v>
      </c>
      <c r="I135" s="195">
        <v>0</v>
      </c>
      <c r="J135" s="195">
        <v>0</v>
      </c>
      <c r="K135" s="195">
        <v>0</v>
      </c>
      <c r="L135" s="195">
        <v>0</v>
      </c>
      <c r="M135" s="195">
        <v>0</v>
      </c>
      <c r="N135" s="195">
        <v>0</v>
      </c>
      <c r="O135" s="195">
        <v>0</v>
      </c>
      <c r="P135" s="195">
        <v>0</v>
      </c>
      <c r="Q135" s="195">
        <v>0</v>
      </c>
      <c r="R135" s="195">
        <v>0</v>
      </c>
      <c r="S135" s="195">
        <v>0</v>
      </c>
      <c r="T135" s="195">
        <v>0</v>
      </c>
      <c r="U135" s="195">
        <v>0</v>
      </c>
      <c r="V135" s="195">
        <v>0</v>
      </c>
      <c r="W135" s="195">
        <v>0</v>
      </c>
      <c r="X135" s="195">
        <v>0</v>
      </c>
      <c r="Y135" s="195">
        <v>0</v>
      </c>
      <c r="Z135" s="195">
        <v>9182</v>
      </c>
      <c r="AA135" s="195">
        <v>0</v>
      </c>
      <c r="AB135" s="195">
        <v>0</v>
      </c>
      <c r="AC135" s="195">
        <v>0</v>
      </c>
      <c r="AD135" s="195">
        <v>0</v>
      </c>
      <c r="AE135" s="195">
        <v>0</v>
      </c>
      <c r="AF135" s="195">
        <v>0</v>
      </c>
      <c r="AG135" s="195">
        <v>0</v>
      </c>
      <c r="AH135" s="195">
        <v>0</v>
      </c>
      <c r="AI135" s="195">
        <v>0</v>
      </c>
      <c r="AJ135" s="195">
        <v>0</v>
      </c>
      <c r="AK135" s="195">
        <v>0</v>
      </c>
      <c r="AL135" s="195">
        <v>0</v>
      </c>
      <c r="AM135" s="195">
        <v>0</v>
      </c>
      <c r="AN135" s="195">
        <v>0</v>
      </c>
      <c r="AO135" s="195">
        <v>0</v>
      </c>
      <c r="AP135" s="195">
        <v>0</v>
      </c>
      <c r="AQ135" s="195">
        <v>0</v>
      </c>
      <c r="AR135" s="195">
        <v>0</v>
      </c>
      <c r="AS135" s="195">
        <v>22500</v>
      </c>
      <c r="AT135" s="195">
        <v>0</v>
      </c>
      <c r="AU135" s="195">
        <v>0</v>
      </c>
      <c r="AV135" s="195">
        <v>0</v>
      </c>
      <c r="AW135" s="195">
        <v>0</v>
      </c>
      <c r="AX135" s="195">
        <v>0</v>
      </c>
      <c r="AY135" s="195">
        <v>0</v>
      </c>
      <c r="AZ135" s="195">
        <v>0</v>
      </c>
      <c r="BA135" s="195">
        <v>0</v>
      </c>
      <c r="BB135" s="195">
        <v>0</v>
      </c>
      <c r="BC135" s="195">
        <v>0</v>
      </c>
      <c r="BD135" s="195">
        <v>0</v>
      </c>
      <c r="BE135" s="195">
        <v>0</v>
      </c>
      <c r="BF135" s="195">
        <v>0</v>
      </c>
      <c r="BG135" s="195">
        <v>0</v>
      </c>
      <c r="BH135" s="195">
        <v>0</v>
      </c>
      <c r="BI135" s="195">
        <v>0</v>
      </c>
      <c r="BJ135" s="195">
        <v>0</v>
      </c>
      <c r="BK135" s="195">
        <v>0</v>
      </c>
      <c r="BL135" s="195">
        <v>0</v>
      </c>
      <c r="BM135" s="195">
        <v>0</v>
      </c>
      <c r="BN135" s="195">
        <v>0</v>
      </c>
      <c r="BO135" s="195">
        <v>0</v>
      </c>
      <c r="BP135" s="195">
        <v>0</v>
      </c>
      <c r="BQ135" s="195">
        <v>0</v>
      </c>
      <c r="BR135" s="195">
        <v>0</v>
      </c>
      <c r="BS135" s="195">
        <v>0</v>
      </c>
      <c r="BT135" s="195">
        <v>0</v>
      </c>
      <c r="BU135" s="195">
        <v>0</v>
      </c>
      <c r="BV135" s="195">
        <v>0</v>
      </c>
      <c r="BW135" s="195">
        <v>0</v>
      </c>
      <c r="BX135" s="195">
        <v>0</v>
      </c>
      <c r="BY135" s="195">
        <v>0</v>
      </c>
      <c r="BZ135" s="195">
        <v>0</v>
      </c>
      <c r="CA135" s="195">
        <v>0</v>
      </c>
      <c r="CB135" s="195">
        <v>0</v>
      </c>
      <c r="CC135" s="195">
        <v>0</v>
      </c>
      <c r="CD135" s="195">
        <v>0</v>
      </c>
      <c r="CE135" s="195">
        <v>0</v>
      </c>
      <c r="CF135" s="195">
        <v>0</v>
      </c>
      <c r="CG135" s="195">
        <v>0</v>
      </c>
      <c r="CH135" s="195">
        <v>0</v>
      </c>
      <c r="CI135" s="195">
        <v>0</v>
      </c>
      <c r="CJ135" s="195">
        <v>0</v>
      </c>
      <c r="CK135" s="195">
        <v>0</v>
      </c>
      <c r="CL135" s="195">
        <v>0</v>
      </c>
      <c r="CM135" s="195">
        <v>0</v>
      </c>
    </row>
    <row r="136" spans="1:91" ht="24.6" hidden="1">
      <c r="A136" s="125">
        <v>16</v>
      </c>
      <c r="B136" s="243" t="s">
        <v>865</v>
      </c>
      <c r="C136" s="147" t="s">
        <v>472</v>
      </c>
      <c r="D136" s="195">
        <v>226857379.49000001</v>
      </c>
      <c r="E136" s="195">
        <v>29246385.629999999</v>
      </c>
      <c r="F136" s="195">
        <v>30912959.27</v>
      </c>
      <c r="G136" s="195">
        <v>31470862.57</v>
      </c>
      <c r="H136" s="195">
        <v>22033045.579999998</v>
      </c>
      <c r="I136" s="195">
        <v>33176621.289999999</v>
      </c>
      <c r="J136" s="195">
        <v>44217651.899999999</v>
      </c>
      <c r="K136" s="195">
        <v>44623676.329999998</v>
      </c>
      <c r="L136" s="195">
        <v>29890192.899999999</v>
      </c>
      <c r="M136" s="195">
        <v>28009953.350000001</v>
      </c>
      <c r="N136" s="195">
        <v>60787837.979999997</v>
      </c>
      <c r="O136" s="195">
        <v>9014821.1899999995</v>
      </c>
      <c r="P136" s="195">
        <v>109128813.16</v>
      </c>
      <c r="Q136" s="195">
        <v>26438590.710000001</v>
      </c>
      <c r="R136" s="195">
        <v>27055254.5</v>
      </c>
      <c r="S136" s="195">
        <v>45366107.25</v>
      </c>
      <c r="T136" s="195">
        <v>27720857.609999999</v>
      </c>
      <c r="U136" s="195">
        <v>25615560.899999999</v>
      </c>
      <c r="V136" s="195">
        <v>27080237.079999998</v>
      </c>
      <c r="W136" s="195">
        <v>16648241.060000001</v>
      </c>
      <c r="X136" s="195">
        <v>265649749.16999999</v>
      </c>
      <c r="Y136" s="195">
        <v>19448348.710000001</v>
      </c>
      <c r="Z136" s="195">
        <v>33193331.300000001</v>
      </c>
      <c r="AA136" s="195">
        <v>24997017.649999999</v>
      </c>
      <c r="AB136" s="195">
        <v>16726328.65</v>
      </c>
      <c r="AC136" s="195">
        <v>20490194.829999998</v>
      </c>
      <c r="AD136" s="195">
        <v>23190957.399999999</v>
      </c>
      <c r="AE136" s="195">
        <v>71049861.510000005</v>
      </c>
      <c r="AF136" s="195">
        <v>24777556.260000002</v>
      </c>
      <c r="AG136" s="195">
        <v>22539967.420000002</v>
      </c>
      <c r="AH136" s="195">
        <v>26445925.66</v>
      </c>
      <c r="AI136" s="195">
        <v>44042009.619999997</v>
      </c>
      <c r="AJ136" s="195">
        <v>23301479.190000001</v>
      </c>
      <c r="AK136" s="195">
        <v>16113109.57</v>
      </c>
      <c r="AL136" s="195">
        <v>410531865.57999998</v>
      </c>
      <c r="AM136" s="195">
        <v>27686209.670000002</v>
      </c>
      <c r="AN136" s="195">
        <v>22998237.300000001</v>
      </c>
      <c r="AO136" s="195">
        <v>50026033.840000004</v>
      </c>
      <c r="AP136" s="195">
        <v>47221360.899999999</v>
      </c>
      <c r="AQ136" s="195">
        <v>27810508.870000001</v>
      </c>
      <c r="AR136" s="195">
        <v>15400445.33</v>
      </c>
      <c r="AS136" s="195">
        <v>83172355.530000001</v>
      </c>
      <c r="AT136" s="195">
        <v>26172736.440000001</v>
      </c>
      <c r="AU136" s="195">
        <v>38801510.990000002</v>
      </c>
      <c r="AV136" s="195">
        <v>52320128.380000003</v>
      </c>
      <c r="AW136" s="195">
        <v>26447450</v>
      </c>
      <c r="AX136" s="195">
        <v>19417088</v>
      </c>
      <c r="AY136" s="195">
        <v>35067803.479999997</v>
      </c>
      <c r="AZ136" s="195">
        <v>24110232.579999998</v>
      </c>
      <c r="BA136" s="195">
        <v>21355746.129999999</v>
      </c>
      <c r="BB136" s="195">
        <v>118783530.84</v>
      </c>
      <c r="BC136" s="195">
        <v>21387023.899999999</v>
      </c>
      <c r="BD136" s="195">
        <v>230732055.77000001</v>
      </c>
      <c r="BE136" s="195">
        <v>64698798.600000001</v>
      </c>
      <c r="BF136" s="195">
        <v>27894096.530000001</v>
      </c>
      <c r="BG136" s="195">
        <v>22679103.670000002</v>
      </c>
      <c r="BH136" s="195">
        <v>117952749.37</v>
      </c>
      <c r="BI136" s="195">
        <v>16806835.170000002</v>
      </c>
      <c r="BJ136" s="195">
        <v>11345120.27</v>
      </c>
      <c r="BK136" s="195">
        <v>14177968.449999999</v>
      </c>
      <c r="BL136" s="195">
        <v>12923021.83</v>
      </c>
      <c r="BM136" s="195">
        <v>177645481.78999999</v>
      </c>
      <c r="BN136" s="195">
        <v>43040601.869999997</v>
      </c>
      <c r="BO136" s="195">
        <v>33320398.329999998</v>
      </c>
      <c r="BP136" s="195">
        <v>48051910.200000003</v>
      </c>
      <c r="BQ136" s="195">
        <v>33619496.119999997</v>
      </c>
      <c r="BR136" s="195">
        <v>20976690.120000001</v>
      </c>
      <c r="BS136" s="195">
        <v>615758615.52999997</v>
      </c>
      <c r="BT136" s="195">
        <v>34836092.93</v>
      </c>
      <c r="BU136" s="195">
        <v>36194748.119999997</v>
      </c>
      <c r="BV136" s="195">
        <v>113468070.43000001</v>
      </c>
      <c r="BW136" s="195">
        <v>10493490.689999999</v>
      </c>
      <c r="BX136" s="195">
        <v>29043896.77</v>
      </c>
      <c r="BY136" s="195">
        <v>66529902.920000002</v>
      </c>
      <c r="BZ136" s="195">
        <v>22931127.41</v>
      </c>
      <c r="CA136" s="195">
        <v>21973368.719999999</v>
      </c>
      <c r="CB136" s="195">
        <v>30432760.120000001</v>
      </c>
      <c r="CC136" s="195">
        <v>34748524</v>
      </c>
      <c r="CD136" s="195">
        <v>63126623.990000002</v>
      </c>
      <c r="CE136" s="195">
        <v>38602381.899999999</v>
      </c>
      <c r="CF136" s="195">
        <v>50710713.789999999</v>
      </c>
      <c r="CG136" s="195">
        <v>18102046.280000001</v>
      </c>
      <c r="CH136" s="195">
        <v>22156876.780000001</v>
      </c>
      <c r="CI136" s="195">
        <v>16940350.789999999</v>
      </c>
      <c r="CJ136" s="195">
        <v>21379436.300000001</v>
      </c>
      <c r="CK136" s="195">
        <v>61106745.850000001</v>
      </c>
      <c r="CL136" s="195">
        <v>12745269.9</v>
      </c>
      <c r="CM136" s="195">
        <v>11999769.67</v>
      </c>
    </row>
    <row r="137" spans="1:91" ht="24.6" hidden="1">
      <c r="A137" s="125">
        <v>17</v>
      </c>
      <c r="B137" s="243" t="s">
        <v>866</v>
      </c>
      <c r="C137" s="127" t="s">
        <v>473</v>
      </c>
      <c r="D137" s="195">
        <v>0</v>
      </c>
      <c r="E137" s="195">
        <v>0</v>
      </c>
      <c r="F137" s="195">
        <v>0</v>
      </c>
      <c r="G137" s="195">
        <v>0</v>
      </c>
      <c r="H137" s="195">
        <v>0</v>
      </c>
      <c r="I137" s="195">
        <v>0</v>
      </c>
      <c r="J137" s="195">
        <v>0</v>
      </c>
      <c r="K137" s="195">
        <v>0</v>
      </c>
      <c r="L137" s="195">
        <v>0</v>
      </c>
      <c r="M137" s="195">
        <v>0</v>
      </c>
      <c r="N137" s="195">
        <v>0</v>
      </c>
      <c r="O137" s="195">
        <v>0</v>
      </c>
      <c r="P137" s="195">
        <v>0</v>
      </c>
      <c r="Q137" s="195">
        <v>0</v>
      </c>
      <c r="R137" s="195">
        <v>0</v>
      </c>
      <c r="S137" s="195">
        <v>0</v>
      </c>
      <c r="T137" s="195">
        <v>0</v>
      </c>
      <c r="U137" s="195">
        <v>0</v>
      </c>
      <c r="V137" s="195">
        <v>0</v>
      </c>
      <c r="W137" s="195">
        <v>0</v>
      </c>
      <c r="X137" s="195">
        <v>7290000</v>
      </c>
      <c r="Y137" s="195">
        <v>0</v>
      </c>
      <c r="Z137" s="195">
        <v>0</v>
      </c>
      <c r="AA137" s="195">
        <v>0</v>
      </c>
      <c r="AB137" s="195">
        <v>0</v>
      </c>
      <c r="AC137" s="195">
        <v>0</v>
      </c>
      <c r="AD137" s="195">
        <v>0</v>
      </c>
      <c r="AE137" s="195">
        <v>0</v>
      </c>
      <c r="AF137" s="195">
        <v>0</v>
      </c>
      <c r="AG137" s="195">
        <v>0</v>
      </c>
      <c r="AH137" s="195">
        <v>0</v>
      </c>
      <c r="AI137" s="195">
        <v>0</v>
      </c>
      <c r="AJ137" s="195">
        <v>0</v>
      </c>
      <c r="AK137" s="195">
        <v>0</v>
      </c>
      <c r="AL137" s="195">
        <v>24660020</v>
      </c>
      <c r="AM137" s="195">
        <v>0</v>
      </c>
      <c r="AN137" s="195">
        <v>0</v>
      </c>
      <c r="AO137" s="195">
        <v>0</v>
      </c>
      <c r="AP137" s="195">
        <v>0</v>
      </c>
      <c r="AQ137" s="195">
        <v>0</v>
      </c>
      <c r="AR137" s="195">
        <v>0</v>
      </c>
      <c r="AS137" s="195">
        <v>0</v>
      </c>
      <c r="AT137" s="195">
        <v>0</v>
      </c>
      <c r="AU137" s="195">
        <v>0</v>
      </c>
      <c r="AV137" s="195">
        <v>0</v>
      </c>
      <c r="AW137" s="195">
        <v>0</v>
      </c>
      <c r="AX137" s="195">
        <v>0</v>
      </c>
      <c r="AY137" s="195">
        <v>0</v>
      </c>
      <c r="AZ137" s="195">
        <v>0</v>
      </c>
      <c r="BA137" s="195">
        <v>0</v>
      </c>
      <c r="BB137" s="195">
        <v>14908264</v>
      </c>
      <c r="BC137" s="195">
        <v>0</v>
      </c>
      <c r="BD137" s="195">
        <v>0</v>
      </c>
      <c r="BE137" s="195">
        <v>0</v>
      </c>
      <c r="BF137" s="195">
        <v>0</v>
      </c>
      <c r="BG137" s="195">
        <v>0</v>
      </c>
      <c r="BH137" s="195">
        <v>0</v>
      </c>
      <c r="BI137" s="195">
        <v>0</v>
      </c>
      <c r="BJ137" s="195">
        <v>0</v>
      </c>
      <c r="BK137" s="195">
        <v>0</v>
      </c>
      <c r="BL137" s="195">
        <v>0</v>
      </c>
      <c r="BM137" s="195">
        <v>0</v>
      </c>
      <c r="BN137" s="195">
        <v>0</v>
      </c>
      <c r="BO137" s="195">
        <v>0</v>
      </c>
      <c r="BP137" s="195">
        <v>0</v>
      </c>
      <c r="BQ137" s="195">
        <v>0</v>
      </c>
      <c r="BR137" s="195">
        <v>0</v>
      </c>
      <c r="BS137" s="195">
        <v>0</v>
      </c>
      <c r="BT137" s="195">
        <v>0</v>
      </c>
      <c r="BU137" s="195">
        <v>0</v>
      </c>
      <c r="BV137" s="195">
        <v>1188025</v>
      </c>
      <c r="BW137" s="195">
        <v>0</v>
      </c>
      <c r="BX137" s="195">
        <v>0</v>
      </c>
      <c r="BY137" s="195">
        <v>0</v>
      </c>
      <c r="BZ137" s="195">
        <v>0</v>
      </c>
      <c r="CA137" s="195">
        <v>0</v>
      </c>
      <c r="CB137" s="195">
        <v>349500</v>
      </c>
      <c r="CC137" s="195">
        <v>0</v>
      </c>
      <c r="CD137" s="195">
        <v>0</v>
      </c>
      <c r="CE137" s="195">
        <v>0</v>
      </c>
      <c r="CF137" s="195">
        <v>0</v>
      </c>
      <c r="CG137" s="195">
        <v>0</v>
      </c>
      <c r="CH137" s="195">
        <v>0</v>
      </c>
      <c r="CI137" s="195">
        <v>0</v>
      </c>
      <c r="CJ137" s="195">
        <v>0</v>
      </c>
      <c r="CK137" s="195">
        <v>0</v>
      </c>
      <c r="CL137" s="195">
        <v>0</v>
      </c>
      <c r="CM137" s="195">
        <v>0</v>
      </c>
    </row>
    <row r="138" spans="1:91" ht="24.6" hidden="1">
      <c r="A138" s="125">
        <v>17</v>
      </c>
      <c r="B138" s="243" t="s">
        <v>867</v>
      </c>
      <c r="C138" s="127" t="s">
        <v>474</v>
      </c>
      <c r="D138" s="195">
        <v>12584873.220000001</v>
      </c>
      <c r="E138" s="195">
        <v>0</v>
      </c>
      <c r="F138" s="195">
        <v>94220.13</v>
      </c>
      <c r="G138" s="195">
        <v>119455.2</v>
      </c>
      <c r="H138" s="195">
        <v>2046.6</v>
      </c>
      <c r="I138" s="195">
        <v>30796.240000000002</v>
      </c>
      <c r="J138" s="195">
        <v>12758.95</v>
      </c>
      <c r="K138" s="195">
        <v>0</v>
      </c>
      <c r="L138" s="195">
        <v>52430.31</v>
      </c>
      <c r="M138" s="195">
        <v>0</v>
      </c>
      <c r="N138" s="195">
        <v>139973.49</v>
      </c>
      <c r="O138" s="195">
        <v>0</v>
      </c>
      <c r="P138" s="195">
        <v>9118942.3800000008</v>
      </c>
      <c r="Q138" s="195">
        <v>22102.080000000002</v>
      </c>
      <c r="R138" s="195">
        <v>8052.6</v>
      </c>
      <c r="S138" s="195">
        <v>12563.36</v>
      </c>
      <c r="T138" s="195">
        <v>19402.099999999999</v>
      </c>
      <c r="U138" s="195">
        <v>10186.120000000001</v>
      </c>
      <c r="V138" s="195">
        <v>6160.8</v>
      </c>
      <c r="W138" s="195">
        <v>0</v>
      </c>
      <c r="X138" s="195">
        <v>22060418.77</v>
      </c>
      <c r="Y138" s="195">
        <v>19330.88</v>
      </c>
      <c r="Z138" s="195">
        <v>92990.54</v>
      </c>
      <c r="AA138" s="195">
        <v>8675.9500000000007</v>
      </c>
      <c r="AB138" s="195">
        <v>24890.79</v>
      </c>
      <c r="AC138" s="195">
        <v>7797.3</v>
      </c>
      <c r="AD138" s="195">
        <v>62848.23</v>
      </c>
      <c r="AE138" s="195">
        <v>163618.95000000001</v>
      </c>
      <c r="AF138" s="195">
        <v>62775.27</v>
      </c>
      <c r="AG138" s="195">
        <v>0</v>
      </c>
      <c r="AH138" s="195">
        <v>36108.9</v>
      </c>
      <c r="AI138" s="195">
        <v>33767.56</v>
      </c>
      <c r="AJ138" s="195">
        <v>34682.339999999997</v>
      </c>
      <c r="AK138" s="195">
        <v>0</v>
      </c>
      <c r="AL138" s="195">
        <v>32823293.789999999</v>
      </c>
      <c r="AM138" s="195">
        <v>85857.67</v>
      </c>
      <c r="AN138" s="195">
        <v>42711.63</v>
      </c>
      <c r="AO138" s="195">
        <v>113156.17</v>
      </c>
      <c r="AP138" s="195">
        <v>210015.59</v>
      </c>
      <c r="AQ138" s="195">
        <v>84385.47</v>
      </c>
      <c r="AR138" s="195">
        <v>16574.88</v>
      </c>
      <c r="AS138" s="195">
        <v>7557109.2199999997</v>
      </c>
      <c r="AT138" s="195">
        <v>45166.69</v>
      </c>
      <c r="AU138" s="195">
        <v>53836.99</v>
      </c>
      <c r="AV138" s="195">
        <v>113798.65</v>
      </c>
      <c r="AW138" s="195">
        <v>26754.240000000002</v>
      </c>
      <c r="AX138" s="195">
        <v>17995.59</v>
      </c>
      <c r="AY138" s="195">
        <v>249017.59</v>
      </c>
      <c r="AZ138" s="195">
        <v>30246.54</v>
      </c>
      <c r="BA138" s="195">
        <v>29104.65</v>
      </c>
      <c r="BB138" s="195">
        <v>358046.37</v>
      </c>
      <c r="BC138" s="195">
        <v>65071.55</v>
      </c>
      <c r="BD138" s="195">
        <v>15792456.82</v>
      </c>
      <c r="BE138" s="195">
        <v>0</v>
      </c>
      <c r="BF138" s="195">
        <v>73445.47</v>
      </c>
      <c r="BG138" s="195">
        <v>0</v>
      </c>
      <c r="BH138" s="195">
        <v>119743.2</v>
      </c>
      <c r="BI138" s="195">
        <v>16137.76</v>
      </c>
      <c r="BJ138" s="195">
        <v>13721.09</v>
      </c>
      <c r="BK138" s="195">
        <v>0</v>
      </c>
      <c r="BL138" s="195">
        <v>1778.7</v>
      </c>
      <c r="BM138" s="195">
        <v>13847991</v>
      </c>
      <c r="BN138" s="195">
        <v>84404.160000000003</v>
      </c>
      <c r="BO138" s="195">
        <v>27947.13</v>
      </c>
      <c r="BP138" s="195">
        <v>54496.89</v>
      </c>
      <c r="BQ138" s="195">
        <v>23203.38</v>
      </c>
      <c r="BR138" s="195">
        <v>9190.44</v>
      </c>
      <c r="BS138" s="197">
        <v>53298522.710000001</v>
      </c>
      <c r="BT138" s="195">
        <v>29769.599999999999</v>
      </c>
      <c r="BU138" s="195">
        <v>0</v>
      </c>
      <c r="BV138" s="195">
        <v>9430732.9600000009</v>
      </c>
      <c r="BW138" s="197">
        <v>58500</v>
      </c>
      <c r="BX138" s="195">
        <v>8083.86</v>
      </c>
      <c r="BY138" s="195">
        <v>102329.33</v>
      </c>
      <c r="BZ138" s="195">
        <v>45789.62</v>
      </c>
      <c r="CA138" s="195">
        <v>65234.83</v>
      </c>
      <c r="CB138" s="195">
        <v>32718.5</v>
      </c>
      <c r="CC138" s="197">
        <v>121681.57</v>
      </c>
      <c r="CD138" s="195">
        <v>81758.33</v>
      </c>
      <c r="CE138" s="195">
        <v>17437.48</v>
      </c>
      <c r="CF138" s="195">
        <v>187725.92</v>
      </c>
      <c r="CG138" s="195">
        <v>35284.83</v>
      </c>
      <c r="CH138" s="195">
        <v>42203.37</v>
      </c>
      <c r="CI138" s="195">
        <v>0</v>
      </c>
      <c r="CJ138" s="195">
        <v>30023.7</v>
      </c>
      <c r="CK138" s="195">
        <v>98892.78</v>
      </c>
      <c r="CL138" s="197">
        <v>11102.16</v>
      </c>
      <c r="CM138" s="195">
        <v>17347.650000000001</v>
      </c>
    </row>
    <row r="139" spans="1:91" ht="24.6" hidden="1">
      <c r="A139" s="125">
        <v>17</v>
      </c>
      <c r="B139" s="243" t="s">
        <v>868</v>
      </c>
      <c r="C139" s="127" t="s">
        <v>475</v>
      </c>
      <c r="D139" s="195">
        <v>0</v>
      </c>
      <c r="E139" s="195">
        <v>0</v>
      </c>
      <c r="F139" s="195">
        <v>0</v>
      </c>
      <c r="G139" s="195">
        <v>0</v>
      </c>
      <c r="H139" s="195">
        <v>0</v>
      </c>
      <c r="I139" s="195">
        <v>0</v>
      </c>
      <c r="J139" s="195">
        <v>0</v>
      </c>
      <c r="K139" s="195">
        <v>0</v>
      </c>
      <c r="L139" s="195">
        <v>0</v>
      </c>
      <c r="M139" s="195">
        <v>0</v>
      </c>
      <c r="N139" s="195">
        <v>0</v>
      </c>
      <c r="O139" s="195">
        <v>0</v>
      </c>
      <c r="P139" s="195">
        <v>6655</v>
      </c>
      <c r="Q139" s="195">
        <v>0</v>
      </c>
      <c r="R139" s="195">
        <v>0</v>
      </c>
      <c r="S139" s="195">
        <v>0</v>
      </c>
      <c r="T139" s="195">
        <v>0</v>
      </c>
      <c r="U139" s="195">
        <v>0</v>
      </c>
      <c r="V139" s="195">
        <v>0</v>
      </c>
      <c r="W139" s="195">
        <v>0</v>
      </c>
      <c r="X139" s="195">
        <v>0</v>
      </c>
      <c r="Y139" s="195">
        <v>0</v>
      </c>
      <c r="Z139" s="195">
        <v>0</v>
      </c>
      <c r="AA139" s="195">
        <v>0</v>
      </c>
      <c r="AB139" s="195">
        <v>0</v>
      </c>
      <c r="AC139" s="195">
        <v>0</v>
      </c>
      <c r="AD139" s="195">
        <v>0</v>
      </c>
      <c r="AE139" s="195">
        <v>0</v>
      </c>
      <c r="AF139" s="195">
        <v>0</v>
      </c>
      <c r="AG139" s="195">
        <v>0</v>
      </c>
      <c r="AH139" s="195">
        <v>0</v>
      </c>
      <c r="AI139" s="195">
        <v>0</v>
      </c>
      <c r="AJ139" s="195">
        <v>0</v>
      </c>
      <c r="AK139" s="195">
        <v>0</v>
      </c>
      <c r="AL139" s="195">
        <v>19997</v>
      </c>
      <c r="AM139" s="195">
        <v>0</v>
      </c>
      <c r="AN139" s="195">
        <v>0</v>
      </c>
      <c r="AO139" s="195">
        <v>0</v>
      </c>
      <c r="AP139" s="195">
        <v>0</v>
      </c>
      <c r="AQ139" s="195">
        <v>0</v>
      </c>
      <c r="AR139" s="195">
        <v>0</v>
      </c>
      <c r="AS139" s="195">
        <v>0</v>
      </c>
      <c r="AT139" s="195">
        <v>0</v>
      </c>
      <c r="AU139" s="195">
        <v>0</v>
      </c>
      <c r="AV139" s="195">
        <v>0</v>
      </c>
      <c r="AW139" s="195">
        <v>0</v>
      </c>
      <c r="AX139" s="195">
        <v>0</v>
      </c>
      <c r="AY139" s="195">
        <v>0</v>
      </c>
      <c r="AZ139" s="195">
        <v>0</v>
      </c>
      <c r="BA139" s="195">
        <v>0</v>
      </c>
      <c r="BB139" s="195">
        <v>3855265</v>
      </c>
      <c r="BC139" s="195">
        <v>0</v>
      </c>
      <c r="BD139" s="195">
        <v>467.29</v>
      </c>
      <c r="BE139" s="195">
        <v>0</v>
      </c>
      <c r="BF139" s="195">
        <v>0</v>
      </c>
      <c r="BG139" s="195">
        <v>0</v>
      </c>
      <c r="BH139" s="195">
        <v>0</v>
      </c>
      <c r="BI139" s="195">
        <v>0</v>
      </c>
      <c r="BJ139" s="195">
        <v>0</v>
      </c>
      <c r="BK139" s="195">
        <v>0</v>
      </c>
      <c r="BL139" s="195">
        <v>0</v>
      </c>
      <c r="BM139" s="195">
        <v>31096</v>
      </c>
      <c r="BN139" s="195">
        <v>0</v>
      </c>
      <c r="BO139" s="195">
        <v>0</v>
      </c>
      <c r="BP139" s="195">
        <v>0</v>
      </c>
      <c r="BQ139" s="195">
        <v>0</v>
      </c>
      <c r="BR139" s="195">
        <v>0</v>
      </c>
      <c r="BS139" s="195">
        <v>12954276</v>
      </c>
      <c r="BT139" s="195">
        <v>0</v>
      </c>
      <c r="BU139" s="195">
        <v>0</v>
      </c>
      <c r="BV139" s="195">
        <v>0</v>
      </c>
      <c r="BW139" s="195">
        <v>0</v>
      </c>
      <c r="BX139" s="195">
        <v>0</v>
      </c>
      <c r="BY139" s="195">
        <v>0</v>
      </c>
      <c r="BZ139" s="195">
        <v>0</v>
      </c>
      <c r="CA139" s="195">
        <v>0</v>
      </c>
      <c r="CB139" s="195">
        <v>0</v>
      </c>
      <c r="CC139" s="195">
        <v>0</v>
      </c>
      <c r="CD139" s="195">
        <v>0</v>
      </c>
      <c r="CE139" s="197">
        <v>0</v>
      </c>
      <c r="CF139" s="195">
        <v>0</v>
      </c>
      <c r="CG139" s="195">
        <v>0</v>
      </c>
      <c r="CH139" s="195">
        <v>0</v>
      </c>
      <c r="CI139" s="195">
        <v>0</v>
      </c>
      <c r="CJ139" s="195">
        <v>0</v>
      </c>
      <c r="CK139" s="195">
        <v>0</v>
      </c>
      <c r="CL139" s="195">
        <v>0</v>
      </c>
      <c r="CM139" s="195">
        <v>0</v>
      </c>
    </row>
    <row r="140" spans="1:91" ht="24.6" hidden="1">
      <c r="A140" s="125">
        <v>17</v>
      </c>
      <c r="B140" s="243" t="s">
        <v>869</v>
      </c>
      <c r="C140" s="146" t="s">
        <v>476</v>
      </c>
      <c r="D140" s="195">
        <v>0</v>
      </c>
      <c r="E140" s="195">
        <v>0</v>
      </c>
      <c r="F140" s="195">
        <v>0</v>
      </c>
      <c r="G140" s="195">
        <v>0</v>
      </c>
      <c r="H140" s="195">
        <v>0</v>
      </c>
      <c r="I140" s="195">
        <v>0</v>
      </c>
      <c r="J140" s="195">
        <v>0</v>
      </c>
      <c r="K140" s="195">
        <v>0</v>
      </c>
      <c r="L140" s="195">
        <v>0</v>
      </c>
      <c r="M140" s="195">
        <v>0</v>
      </c>
      <c r="N140" s="195">
        <v>0</v>
      </c>
      <c r="O140" s="195">
        <v>0</v>
      </c>
      <c r="P140" s="195">
        <v>0</v>
      </c>
      <c r="Q140" s="195">
        <v>0</v>
      </c>
      <c r="R140" s="195">
        <v>0</v>
      </c>
      <c r="S140" s="195">
        <v>0</v>
      </c>
      <c r="T140" s="195">
        <v>0</v>
      </c>
      <c r="U140" s="195">
        <v>0</v>
      </c>
      <c r="V140" s="195">
        <v>0</v>
      </c>
      <c r="W140" s="195">
        <v>0</v>
      </c>
      <c r="X140" s="195">
        <v>0</v>
      </c>
      <c r="Y140" s="195">
        <v>0</v>
      </c>
      <c r="Z140" s="195">
        <v>0</v>
      </c>
      <c r="AA140" s="195">
        <v>0</v>
      </c>
      <c r="AB140" s="195">
        <v>0</v>
      </c>
      <c r="AC140" s="195">
        <v>0</v>
      </c>
      <c r="AD140" s="195">
        <v>0</v>
      </c>
      <c r="AE140" s="195">
        <v>0</v>
      </c>
      <c r="AF140" s="195">
        <v>0</v>
      </c>
      <c r="AG140" s="195">
        <v>0</v>
      </c>
      <c r="AH140" s="195">
        <v>0</v>
      </c>
      <c r="AI140" s="195">
        <v>0</v>
      </c>
      <c r="AJ140" s="195">
        <v>0</v>
      </c>
      <c r="AK140" s="195">
        <v>0</v>
      </c>
      <c r="AL140" s="195">
        <v>0</v>
      </c>
      <c r="AM140" s="195">
        <v>0</v>
      </c>
      <c r="AN140" s="195">
        <v>0</v>
      </c>
      <c r="AO140" s="195">
        <v>0</v>
      </c>
      <c r="AP140" s="195">
        <v>0</v>
      </c>
      <c r="AQ140" s="195">
        <v>0</v>
      </c>
      <c r="AR140" s="195">
        <v>0</v>
      </c>
      <c r="AS140" s="195">
        <v>0</v>
      </c>
      <c r="AT140" s="195">
        <v>0</v>
      </c>
      <c r="AU140" s="195">
        <v>0</v>
      </c>
      <c r="AV140" s="195">
        <v>0</v>
      </c>
      <c r="AW140" s="195">
        <v>0</v>
      </c>
      <c r="AX140" s="195">
        <v>0</v>
      </c>
      <c r="AY140" s="195">
        <v>0</v>
      </c>
      <c r="AZ140" s="195">
        <v>0</v>
      </c>
      <c r="BA140" s="195">
        <v>0</v>
      </c>
      <c r="BB140" s="195">
        <v>0</v>
      </c>
      <c r="BC140" s="195">
        <v>0</v>
      </c>
      <c r="BD140" s="195">
        <v>0</v>
      </c>
      <c r="BE140" s="195">
        <v>0</v>
      </c>
      <c r="BF140" s="195">
        <v>0</v>
      </c>
      <c r="BG140" s="195">
        <v>0</v>
      </c>
      <c r="BH140" s="195">
        <v>0</v>
      </c>
      <c r="BI140" s="195">
        <v>0</v>
      </c>
      <c r="BJ140" s="195">
        <v>0</v>
      </c>
      <c r="BK140" s="195">
        <v>0</v>
      </c>
      <c r="BL140" s="195">
        <v>0</v>
      </c>
      <c r="BM140" s="195">
        <v>0</v>
      </c>
      <c r="BN140" s="195">
        <v>0</v>
      </c>
      <c r="BO140" s="195">
        <v>0</v>
      </c>
      <c r="BP140" s="195">
        <v>0</v>
      </c>
      <c r="BQ140" s="195">
        <v>0</v>
      </c>
      <c r="BR140" s="195">
        <v>0</v>
      </c>
      <c r="BS140" s="195">
        <v>0</v>
      </c>
      <c r="BT140" s="195">
        <v>0</v>
      </c>
      <c r="BU140" s="195">
        <v>0</v>
      </c>
      <c r="BV140" s="197">
        <v>0</v>
      </c>
      <c r="BW140" s="197">
        <v>0</v>
      </c>
      <c r="BX140" s="197">
        <v>0</v>
      </c>
      <c r="BY140" s="197">
        <v>0</v>
      </c>
      <c r="BZ140" s="197">
        <v>0</v>
      </c>
      <c r="CA140" s="197">
        <v>0</v>
      </c>
      <c r="CB140" s="195">
        <v>0</v>
      </c>
      <c r="CC140" s="195">
        <v>0</v>
      </c>
      <c r="CD140" s="195">
        <v>0</v>
      </c>
      <c r="CE140" s="197">
        <v>0</v>
      </c>
      <c r="CF140" s="197">
        <v>0</v>
      </c>
      <c r="CG140" s="197">
        <v>0</v>
      </c>
      <c r="CH140" s="197">
        <v>0</v>
      </c>
      <c r="CI140" s="195">
        <v>0</v>
      </c>
      <c r="CJ140" s="197">
        <v>0</v>
      </c>
      <c r="CK140" s="197">
        <v>0</v>
      </c>
      <c r="CL140" s="197">
        <v>0</v>
      </c>
      <c r="CM140" s="197">
        <v>0</v>
      </c>
    </row>
    <row r="141" spans="1:91" ht="24.6" hidden="1">
      <c r="A141" s="125">
        <v>17</v>
      </c>
      <c r="B141" s="243" t="s">
        <v>870</v>
      </c>
      <c r="C141" s="148" t="s">
        <v>477</v>
      </c>
      <c r="D141" s="195">
        <v>10420077.439999999</v>
      </c>
      <c r="E141" s="195">
        <v>1126845.8999999999</v>
      </c>
      <c r="F141" s="195">
        <v>1245373.55</v>
      </c>
      <c r="G141" s="195">
        <v>1342953.67</v>
      </c>
      <c r="H141" s="195">
        <v>958246.46</v>
      </c>
      <c r="I141" s="195">
        <v>1310807.77</v>
      </c>
      <c r="J141" s="195">
        <v>1922833.39</v>
      </c>
      <c r="K141" s="195">
        <v>1950532.05</v>
      </c>
      <c r="L141" s="195">
        <v>1187404.3</v>
      </c>
      <c r="M141" s="195">
        <v>1248339.8</v>
      </c>
      <c r="N141" s="195">
        <v>2587003.2599999998</v>
      </c>
      <c r="O141" s="195">
        <v>383198.12</v>
      </c>
      <c r="P141" s="195">
        <v>5129840</v>
      </c>
      <c r="Q141" s="195">
        <v>1148711.8999999999</v>
      </c>
      <c r="R141" s="195">
        <v>1068689.69</v>
      </c>
      <c r="S141" s="195">
        <v>1977335.1</v>
      </c>
      <c r="T141" s="195">
        <v>1156000.73</v>
      </c>
      <c r="U141" s="195">
        <v>1026143.69</v>
      </c>
      <c r="V141" s="195">
        <v>1114017.3500000001</v>
      </c>
      <c r="W141" s="195">
        <v>649213.47</v>
      </c>
      <c r="X141" s="195">
        <v>11738442.67</v>
      </c>
      <c r="Y141" s="195">
        <v>740306.5</v>
      </c>
      <c r="Z141" s="195">
        <v>1322345.57</v>
      </c>
      <c r="AA141" s="195">
        <v>1041547.3</v>
      </c>
      <c r="AB141" s="195">
        <v>619863.1</v>
      </c>
      <c r="AC141" s="195">
        <v>639820.99</v>
      </c>
      <c r="AD141" s="195">
        <v>738658.95</v>
      </c>
      <c r="AE141" s="195">
        <v>2511994.52</v>
      </c>
      <c r="AF141" s="195">
        <v>828045.03</v>
      </c>
      <c r="AG141" s="195">
        <v>893303.08</v>
      </c>
      <c r="AH141" s="195">
        <v>1152056.55</v>
      </c>
      <c r="AI141" s="195">
        <v>1821940.24</v>
      </c>
      <c r="AJ141" s="195">
        <v>885736.06</v>
      </c>
      <c r="AK141" s="195">
        <v>568556.66</v>
      </c>
      <c r="AL141" s="195">
        <v>19911697.5</v>
      </c>
      <c r="AM141" s="195">
        <v>1216414.51</v>
      </c>
      <c r="AN141" s="195">
        <v>1002123.11</v>
      </c>
      <c r="AO141" s="195">
        <v>1832970.77</v>
      </c>
      <c r="AP141" s="195">
        <v>1809980.07</v>
      </c>
      <c r="AQ141" s="195">
        <v>1118296.2</v>
      </c>
      <c r="AR141" s="195">
        <v>635339.27</v>
      </c>
      <c r="AS141" s="195">
        <v>4099016.61</v>
      </c>
      <c r="AT141" s="195">
        <v>1043138.32</v>
      </c>
      <c r="AU141" s="195">
        <v>1620718.88</v>
      </c>
      <c r="AV141" s="195">
        <v>2213197.37</v>
      </c>
      <c r="AW141" s="195">
        <v>975063.5</v>
      </c>
      <c r="AX141" s="195">
        <v>776845</v>
      </c>
      <c r="AY141" s="195">
        <v>1425405.2</v>
      </c>
      <c r="AZ141" s="195">
        <v>875466.3</v>
      </c>
      <c r="BA141" s="195">
        <v>971775.9</v>
      </c>
      <c r="BB141" s="195">
        <v>4702580.4800000004</v>
      </c>
      <c r="BC141" s="195">
        <v>965111.9</v>
      </c>
      <c r="BD141" s="195">
        <v>11510235.710000001</v>
      </c>
      <c r="BE141" s="195">
        <v>2753231.88</v>
      </c>
      <c r="BF141" s="195">
        <v>1003608.3</v>
      </c>
      <c r="BG141" s="195">
        <v>926432.58</v>
      </c>
      <c r="BH141" s="195">
        <v>5082190.84</v>
      </c>
      <c r="BI141" s="195">
        <v>668896.15</v>
      </c>
      <c r="BJ141" s="195">
        <v>506186.57</v>
      </c>
      <c r="BK141" s="195">
        <v>646288.4</v>
      </c>
      <c r="BL141" s="195">
        <v>562055.19999999995</v>
      </c>
      <c r="BM141" s="195">
        <v>9532320.1999999993</v>
      </c>
      <c r="BN141" s="195">
        <v>1839664.87</v>
      </c>
      <c r="BO141" s="195">
        <v>1442415.19</v>
      </c>
      <c r="BP141" s="195">
        <v>2115126.02</v>
      </c>
      <c r="BQ141" s="195">
        <v>1370941.26</v>
      </c>
      <c r="BR141" s="195">
        <v>929979.55</v>
      </c>
      <c r="BS141" s="195">
        <v>29542731.59</v>
      </c>
      <c r="BT141" s="195">
        <v>1472088</v>
      </c>
      <c r="BU141" s="195">
        <v>1559789.33</v>
      </c>
      <c r="BV141" s="195">
        <v>6644939.9900000002</v>
      </c>
      <c r="BW141" s="195">
        <v>428178.5</v>
      </c>
      <c r="BX141" s="195">
        <v>1234606.83</v>
      </c>
      <c r="BY141" s="195">
        <v>2747005.61</v>
      </c>
      <c r="BZ141" s="195">
        <v>964503.17</v>
      </c>
      <c r="CA141" s="195">
        <v>977127.01</v>
      </c>
      <c r="CB141" s="195">
        <v>1329188.43</v>
      </c>
      <c r="CC141" s="195">
        <v>1545880.35</v>
      </c>
      <c r="CD141" s="195">
        <v>2685976.35</v>
      </c>
      <c r="CE141" s="195">
        <v>1631692.52</v>
      </c>
      <c r="CF141" s="195">
        <v>2042874.27</v>
      </c>
      <c r="CG141" s="195">
        <v>717613.85</v>
      </c>
      <c r="CH141" s="195">
        <v>757409.24</v>
      </c>
      <c r="CI141" s="195">
        <v>729584.3</v>
      </c>
      <c r="CJ141" s="195">
        <v>852120.6</v>
      </c>
      <c r="CK141" s="195">
        <v>2700054.21</v>
      </c>
      <c r="CL141" s="195">
        <v>512270</v>
      </c>
      <c r="CM141" s="195">
        <v>462004.9</v>
      </c>
    </row>
    <row r="142" spans="1:91" ht="24.6" hidden="1">
      <c r="A142" s="125">
        <v>17</v>
      </c>
      <c r="B142" s="243" t="s">
        <v>871</v>
      </c>
      <c r="C142" s="148" t="s">
        <v>478</v>
      </c>
      <c r="D142" s="195">
        <v>0</v>
      </c>
      <c r="E142" s="195">
        <v>0</v>
      </c>
      <c r="F142" s="195">
        <v>0</v>
      </c>
      <c r="G142" s="195">
        <v>0</v>
      </c>
      <c r="H142" s="195">
        <v>0</v>
      </c>
      <c r="I142" s="195">
        <v>0</v>
      </c>
      <c r="J142" s="195">
        <v>0</v>
      </c>
      <c r="K142" s="195">
        <v>0</v>
      </c>
      <c r="L142" s="195">
        <v>0</v>
      </c>
      <c r="M142" s="195">
        <v>0</v>
      </c>
      <c r="N142" s="195">
        <v>0</v>
      </c>
      <c r="O142" s="195">
        <v>0</v>
      </c>
      <c r="P142" s="195">
        <v>0</v>
      </c>
      <c r="Q142" s="195">
        <v>0</v>
      </c>
      <c r="R142" s="195">
        <v>0</v>
      </c>
      <c r="S142" s="195">
        <v>0</v>
      </c>
      <c r="T142" s="195">
        <v>0</v>
      </c>
      <c r="U142" s="195">
        <v>0</v>
      </c>
      <c r="V142" s="195">
        <v>0</v>
      </c>
      <c r="W142" s="195">
        <v>0</v>
      </c>
      <c r="X142" s="195">
        <v>0</v>
      </c>
      <c r="Y142" s="195">
        <v>0</v>
      </c>
      <c r="Z142" s="195">
        <v>0</v>
      </c>
      <c r="AA142" s="195">
        <v>0</v>
      </c>
      <c r="AB142" s="195">
        <v>0</v>
      </c>
      <c r="AC142" s="195">
        <v>0</v>
      </c>
      <c r="AD142" s="195">
        <v>0</v>
      </c>
      <c r="AE142" s="195">
        <v>0</v>
      </c>
      <c r="AF142" s="195">
        <v>0</v>
      </c>
      <c r="AG142" s="195">
        <v>0</v>
      </c>
      <c r="AH142" s="195">
        <v>0</v>
      </c>
      <c r="AI142" s="195">
        <v>0</v>
      </c>
      <c r="AJ142" s="195">
        <v>0</v>
      </c>
      <c r="AK142" s="195">
        <v>0</v>
      </c>
      <c r="AL142" s="195">
        <v>0</v>
      </c>
      <c r="AM142" s="195">
        <v>0</v>
      </c>
      <c r="AN142" s="195">
        <v>0</v>
      </c>
      <c r="AO142" s="195">
        <v>0</v>
      </c>
      <c r="AP142" s="195">
        <v>0</v>
      </c>
      <c r="AQ142" s="195">
        <v>0</v>
      </c>
      <c r="AR142" s="195">
        <v>0</v>
      </c>
      <c r="AS142" s="195">
        <v>0</v>
      </c>
      <c r="AT142" s="195">
        <v>0</v>
      </c>
      <c r="AU142" s="195">
        <v>0</v>
      </c>
      <c r="AV142" s="195">
        <v>0</v>
      </c>
      <c r="AW142" s="195">
        <v>0</v>
      </c>
      <c r="AX142" s="195">
        <v>0</v>
      </c>
      <c r="AY142" s="195">
        <v>0</v>
      </c>
      <c r="AZ142" s="195">
        <v>0</v>
      </c>
      <c r="BA142" s="195">
        <v>0</v>
      </c>
      <c r="BB142" s="195">
        <v>0</v>
      </c>
      <c r="BC142" s="195">
        <v>0</v>
      </c>
      <c r="BD142" s="195">
        <v>0</v>
      </c>
      <c r="BE142" s="195">
        <v>0</v>
      </c>
      <c r="BF142" s="195">
        <v>0</v>
      </c>
      <c r="BG142" s="195">
        <v>0</v>
      </c>
      <c r="BH142" s="195">
        <v>0</v>
      </c>
      <c r="BI142" s="195">
        <v>0</v>
      </c>
      <c r="BJ142" s="195">
        <v>0</v>
      </c>
      <c r="BK142" s="195">
        <v>0</v>
      </c>
      <c r="BL142" s="195">
        <v>0</v>
      </c>
      <c r="BM142" s="195">
        <v>0</v>
      </c>
      <c r="BN142" s="195">
        <v>0</v>
      </c>
      <c r="BO142" s="195">
        <v>0</v>
      </c>
      <c r="BP142" s="195">
        <v>0</v>
      </c>
      <c r="BQ142" s="195">
        <v>0</v>
      </c>
      <c r="BR142" s="195">
        <v>0</v>
      </c>
      <c r="BS142" s="195">
        <v>0</v>
      </c>
      <c r="BT142" s="195">
        <v>0</v>
      </c>
      <c r="BU142" s="195">
        <v>0</v>
      </c>
      <c r="BV142" s="195">
        <v>0</v>
      </c>
      <c r="BW142" s="195">
        <v>0</v>
      </c>
      <c r="BX142" s="195">
        <v>0</v>
      </c>
      <c r="BY142" s="195">
        <v>0</v>
      </c>
      <c r="BZ142" s="195">
        <v>0</v>
      </c>
      <c r="CA142" s="195">
        <v>0</v>
      </c>
      <c r="CB142" s="195">
        <v>0</v>
      </c>
      <c r="CC142" s="195">
        <v>0</v>
      </c>
      <c r="CD142" s="195">
        <v>0</v>
      </c>
      <c r="CE142" s="195">
        <v>0</v>
      </c>
      <c r="CF142" s="195">
        <v>0</v>
      </c>
      <c r="CG142" s="195">
        <v>0</v>
      </c>
      <c r="CH142" s="195">
        <v>0</v>
      </c>
      <c r="CI142" s="195">
        <v>0</v>
      </c>
      <c r="CJ142" s="195">
        <v>0</v>
      </c>
      <c r="CK142" s="195">
        <v>0</v>
      </c>
      <c r="CL142" s="195">
        <v>0</v>
      </c>
      <c r="CM142" s="195">
        <v>0</v>
      </c>
    </row>
    <row r="143" spans="1:91" ht="24.6" hidden="1">
      <c r="A143" s="125">
        <v>18</v>
      </c>
      <c r="B143" s="243" t="s">
        <v>872</v>
      </c>
      <c r="C143" s="148" t="s">
        <v>1243</v>
      </c>
      <c r="D143" s="195">
        <v>0</v>
      </c>
      <c r="E143" s="195">
        <v>0</v>
      </c>
      <c r="F143" s="195">
        <v>0</v>
      </c>
      <c r="G143" s="195">
        <v>0</v>
      </c>
      <c r="H143" s="195">
        <v>0</v>
      </c>
      <c r="I143" s="195">
        <v>0</v>
      </c>
      <c r="J143" s="195">
        <v>0</v>
      </c>
      <c r="K143" s="195">
        <v>0</v>
      </c>
      <c r="L143" s="195">
        <v>0</v>
      </c>
      <c r="M143" s="195">
        <v>0</v>
      </c>
      <c r="N143" s="195">
        <v>0</v>
      </c>
      <c r="O143" s="195">
        <v>0</v>
      </c>
      <c r="P143" s="195">
        <v>0</v>
      </c>
      <c r="Q143" s="195">
        <v>0</v>
      </c>
      <c r="R143" s="195">
        <v>0</v>
      </c>
      <c r="S143" s="195">
        <v>0</v>
      </c>
      <c r="T143" s="195">
        <v>0</v>
      </c>
      <c r="U143" s="195">
        <v>0</v>
      </c>
      <c r="V143" s="195">
        <v>0</v>
      </c>
      <c r="W143" s="195">
        <v>0</v>
      </c>
      <c r="X143" s="195">
        <v>0</v>
      </c>
      <c r="Y143" s="195">
        <v>0</v>
      </c>
      <c r="Z143" s="195">
        <v>0</v>
      </c>
      <c r="AA143" s="195">
        <v>0</v>
      </c>
      <c r="AB143" s="195">
        <v>0</v>
      </c>
      <c r="AC143" s="195">
        <v>0</v>
      </c>
      <c r="AD143" s="195">
        <v>0</v>
      </c>
      <c r="AE143" s="195">
        <v>0</v>
      </c>
      <c r="AF143" s="195">
        <v>0</v>
      </c>
      <c r="AG143" s="195">
        <v>0</v>
      </c>
      <c r="AH143" s="195">
        <v>0</v>
      </c>
      <c r="AI143" s="195">
        <v>0</v>
      </c>
      <c r="AJ143" s="195">
        <v>0</v>
      </c>
      <c r="AK143" s="195">
        <v>0</v>
      </c>
      <c r="AL143" s="195">
        <v>0</v>
      </c>
      <c r="AM143" s="195">
        <v>0</v>
      </c>
      <c r="AN143" s="195">
        <v>0</v>
      </c>
      <c r="AO143" s="195">
        <v>0</v>
      </c>
      <c r="AP143" s="195">
        <v>0</v>
      </c>
      <c r="AQ143" s="195">
        <v>0</v>
      </c>
      <c r="AR143" s="195">
        <v>0</v>
      </c>
      <c r="AS143" s="195">
        <v>0</v>
      </c>
      <c r="AT143" s="195">
        <v>0</v>
      </c>
      <c r="AU143" s="195">
        <v>0</v>
      </c>
      <c r="AV143" s="195">
        <v>0</v>
      </c>
      <c r="AW143" s="195">
        <v>0</v>
      </c>
      <c r="AX143" s="195">
        <v>0</v>
      </c>
      <c r="AY143" s="195">
        <v>0</v>
      </c>
      <c r="AZ143" s="195">
        <v>0</v>
      </c>
      <c r="BA143" s="195">
        <v>0</v>
      </c>
      <c r="BB143" s="195">
        <v>0</v>
      </c>
      <c r="BC143" s="195">
        <v>0</v>
      </c>
      <c r="BD143" s="195">
        <v>0</v>
      </c>
      <c r="BE143" s="195">
        <v>0</v>
      </c>
      <c r="BF143" s="195">
        <v>0</v>
      </c>
      <c r="BG143" s="195">
        <v>0</v>
      </c>
      <c r="BH143" s="195">
        <v>0</v>
      </c>
      <c r="BI143" s="195">
        <v>0</v>
      </c>
      <c r="BJ143" s="195">
        <v>0</v>
      </c>
      <c r="BK143" s="195">
        <v>0</v>
      </c>
      <c r="BL143" s="195">
        <v>0</v>
      </c>
      <c r="BM143" s="195">
        <v>0</v>
      </c>
      <c r="BN143" s="195">
        <v>0</v>
      </c>
      <c r="BO143" s="195">
        <v>0</v>
      </c>
      <c r="BP143" s="195">
        <v>0</v>
      </c>
      <c r="BQ143" s="195">
        <v>0</v>
      </c>
      <c r="BR143" s="195">
        <v>0</v>
      </c>
      <c r="BS143" s="197">
        <v>0</v>
      </c>
      <c r="BT143" s="195">
        <v>0</v>
      </c>
      <c r="BU143" s="197">
        <v>0</v>
      </c>
      <c r="BV143" s="197">
        <v>0</v>
      </c>
      <c r="BW143" s="197">
        <v>0</v>
      </c>
      <c r="BX143" s="197">
        <v>0</v>
      </c>
      <c r="BY143" s="197">
        <v>0</v>
      </c>
      <c r="BZ143" s="197">
        <v>0</v>
      </c>
      <c r="CA143" s="195">
        <v>0</v>
      </c>
      <c r="CB143" s="197">
        <v>0</v>
      </c>
      <c r="CC143" s="197">
        <v>0</v>
      </c>
      <c r="CD143" s="197">
        <v>0</v>
      </c>
      <c r="CE143" s="197">
        <v>0</v>
      </c>
      <c r="CF143" s="197">
        <v>0</v>
      </c>
      <c r="CG143" s="197">
        <v>0</v>
      </c>
      <c r="CH143" s="197">
        <v>0</v>
      </c>
      <c r="CI143" s="195">
        <v>0</v>
      </c>
      <c r="CJ143" s="197">
        <v>0</v>
      </c>
      <c r="CK143" s="197">
        <v>0</v>
      </c>
      <c r="CL143" s="195">
        <v>0</v>
      </c>
      <c r="CM143" s="197">
        <v>0</v>
      </c>
    </row>
    <row r="144" spans="1:91" ht="24.6" hidden="1">
      <c r="A144" s="125">
        <v>18</v>
      </c>
      <c r="B144" s="243" t="s">
        <v>873</v>
      </c>
      <c r="C144" s="148" t="s">
        <v>1244</v>
      </c>
      <c r="D144" s="195">
        <v>11622216.300000001</v>
      </c>
      <c r="E144" s="195">
        <v>0</v>
      </c>
      <c r="F144" s="195">
        <v>0</v>
      </c>
      <c r="G144" s="195">
        <v>0</v>
      </c>
      <c r="H144" s="195">
        <v>0</v>
      </c>
      <c r="I144" s="195">
        <v>0</v>
      </c>
      <c r="J144" s="195">
        <v>0</v>
      </c>
      <c r="K144" s="195">
        <v>0</v>
      </c>
      <c r="L144" s="195">
        <v>0</v>
      </c>
      <c r="M144" s="195">
        <v>0</v>
      </c>
      <c r="N144" s="195">
        <v>0</v>
      </c>
      <c r="O144" s="195">
        <v>0</v>
      </c>
      <c r="P144" s="195">
        <v>0</v>
      </c>
      <c r="Q144" s="195">
        <v>0</v>
      </c>
      <c r="R144" s="195">
        <v>0</v>
      </c>
      <c r="S144" s="195">
        <v>0</v>
      </c>
      <c r="T144" s="195">
        <v>0</v>
      </c>
      <c r="U144" s="195">
        <v>0</v>
      </c>
      <c r="V144" s="195">
        <v>0</v>
      </c>
      <c r="W144" s="195">
        <v>0</v>
      </c>
      <c r="X144" s="195">
        <v>0</v>
      </c>
      <c r="Y144" s="195">
        <v>0</v>
      </c>
      <c r="Z144" s="195">
        <v>0</v>
      </c>
      <c r="AA144" s="195">
        <v>0</v>
      </c>
      <c r="AB144" s="195">
        <v>0</v>
      </c>
      <c r="AC144" s="195">
        <v>0</v>
      </c>
      <c r="AD144" s="195">
        <v>0</v>
      </c>
      <c r="AE144" s="195">
        <v>0</v>
      </c>
      <c r="AF144" s="195">
        <v>0</v>
      </c>
      <c r="AG144" s="195">
        <v>0</v>
      </c>
      <c r="AH144" s="195">
        <v>0</v>
      </c>
      <c r="AI144" s="195">
        <v>0</v>
      </c>
      <c r="AJ144" s="195">
        <v>0</v>
      </c>
      <c r="AK144" s="195">
        <v>0</v>
      </c>
      <c r="AL144" s="195">
        <v>0</v>
      </c>
      <c r="AM144" s="195">
        <v>0</v>
      </c>
      <c r="AN144" s="195">
        <v>0</v>
      </c>
      <c r="AO144" s="195">
        <v>0</v>
      </c>
      <c r="AP144" s="195">
        <v>0</v>
      </c>
      <c r="AQ144" s="195">
        <v>0</v>
      </c>
      <c r="AR144" s="195">
        <v>0</v>
      </c>
      <c r="AS144" s="195">
        <v>243550</v>
      </c>
      <c r="AT144" s="195">
        <v>0</v>
      </c>
      <c r="AU144" s="195">
        <v>0</v>
      </c>
      <c r="AV144" s="195">
        <v>0</v>
      </c>
      <c r="AW144" s="195">
        <v>0</v>
      </c>
      <c r="AX144" s="195">
        <v>0</v>
      </c>
      <c r="AY144" s="195">
        <v>0</v>
      </c>
      <c r="AZ144" s="195">
        <v>0</v>
      </c>
      <c r="BA144" s="195">
        <v>0</v>
      </c>
      <c r="BB144" s="195">
        <v>0</v>
      </c>
      <c r="BC144" s="195">
        <v>0</v>
      </c>
      <c r="BD144" s="195">
        <v>0</v>
      </c>
      <c r="BE144" s="195">
        <v>0</v>
      </c>
      <c r="BF144" s="195">
        <v>0</v>
      </c>
      <c r="BG144" s="195">
        <v>0</v>
      </c>
      <c r="BH144" s="195">
        <v>0</v>
      </c>
      <c r="BI144" s="195">
        <v>0</v>
      </c>
      <c r="BJ144" s="195">
        <v>0</v>
      </c>
      <c r="BK144" s="195">
        <v>0</v>
      </c>
      <c r="BL144" s="195">
        <v>0</v>
      </c>
      <c r="BM144" s="195">
        <v>31633752.030000001</v>
      </c>
      <c r="BN144" s="195">
        <v>0</v>
      </c>
      <c r="BO144" s="195">
        <v>0</v>
      </c>
      <c r="BP144" s="195">
        <v>0</v>
      </c>
      <c r="BQ144" s="195">
        <v>0</v>
      </c>
      <c r="BR144" s="195">
        <v>0</v>
      </c>
      <c r="BS144" s="197">
        <v>0</v>
      </c>
      <c r="BT144" s="197">
        <v>0</v>
      </c>
      <c r="BU144" s="197">
        <v>0</v>
      </c>
      <c r="BV144" s="197">
        <v>0</v>
      </c>
      <c r="BW144" s="197">
        <v>0</v>
      </c>
      <c r="BX144" s="197">
        <v>0</v>
      </c>
      <c r="BY144" s="197">
        <v>0</v>
      </c>
      <c r="BZ144" s="197">
        <v>0</v>
      </c>
      <c r="CA144" s="197">
        <v>0</v>
      </c>
      <c r="CB144" s="197">
        <v>0</v>
      </c>
      <c r="CC144" s="197">
        <v>0</v>
      </c>
      <c r="CD144" s="197">
        <v>0</v>
      </c>
      <c r="CE144" s="197">
        <v>0</v>
      </c>
      <c r="CF144" s="197">
        <v>165000</v>
      </c>
      <c r="CG144" s="197">
        <v>0</v>
      </c>
      <c r="CH144" s="197">
        <v>0</v>
      </c>
      <c r="CI144" s="195">
        <v>0</v>
      </c>
      <c r="CJ144" s="197">
        <v>0</v>
      </c>
      <c r="CK144" s="197">
        <v>0</v>
      </c>
      <c r="CL144" s="197">
        <v>0</v>
      </c>
      <c r="CM144" s="197">
        <v>0</v>
      </c>
    </row>
    <row r="145" spans="1:91" ht="24.6" hidden="1">
      <c r="A145" s="125">
        <v>18</v>
      </c>
      <c r="B145" s="243" t="s">
        <v>874</v>
      </c>
      <c r="C145" s="148" t="s">
        <v>1245</v>
      </c>
      <c r="D145" s="195">
        <v>1028203.15</v>
      </c>
      <c r="E145" s="195">
        <v>0</v>
      </c>
      <c r="F145" s="195">
        <v>0</v>
      </c>
      <c r="G145" s="195">
        <v>0</v>
      </c>
      <c r="H145" s="195">
        <v>0</v>
      </c>
      <c r="I145" s="195">
        <v>0</v>
      </c>
      <c r="J145" s="195">
        <v>0</v>
      </c>
      <c r="K145" s="195">
        <v>0</v>
      </c>
      <c r="L145" s="195">
        <v>0</v>
      </c>
      <c r="M145" s="195">
        <v>0</v>
      </c>
      <c r="N145" s="195">
        <v>0</v>
      </c>
      <c r="O145" s="195">
        <v>0</v>
      </c>
      <c r="P145" s="195">
        <v>0</v>
      </c>
      <c r="Q145" s="195">
        <v>0</v>
      </c>
      <c r="R145" s="195">
        <v>0</v>
      </c>
      <c r="S145" s="195">
        <v>0</v>
      </c>
      <c r="T145" s="195">
        <v>0</v>
      </c>
      <c r="U145" s="195">
        <v>0</v>
      </c>
      <c r="V145" s="195">
        <v>0</v>
      </c>
      <c r="W145" s="195">
        <v>0</v>
      </c>
      <c r="X145" s="195">
        <v>0</v>
      </c>
      <c r="Y145" s="195">
        <v>0</v>
      </c>
      <c r="Z145" s="195">
        <v>0</v>
      </c>
      <c r="AA145" s="195">
        <v>0</v>
      </c>
      <c r="AB145" s="195">
        <v>0</v>
      </c>
      <c r="AC145" s="195">
        <v>0</v>
      </c>
      <c r="AD145" s="195">
        <v>0</v>
      </c>
      <c r="AE145" s="195">
        <v>0</v>
      </c>
      <c r="AF145" s="195">
        <v>0</v>
      </c>
      <c r="AG145" s="195">
        <v>0</v>
      </c>
      <c r="AH145" s="195">
        <v>0</v>
      </c>
      <c r="AI145" s="195">
        <v>0</v>
      </c>
      <c r="AJ145" s="195">
        <v>0</v>
      </c>
      <c r="AK145" s="195">
        <v>0</v>
      </c>
      <c r="AL145" s="195">
        <v>0</v>
      </c>
      <c r="AM145" s="195">
        <v>0</v>
      </c>
      <c r="AN145" s="195">
        <v>0</v>
      </c>
      <c r="AO145" s="195">
        <v>0</v>
      </c>
      <c r="AP145" s="195">
        <v>0</v>
      </c>
      <c r="AQ145" s="195">
        <v>0</v>
      </c>
      <c r="AR145" s="195">
        <v>0</v>
      </c>
      <c r="AS145" s="195">
        <v>0</v>
      </c>
      <c r="AT145" s="195">
        <v>0</v>
      </c>
      <c r="AU145" s="195">
        <v>0</v>
      </c>
      <c r="AV145" s="195">
        <v>0</v>
      </c>
      <c r="AW145" s="195">
        <v>0</v>
      </c>
      <c r="AX145" s="195">
        <v>0</v>
      </c>
      <c r="AY145" s="195">
        <v>0</v>
      </c>
      <c r="AZ145" s="195">
        <v>0</v>
      </c>
      <c r="BA145" s="195">
        <v>0</v>
      </c>
      <c r="BB145" s="195">
        <v>0</v>
      </c>
      <c r="BC145" s="195">
        <v>0</v>
      </c>
      <c r="BD145" s="195">
        <v>0</v>
      </c>
      <c r="BE145" s="195">
        <v>0</v>
      </c>
      <c r="BF145" s="195">
        <v>0</v>
      </c>
      <c r="BG145" s="195">
        <v>0</v>
      </c>
      <c r="BH145" s="195">
        <v>0</v>
      </c>
      <c r="BI145" s="195">
        <v>0</v>
      </c>
      <c r="BJ145" s="195">
        <v>0</v>
      </c>
      <c r="BK145" s="195">
        <v>0</v>
      </c>
      <c r="BL145" s="195">
        <v>0</v>
      </c>
      <c r="BM145" s="195">
        <v>40440697</v>
      </c>
      <c r="BN145" s="195">
        <v>0</v>
      </c>
      <c r="BO145" s="195">
        <v>0</v>
      </c>
      <c r="BP145" s="195">
        <v>0</v>
      </c>
      <c r="BQ145" s="195">
        <v>0</v>
      </c>
      <c r="BR145" s="195">
        <v>0</v>
      </c>
      <c r="BS145" s="197">
        <v>7279183.5</v>
      </c>
      <c r="BT145" s="197">
        <v>0</v>
      </c>
      <c r="BU145" s="197">
        <v>0</v>
      </c>
      <c r="BV145" s="197">
        <v>0</v>
      </c>
      <c r="BW145" s="197">
        <v>0</v>
      </c>
      <c r="BX145" s="197">
        <v>0</v>
      </c>
      <c r="BY145" s="197">
        <v>0</v>
      </c>
      <c r="BZ145" s="197">
        <v>0</v>
      </c>
      <c r="CA145" s="197">
        <v>0</v>
      </c>
      <c r="CB145" s="197">
        <v>0</v>
      </c>
      <c r="CC145" s="197">
        <v>0</v>
      </c>
      <c r="CD145" s="197">
        <v>0</v>
      </c>
      <c r="CE145" s="197">
        <v>0</v>
      </c>
      <c r="CF145" s="197">
        <v>0</v>
      </c>
      <c r="CG145" s="197">
        <v>0</v>
      </c>
      <c r="CH145" s="197">
        <v>0</v>
      </c>
      <c r="CI145" s="197">
        <v>0</v>
      </c>
      <c r="CJ145" s="197">
        <v>0</v>
      </c>
      <c r="CK145" s="197">
        <v>0</v>
      </c>
      <c r="CL145" s="197">
        <v>0</v>
      </c>
      <c r="CM145" s="197">
        <v>0</v>
      </c>
    </row>
    <row r="146" spans="1:91" ht="24.6" hidden="1">
      <c r="A146" s="125">
        <v>18</v>
      </c>
      <c r="B146" s="243" t="s">
        <v>875</v>
      </c>
      <c r="C146" s="148" t="s">
        <v>1246</v>
      </c>
      <c r="D146" s="195">
        <v>0</v>
      </c>
      <c r="E146" s="195">
        <v>0</v>
      </c>
      <c r="F146" s="195">
        <v>0</v>
      </c>
      <c r="G146" s="195">
        <v>0</v>
      </c>
      <c r="H146" s="195">
        <v>0</v>
      </c>
      <c r="I146" s="195">
        <v>0</v>
      </c>
      <c r="J146" s="195">
        <v>0</v>
      </c>
      <c r="K146" s="195">
        <v>0</v>
      </c>
      <c r="L146" s="195">
        <v>0</v>
      </c>
      <c r="M146" s="195">
        <v>0</v>
      </c>
      <c r="N146" s="195">
        <v>0</v>
      </c>
      <c r="O146" s="195">
        <v>0</v>
      </c>
      <c r="P146" s="195">
        <v>0</v>
      </c>
      <c r="Q146" s="195">
        <v>0</v>
      </c>
      <c r="R146" s="195">
        <v>0</v>
      </c>
      <c r="S146" s="195">
        <v>0</v>
      </c>
      <c r="T146" s="195">
        <v>0</v>
      </c>
      <c r="U146" s="195">
        <v>0</v>
      </c>
      <c r="V146" s="195">
        <v>0</v>
      </c>
      <c r="W146" s="195">
        <v>0</v>
      </c>
      <c r="X146" s="195">
        <v>0</v>
      </c>
      <c r="Y146" s="195">
        <v>0</v>
      </c>
      <c r="Z146" s="195">
        <v>0</v>
      </c>
      <c r="AA146" s="195">
        <v>0</v>
      </c>
      <c r="AB146" s="195">
        <v>0</v>
      </c>
      <c r="AC146" s="195">
        <v>0</v>
      </c>
      <c r="AD146" s="195">
        <v>0</v>
      </c>
      <c r="AE146" s="195">
        <v>0</v>
      </c>
      <c r="AF146" s="195">
        <v>0</v>
      </c>
      <c r="AG146" s="195">
        <v>0</v>
      </c>
      <c r="AH146" s="195">
        <v>0</v>
      </c>
      <c r="AI146" s="195">
        <v>0</v>
      </c>
      <c r="AJ146" s="195">
        <v>0</v>
      </c>
      <c r="AK146" s="195">
        <v>0</v>
      </c>
      <c r="AL146" s="195">
        <v>0</v>
      </c>
      <c r="AM146" s="195">
        <v>0</v>
      </c>
      <c r="AN146" s="195">
        <v>0</v>
      </c>
      <c r="AO146" s="195">
        <v>0</v>
      </c>
      <c r="AP146" s="195">
        <v>0</v>
      </c>
      <c r="AQ146" s="195">
        <v>0</v>
      </c>
      <c r="AR146" s="195">
        <v>0</v>
      </c>
      <c r="AS146" s="195">
        <v>0</v>
      </c>
      <c r="AT146" s="195">
        <v>0</v>
      </c>
      <c r="AU146" s="195">
        <v>0</v>
      </c>
      <c r="AV146" s="195">
        <v>0</v>
      </c>
      <c r="AW146" s="195">
        <v>0</v>
      </c>
      <c r="AX146" s="195">
        <v>0</v>
      </c>
      <c r="AY146" s="195">
        <v>0</v>
      </c>
      <c r="AZ146" s="195">
        <v>0</v>
      </c>
      <c r="BA146" s="195">
        <v>0</v>
      </c>
      <c r="BB146" s="195">
        <v>0</v>
      </c>
      <c r="BC146" s="195">
        <v>0</v>
      </c>
      <c r="BD146" s="195">
        <v>0</v>
      </c>
      <c r="BE146" s="195">
        <v>0</v>
      </c>
      <c r="BF146" s="195">
        <v>0</v>
      </c>
      <c r="BG146" s="195">
        <v>0</v>
      </c>
      <c r="BH146" s="195">
        <v>0</v>
      </c>
      <c r="BI146" s="195">
        <v>0</v>
      </c>
      <c r="BJ146" s="195">
        <v>0</v>
      </c>
      <c r="BK146" s="195">
        <v>0</v>
      </c>
      <c r="BL146" s="195">
        <v>0</v>
      </c>
      <c r="BM146" s="195">
        <v>0</v>
      </c>
      <c r="BN146" s="195">
        <v>0</v>
      </c>
      <c r="BO146" s="195">
        <v>0</v>
      </c>
      <c r="BP146" s="195">
        <v>0</v>
      </c>
      <c r="BQ146" s="195">
        <v>0</v>
      </c>
      <c r="BR146" s="195">
        <v>0</v>
      </c>
      <c r="BS146" s="197">
        <v>0</v>
      </c>
      <c r="BT146" s="197">
        <v>0</v>
      </c>
      <c r="BU146" s="197">
        <v>0</v>
      </c>
      <c r="BV146" s="197">
        <v>0</v>
      </c>
      <c r="BW146" s="195">
        <v>0</v>
      </c>
      <c r="BX146" s="197">
        <v>0</v>
      </c>
      <c r="BY146" s="197">
        <v>0</v>
      </c>
      <c r="BZ146" s="197">
        <v>0</v>
      </c>
      <c r="CA146" s="197">
        <v>0</v>
      </c>
      <c r="CB146" s="197">
        <v>0</v>
      </c>
      <c r="CC146" s="197">
        <v>0</v>
      </c>
      <c r="CD146" s="197">
        <v>0</v>
      </c>
      <c r="CE146" s="197">
        <v>0</v>
      </c>
      <c r="CF146" s="197">
        <v>0</v>
      </c>
      <c r="CG146" s="197">
        <v>0</v>
      </c>
      <c r="CH146" s="197">
        <v>0</v>
      </c>
      <c r="CI146" s="197">
        <v>0</v>
      </c>
      <c r="CJ146" s="197">
        <v>0</v>
      </c>
      <c r="CK146" s="197">
        <v>0</v>
      </c>
      <c r="CL146" s="197">
        <v>0</v>
      </c>
      <c r="CM146" s="197">
        <v>0</v>
      </c>
    </row>
    <row r="147" spans="1:91" ht="24.6" hidden="1">
      <c r="A147" s="125">
        <v>18</v>
      </c>
      <c r="B147" s="243" t="s">
        <v>876</v>
      </c>
      <c r="C147" s="132" t="s">
        <v>479</v>
      </c>
      <c r="D147" s="195">
        <v>0</v>
      </c>
      <c r="E147" s="195">
        <v>0</v>
      </c>
      <c r="F147" s="195">
        <v>0</v>
      </c>
      <c r="G147" s="195">
        <v>0</v>
      </c>
      <c r="H147" s="195">
        <v>0</v>
      </c>
      <c r="I147" s="195">
        <v>0</v>
      </c>
      <c r="J147" s="195">
        <v>0</v>
      </c>
      <c r="K147" s="195">
        <v>0</v>
      </c>
      <c r="L147" s="195">
        <v>0</v>
      </c>
      <c r="M147" s="195">
        <v>0</v>
      </c>
      <c r="N147" s="195">
        <v>0</v>
      </c>
      <c r="O147" s="195">
        <v>0</v>
      </c>
      <c r="P147" s="195">
        <v>0</v>
      </c>
      <c r="Q147" s="195">
        <v>0</v>
      </c>
      <c r="R147" s="195">
        <v>0</v>
      </c>
      <c r="S147" s="195">
        <v>0</v>
      </c>
      <c r="T147" s="195">
        <v>0</v>
      </c>
      <c r="U147" s="195">
        <v>0</v>
      </c>
      <c r="V147" s="195">
        <v>0</v>
      </c>
      <c r="W147" s="195">
        <v>0</v>
      </c>
      <c r="X147" s="195">
        <v>0</v>
      </c>
      <c r="Y147" s="195">
        <v>0</v>
      </c>
      <c r="Z147" s="195">
        <v>0</v>
      </c>
      <c r="AA147" s="195">
        <v>0</v>
      </c>
      <c r="AB147" s="195">
        <v>0</v>
      </c>
      <c r="AC147" s="195">
        <v>0</v>
      </c>
      <c r="AD147" s="195">
        <v>0</v>
      </c>
      <c r="AE147" s="195">
        <v>0</v>
      </c>
      <c r="AF147" s="195">
        <v>0</v>
      </c>
      <c r="AG147" s="195">
        <v>0</v>
      </c>
      <c r="AH147" s="195">
        <v>0</v>
      </c>
      <c r="AI147" s="195">
        <v>0</v>
      </c>
      <c r="AJ147" s="195">
        <v>0</v>
      </c>
      <c r="AK147" s="195">
        <v>0</v>
      </c>
      <c r="AL147" s="195">
        <v>0</v>
      </c>
      <c r="AM147" s="195">
        <v>0</v>
      </c>
      <c r="AN147" s="195">
        <v>0</v>
      </c>
      <c r="AO147" s="195">
        <v>0</v>
      </c>
      <c r="AP147" s="195">
        <v>0</v>
      </c>
      <c r="AQ147" s="195">
        <v>0</v>
      </c>
      <c r="AR147" s="195">
        <v>0</v>
      </c>
      <c r="AS147" s="195">
        <v>0</v>
      </c>
      <c r="AT147" s="195">
        <v>0</v>
      </c>
      <c r="AU147" s="195">
        <v>0</v>
      </c>
      <c r="AV147" s="195">
        <v>0</v>
      </c>
      <c r="AW147" s="195">
        <v>0</v>
      </c>
      <c r="AX147" s="195">
        <v>0</v>
      </c>
      <c r="AY147" s="195">
        <v>0</v>
      </c>
      <c r="AZ147" s="195">
        <v>0</v>
      </c>
      <c r="BA147" s="195">
        <v>0</v>
      </c>
      <c r="BB147" s="195">
        <v>0</v>
      </c>
      <c r="BC147" s="195">
        <v>0</v>
      </c>
      <c r="BD147" s="195">
        <v>0</v>
      </c>
      <c r="BE147" s="195">
        <v>0</v>
      </c>
      <c r="BF147" s="195">
        <v>0</v>
      </c>
      <c r="BG147" s="195">
        <v>0</v>
      </c>
      <c r="BH147" s="195">
        <v>0</v>
      </c>
      <c r="BI147" s="195">
        <v>0</v>
      </c>
      <c r="BJ147" s="195">
        <v>0</v>
      </c>
      <c r="BK147" s="195">
        <v>0</v>
      </c>
      <c r="BL147" s="195">
        <v>0</v>
      </c>
      <c r="BM147" s="195">
        <v>0</v>
      </c>
      <c r="BN147" s="195">
        <v>0</v>
      </c>
      <c r="BO147" s="195">
        <v>0</v>
      </c>
      <c r="BP147" s="195">
        <v>0</v>
      </c>
      <c r="BQ147" s="195">
        <v>0</v>
      </c>
      <c r="BR147" s="195">
        <v>0</v>
      </c>
      <c r="BS147" s="195">
        <v>0</v>
      </c>
      <c r="BT147" s="195">
        <v>0</v>
      </c>
      <c r="BU147" s="195">
        <v>0</v>
      </c>
      <c r="BV147" s="195">
        <v>0</v>
      </c>
      <c r="BW147" s="195">
        <v>0</v>
      </c>
      <c r="BX147" s="195">
        <v>0</v>
      </c>
      <c r="BY147" s="195">
        <v>0</v>
      </c>
      <c r="BZ147" s="195">
        <v>0</v>
      </c>
      <c r="CA147" s="195">
        <v>0</v>
      </c>
      <c r="CB147" s="195">
        <v>0</v>
      </c>
      <c r="CC147" s="195">
        <v>0</v>
      </c>
      <c r="CD147" s="195">
        <v>0</v>
      </c>
      <c r="CE147" s="195">
        <v>0</v>
      </c>
      <c r="CF147" s="195">
        <v>0</v>
      </c>
      <c r="CG147" s="195">
        <v>0</v>
      </c>
      <c r="CH147" s="195">
        <v>0</v>
      </c>
      <c r="CI147" s="195">
        <v>0</v>
      </c>
      <c r="CJ147" s="195">
        <v>0</v>
      </c>
      <c r="CK147" s="195">
        <v>0</v>
      </c>
      <c r="CL147" s="195">
        <v>0</v>
      </c>
      <c r="CM147" s="195">
        <v>0</v>
      </c>
    </row>
    <row r="148" spans="1:91" ht="24.6" hidden="1">
      <c r="A148" s="125">
        <v>18</v>
      </c>
      <c r="B148" s="243" t="s">
        <v>877</v>
      </c>
      <c r="C148" s="132" t="s">
        <v>1247</v>
      </c>
      <c r="D148" s="195">
        <v>0</v>
      </c>
      <c r="E148" s="195">
        <v>0</v>
      </c>
      <c r="F148" s="195">
        <v>0</v>
      </c>
      <c r="G148" s="195">
        <v>0</v>
      </c>
      <c r="H148" s="195">
        <v>0</v>
      </c>
      <c r="I148" s="195">
        <v>0</v>
      </c>
      <c r="J148" s="195">
        <v>0</v>
      </c>
      <c r="K148" s="195">
        <v>0</v>
      </c>
      <c r="L148" s="195">
        <v>0</v>
      </c>
      <c r="M148" s="195">
        <v>0</v>
      </c>
      <c r="N148" s="195">
        <v>0</v>
      </c>
      <c r="O148" s="195">
        <v>0</v>
      </c>
      <c r="P148" s="195">
        <v>0</v>
      </c>
      <c r="Q148" s="195">
        <v>0</v>
      </c>
      <c r="R148" s="195">
        <v>0</v>
      </c>
      <c r="S148" s="195">
        <v>0</v>
      </c>
      <c r="T148" s="195">
        <v>0</v>
      </c>
      <c r="U148" s="195">
        <v>0</v>
      </c>
      <c r="V148" s="195">
        <v>0</v>
      </c>
      <c r="W148" s="195">
        <v>0</v>
      </c>
      <c r="X148" s="195">
        <v>0</v>
      </c>
      <c r="Y148" s="195">
        <v>0</v>
      </c>
      <c r="Z148" s="195">
        <v>0</v>
      </c>
      <c r="AA148" s="195">
        <v>0</v>
      </c>
      <c r="AB148" s="195">
        <v>0</v>
      </c>
      <c r="AC148" s="195">
        <v>0</v>
      </c>
      <c r="AD148" s="195">
        <v>0</v>
      </c>
      <c r="AE148" s="195">
        <v>0</v>
      </c>
      <c r="AF148" s="195">
        <v>0</v>
      </c>
      <c r="AG148" s="195">
        <v>0</v>
      </c>
      <c r="AH148" s="195">
        <v>0</v>
      </c>
      <c r="AI148" s="195">
        <v>0</v>
      </c>
      <c r="AJ148" s="195">
        <v>0</v>
      </c>
      <c r="AK148" s="195">
        <v>0</v>
      </c>
      <c r="AL148" s="195">
        <v>0</v>
      </c>
      <c r="AM148" s="195">
        <v>0</v>
      </c>
      <c r="AN148" s="195">
        <v>0</v>
      </c>
      <c r="AO148" s="195">
        <v>0</v>
      </c>
      <c r="AP148" s="195">
        <v>0</v>
      </c>
      <c r="AQ148" s="195">
        <v>0</v>
      </c>
      <c r="AR148" s="195">
        <v>0</v>
      </c>
      <c r="AS148" s="195">
        <v>0</v>
      </c>
      <c r="AT148" s="195">
        <v>0</v>
      </c>
      <c r="AU148" s="195">
        <v>0</v>
      </c>
      <c r="AV148" s="195">
        <v>0</v>
      </c>
      <c r="AW148" s="195">
        <v>0</v>
      </c>
      <c r="AX148" s="195">
        <v>0</v>
      </c>
      <c r="AY148" s="195">
        <v>0</v>
      </c>
      <c r="AZ148" s="195">
        <v>0</v>
      </c>
      <c r="BA148" s="195">
        <v>0</v>
      </c>
      <c r="BB148" s="195">
        <v>0</v>
      </c>
      <c r="BC148" s="195">
        <v>0</v>
      </c>
      <c r="BD148" s="195">
        <v>0</v>
      </c>
      <c r="BE148" s="195">
        <v>0</v>
      </c>
      <c r="BF148" s="195">
        <v>0</v>
      </c>
      <c r="BG148" s="195">
        <v>0</v>
      </c>
      <c r="BH148" s="195">
        <v>0</v>
      </c>
      <c r="BI148" s="195">
        <v>0</v>
      </c>
      <c r="BJ148" s="195">
        <v>0</v>
      </c>
      <c r="BK148" s="195">
        <v>0</v>
      </c>
      <c r="BL148" s="195">
        <v>0</v>
      </c>
      <c r="BM148" s="195">
        <v>0</v>
      </c>
      <c r="BN148" s="195">
        <v>0</v>
      </c>
      <c r="BO148" s="195">
        <v>0</v>
      </c>
      <c r="BP148" s="195">
        <v>0</v>
      </c>
      <c r="BQ148" s="195">
        <v>0</v>
      </c>
      <c r="BR148" s="195">
        <v>0</v>
      </c>
      <c r="BS148" s="197">
        <v>0</v>
      </c>
      <c r="BT148" s="197">
        <v>0</v>
      </c>
      <c r="BU148" s="197">
        <v>0</v>
      </c>
      <c r="BV148" s="197">
        <v>0</v>
      </c>
      <c r="BW148" s="197">
        <v>0</v>
      </c>
      <c r="BX148" s="197">
        <v>0</v>
      </c>
      <c r="BY148" s="197">
        <v>0</v>
      </c>
      <c r="BZ148" s="197">
        <v>0</v>
      </c>
      <c r="CA148" s="197">
        <v>0</v>
      </c>
      <c r="CB148" s="197">
        <v>0</v>
      </c>
      <c r="CC148" s="197">
        <v>0</v>
      </c>
      <c r="CD148" s="197">
        <v>0</v>
      </c>
      <c r="CE148" s="197">
        <v>0</v>
      </c>
      <c r="CF148" s="197">
        <v>0</v>
      </c>
      <c r="CG148" s="197">
        <v>0</v>
      </c>
      <c r="CH148" s="197">
        <v>0</v>
      </c>
      <c r="CI148" s="197">
        <v>0</v>
      </c>
      <c r="CJ148" s="197">
        <v>0</v>
      </c>
      <c r="CK148" s="197">
        <v>0</v>
      </c>
      <c r="CL148" s="197">
        <v>0</v>
      </c>
      <c r="CM148" s="195">
        <v>0</v>
      </c>
    </row>
    <row r="149" spans="1:91" ht="24.6" hidden="1">
      <c r="A149" s="125">
        <v>18</v>
      </c>
      <c r="B149" s="243" t="s">
        <v>878</v>
      </c>
      <c r="C149" s="132" t="s">
        <v>1248</v>
      </c>
      <c r="D149" s="195">
        <v>0</v>
      </c>
      <c r="E149" s="195">
        <v>0</v>
      </c>
      <c r="F149" s="195">
        <v>0</v>
      </c>
      <c r="G149" s="195">
        <v>0</v>
      </c>
      <c r="H149" s="195">
        <v>0</v>
      </c>
      <c r="I149" s="195">
        <v>0</v>
      </c>
      <c r="J149" s="195">
        <v>0</v>
      </c>
      <c r="K149" s="195">
        <v>0</v>
      </c>
      <c r="L149" s="195">
        <v>0</v>
      </c>
      <c r="M149" s="195">
        <v>0</v>
      </c>
      <c r="N149" s="195">
        <v>0</v>
      </c>
      <c r="O149" s="195">
        <v>0</v>
      </c>
      <c r="P149" s="195">
        <v>0</v>
      </c>
      <c r="Q149" s="195">
        <v>0</v>
      </c>
      <c r="R149" s="195">
        <v>0</v>
      </c>
      <c r="S149" s="195">
        <v>0</v>
      </c>
      <c r="T149" s="195">
        <v>0</v>
      </c>
      <c r="U149" s="195">
        <v>0</v>
      </c>
      <c r="V149" s="195">
        <v>0</v>
      </c>
      <c r="W149" s="195">
        <v>0</v>
      </c>
      <c r="X149" s="195">
        <v>0</v>
      </c>
      <c r="Y149" s="195">
        <v>0</v>
      </c>
      <c r="Z149" s="195">
        <v>0</v>
      </c>
      <c r="AA149" s="195">
        <v>0</v>
      </c>
      <c r="AB149" s="195">
        <v>0</v>
      </c>
      <c r="AC149" s="195">
        <v>0</v>
      </c>
      <c r="AD149" s="195">
        <v>0</v>
      </c>
      <c r="AE149" s="195">
        <v>0</v>
      </c>
      <c r="AF149" s="195">
        <v>0</v>
      </c>
      <c r="AG149" s="195">
        <v>0</v>
      </c>
      <c r="AH149" s="195">
        <v>0</v>
      </c>
      <c r="AI149" s="195">
        <v>0</v>
      </c>
      <c r="AJ149" s="195">
        <v>0</v>
      </c>
      <c r="AK149" s="195">
        <v>0</v>
      </c>
      <c r="AL149" s="195">
        <v>0</v>
      </c>
      <c r="AM149" s="195">
        <v>0</v>
      </c>
      <c r="AN149" s="195">
        <v>0</v>
      </c>
      <c r="AO149" s="195">
        <v>0</v>
      </c>
      <c r="AP149" s="195">
        <v>0</v>
      </c>
      <c r="AQ149" s="195">
        <v>0</v>
      </c>
      <c r="AR149" s="195">
        <v>0</v>
      </c>
      <c r="AS149" s="195">
        <v>0</v>
      </c>
      <c r="AT149" s="195">
        <v>0</v>
      </c>
      <c r="AU149" s="195">
        <v>0</v>
      </c>
      <c r="AV149" s="195">
        <v>0</v>
      </c>
      <c r="AW149" s="195">
        <v>0</v>
      </c>
      <c r="AX149" s="195">
        <v>0</v>
      </c>
      <c r="AY149" s="195">
        <v>0</v>
      </c>
      <c r="AZ149" s="195">
        <v>0</v>
      </c>
      <c r="BA149" s="195">
        <v>0</v>
      </c>
      <c r="BB149" s="195">
        <v>0</v>
      </c>
      <c r="BC149" s="195">
        <v>0</v>
      </c>
      <c r="BD149" s="195">
        <v>0</v>
      </c>
      <c r="BE149" s="195">
        <v>0</v>
      </c>
      <c r="BF149" s="195">
        <v>0</v>
      </c>
      <c r="BG149" s="195">
        <v>0</v>
      </c>
      <c r="BH149" s="195">
        <v>0</v>
      </c>
      <c r="BI149" s="195">
        <v>0</v>
      </c>
      <c r="BJ149" s="195">
        <v>0</v>
      </c>
      <c r="BK149" s="195">
        <v>0</v>
      </c>
      <c r="BL149" s="195">
        <v>0</v>
      </c>
      <c r="BM149" s="195">
        <v>0</v>
      </c>
      <c r="BN149" s="195">
        <v>0</v>
      </c>
      <c r="BO149" s="195">
        <v>0</v>
      </c>
      <c r="BP149" s="195">
        <v>0</v>
      </c>
      <c r="BQ149" s="195">
        <v>0</v>
      </c>
      <c r="BR149" s="195">
        <v>0</v>
      </c>
      <c r="BS149" s="197">
        <v>0</v>
      </c>
      <c r="BT149" s="197">
        <v>0</v>
      </c>
      <c r="BU149" s="197">
        <v>0</v>
      </c>
      <c r="BV149" s="197">
        <v>0</v>
      </c>
      <c r="BW149" s="195">
        <v>0</v>
      </c>
      <c r="BX149" s="197">
        <v>0</v>
      </c>
      <c r="BY149" s="197">
        <v>0</v>
      </c>
      <c r="BZ149" s="195">
        <v>0</v>
      </c>
      <c r="CA149" s="195">
        <v>0</v>
      </c>
      <c r="CB149" s="195">
        <v>0</v>
      </c>
      <c r="CC149" s="197">
        <v>0</v>
      </c>
      <c r="CD149" s="197">
        <v>0</v>
      </c>
      <c r="CE149" s="195">
        <v>0</v>
      </c>
      <c r="CF149" s="197">
        <v>0</v>
      </c>
      <c r="CG149" s="195">
        <v>0</v>
      </c>
      <c r="CH149" s="197">
        <v>0</v>
      </c>
      <c r="CI149" s="197">
        <v>0</v>
      </c>
      <c r="CJ149" s="197">
        <v>0</v>
      </c>
      <c r="CK149" s="197">
        <v>0</v>
      </c>
      <c r="CL149" s="195">
        <v>0</v>
      </c>
      <c r="CM149" s="195">
        <v>0</v>
      </c>
    </row>
    <row r="150" spans="1:91" ht="24.6" hidden="1">
      <c r="A150" s="125">
        <v>18</v>
      </c>
      <c r="B150" s="243" t="s">
        <v>879</v>
      </c>
      <c r="C150" s="132" t="s">
        <v>1249</v>
      </c>
      <c r="D150" s="195">
        <v>0</v>
      </c>
      <c r="E150" s="195">
        <v>0</v>
      </c>
      <c r="F150" s="195">
        <v>0</v>
      </c>
      <c r="G150" s="195">
        <v>0</v>
      </c>
      <c r="H150" s="195">
        <v>0</v>
      </c>
      <c r="I150" s="195">
        <v>0</v>
      </c>
      <c r="J150" s="195">
        <v>0</v>
      </c>
      <c r="K150" s="195">
        <v>0</v>
      </c>
      <c r="L150" s="195">
        <v>0</v>
      </c>
      <c r="M150" s="195">
        <v>0</v>
      </c>
      <c r="N150" s="195">
        <v>0</v>
      </c>
      <c r="O150" s="195">
        <v>0</v>
      </c>
      <c r="P150" s="195">
        <v>18000</v>
      </c>
      <c r="Q150" s="195">
        <v>0</v>
      </c>
      <c r="R150" s="195">
        <v>0</v>
      </c>
      <c r="S150" s="195">
        <v>0</v>
      </c>
      <c r="T150" s="195">
        <v>0</v>
      </c>
      <c r="U150" s="195">
        <v>0</v>
      </c>
      <c r="V150" s="195">
        <v>0</v>
      </c>
      <c r="W150" s="195">
        <v>0</v>
      </c>
      <c r="X150" s="195">
        <v>0</v>
      </c>
      <c r="Y150" s="195">
        <v>0</v>
      </c>
      <c r="Z150" s="195">
        <v>0</v>
      </c>
      <c r="AA150" s="195">
        <v>0</v>
      </c>
      <c r="AB150" s="195">
        <v>0</v>
      </c>
      <c r="AC150" s="195">
        <v>0</v>
      </c>
      <c r="AD150" s="195">
        <v>0</v>
      </c>
      <c r="AE150" s="195">
        <v>0</v>
      </c>
      <c r="AF150" s="195">
        <v>0</v>
      </c>
      <c r="AG150" s="195">
        <v>0</v>
      </c>
      <c r="AH150" s="195">
        <v>0</v>
      </c>
      <c r="AI150" s="195">
        <v>0</v>
      </c>
      <c r="AJ150" s="195">
        <v>0</v>
      </c>
      <c r="AK150" s="195">
        <v>0</v>
      </c>
      <c r="AL150" s="195">
        <v>0</v>
      </c>
      <c r="AM150" s="195">
        <v>0</v>
      </c>
      <c r="AN150" s="195">
        <v>0</v>
      </c>
      <c r="AO150" s="195">
        <v>0</v>
      </c>
      <c r="AP150" s="195">
        <v>0</v>
      </c>
      <c r="AQ150" s="195">
        <v>0</v>
      </c>
      <c r="AR150" s="195">
        <v>0</v>
      </c>
      <c r="AS150" s="195">
        <v>0</v>
      </c>
      <c r="AT150" s="195">
        <v>0</v>
      </c>
      <c r="AU150" s="195">
        <v>0</v>
      </c>
      <c r="AV150" s="195">
        <v>0</v>
      </c>
      <c r="AW150" s="195">
        <v>0</v>
      </c>
      <c r="AX150" s="195">
        <v>0</v>
      </c>
      <c r="AY150" s="195">
        <v>0</v>
      </c>
      <c r="AZ150" s="195">
        <v>0</v>
      </c>
      <c r="BA150" s="195">
        <v>0</v>
      </c>
      <c r="BB150" s="195">
        <v>0</v>
      </c>
      <c r="BC150" s="195">
        <v>0</v>
      </c>
      <c r="BD150" s="195">
        <v>0</v>
      </c>
      <c r="BE150" s="195">
        <v>0</v>
      </c>
      <c r="BF150" s="195">
        <v>0</v>
      </c>
      <c r="BG150" s="195">
        <v>0</v>
      </c>
      <c r="BH150" s="195">
        <v>0</v>
      </c>
      <c r="BI150" s="195">
        <v>0</v>
      </c>
      <c r="BJ150" s="195">
        <v>0</v>
      </c>
      <c r="BK150" s="195">
        <v>0</v>
      </c>
      <c r="BL150" s="195">
        <v>0</v>
      </c>
      <c r="BM150" s="195">
        <v>0</v>
      </c>
      <c r="BN150" s="195">
        <v>0</v>
      </c>
      <c r="BO150" s="195">
        <v>0</v>
      </c>
      <c r="BP150" s="195">
        <v>0</v>
      </c>
      <c r="BQ150" s="195">
        <v>0</v>
      </c>
      <c r="BR150" s="195">
        <v>0</v>
      </c>
      <c r="BS150" s="195">
        <v>0</v>
      </c>
      <c r="BT150" s="195">
        <v>0</v>
      </c>
      <c r="BU150" s="195">
        <v>0</v>
      </c>
      <c r="BV150" s="195">
        <v>64750</v>
      </c>
      <c r="BW150" s="195">
        <v>0</v>
      </c>
      <c r="BX150" s="195">
        <v>0</v>
      </c>
      <c r="BY150" s="195">
        <v>0</v>
      </c>
      <c r="BZ150" s="195">
        <v>0</v>
      </c>
      <c r="CA150" s="195">
        <v>0</v>
      </c>
      <c r="CB150" s="197">
        <v>0</v>
      </c>
      <c r="CC150" s="195">
        <v>0</v>
      </c>
      <c r="CD150" s="195">
        <v>0</v>
      </c>
      <c r="CE150" s="195">
        <v>0</v>
      </c>
      <c r="CF150" s="195">
        <v>0</v>
      </c>
      <c r="CG150" s="195">
        <v>0</v>
      </c>
      <c r="CH150" s="195">
        <v>0</v>
      </c>
      <c r="CI150" s="195">
        <v>0</v>
      </c>
      <c r="CJ150" s="195">
        <v>0</v>
      </c>
      <c r="CK150" s="195">
        <v>0</v>
      </c>
      <c r="CL150" s="195">
        <v>0</v>
      </c>
      <c r="CM150" s="195">
        <v>0</v>
      </c>
    </row>
    <row r="151" spans="1:91" ht="24.6" hidden="1">
      <c r="A151" s="125">
        <v>19</v>
      </c>
      <c r="B151" s="243" t="s">
        <v>880</v>
      </c>
      <c r="C151" s="132" t="s">
        <v>480</v>
      </c>
      <c r="D151" s="195">
        <v>0</v>
      </c>
      <c r="E151" s="195">
        <v>0</v>
      </c>
      <c r="F151" s="195">
        <v>0</v>
      </c>
      <c r="G151" s="195">
        <v>0</v>
      </c>
      <c r="H151" s="195">
        <v>0</v>
      </c>
      <c r="I151" s="195">
        <v>0</v>
      </c>
      <c r="J151" s="195">
        <v>0</v>
      </c>
      <c r="K151" s="195">
        <v>0</v>
      </c>
      <c r="L151" s="195">
        <v>0</v>
      </c>
      <c r="M151" s="195">
        <v>0</v>
      </c>
      <c r="N151" s="195">
        <v>0</v>
      </c>
      <c r="O151" s="195">
        <v>0</v>
      </c>
      <c r="P151" s="195">
        <v>5324.5</v>
      </c>
      <c r="Q151" s="195">
        <v>0</v>
      </c>
      <c r="R151" s="195">
        <v>0</v>
      </c>
      <c r="S151" s="195">
        <v>0</v>
      </c>
      <c r="T151" s="195">
        <v>0</v>
      </c>
      <c r="U151" s="195">
        <v>0</v>
      </c>
      <c r="V151" s="195">
        <v>0</v>
      </c>
      <c r="W151" s="195">
        <v>0</v>
      </c>
      <c r="X151" s="195">
        <v>0</v>
      </c>
      <c r="Y151" s="195">
        <v>0</v>
      </c>
      <c r="Z151" s="195">
        <v>0</v>
      </c>
      <c r="AA151" s="195">
        <v>0</v>
      </c>
      <c r="AB151" s="195">
        <v>0</v>
      </c>
      <c r="AC151" s="195">
        <v>0</v>
      </c>
      <c r="AD151" s="195">
        <v>0</v>
      </c>
      <c r="AE151" s="195">
        <v>0</v>
      </c>
      <c r="AF151" s="195">
        <v>0</v>
      </c>
      <c r="AG151" s="195">
        <v>0</v>
      </c>
      <c r="AH151" s="195">
        <v>0</v>
      </c>
      <c r="AI151" s="195">
        <v>0</v>
      </c>
      <c r="AJ151" s="195">
        <v>0</v>
      </c>
      <c r="AK151" s="195">
        <v>0</v>
      </c>
      <c r="AL151" s="195">
        <v>0</v>
      </c>
      <c r="AM151" s="195">
        <v>0</v>
      </c>
      <c r="AN151" s="195">
        <v>0</v>
      </c>
      <c r="AO151" s="195">
        <v>0</v>
      </c>
      <c r="AP151" s="195">
        <v>0</v>
      </c>
      <c r="AQ151" s="195">
        <v>0</v>
      </c>
      <c r="AR151" s="195">
        <v>0</v>
      </c>
      <c r="AS151" s="195">
        <v>0</v>
      </c>
      <c r="AT151" s="195">
        <v>0</v>
      </c>
      <c r="AU151" s="195">
        <v>0</v>
      </c>
      <c r="AV151" s="195">
        <v>0</v>
      </c>
      <c r="AW151" s="195">
        <v>0</v>
      </c>
      <c r="AX151" s="195">
        <v>0</v>
      </c>
      <c r="AY151" s="195">
        <v>0</v>
      </c>
      <c r="AZ151" s="195">
        <v>0</v>
      </c>
      <c r="BA151" s="195">
        <v>0</v>
      </c>
      <c r="BB151" s="195">
        <v>0</v>
      </c>
      <c r="BC151" s="195">
        <v>0</v>
      </c>
      <c r="BD151" s="195">
        <v>0</v>
      </c>
      <c r="BE151" s="195">
        <v>0</v>
      </c>
      <c r="BF151" s="195">
        <v>0</v>
      </c>
      <c r="BG151" s="195">
        <v>0</v>
      </c>
      <c r="BH151" s="195">
        <v>0</v>
      </c>
      <c r="BI151" s="195">
        <v>0</v>
      </c>
      <c r="BJ151" s="195">
        <v>0</v>
      </c>
      <c r="BK151" s="195">
        <v>0</v>
      </c>
      <c r="BL151" s="195">
        <v>0</v>
      </c>
      <c r="BM151" s="195">
        <v>0</v>
      </c>
      <c r="BN151" s="195">
        <v>0</v>
      </c>
      <c r="BO151" s="195">
        <v>0</v>
      </c>
      <c r="BP151" s="195">
        <v>0</v>
      </c>
      <c r="BQ151" s="195">
        <v>0</v>
      </c>
      <c r="BR151" s="195">
        <v>0</v>
      </c>
      <c r="BS151" s="197">
        <v>0</v>
      </c>
      <c r="BT151" s="195">
        <v>0</v>
      </c>
      <c r="BU151" s="195">
        <v>0</v>
      </c>
      <c r="BV151" s="195">
        <v>0</v>
      </c>
      <c r="BW151" s="195">
        <v>0</v>
      </c>
      <c r="BX151" s="195">
        <v>0</v>
      </c>
      <c r="BY151" s="195">
        <v>0</v>
      </c>
      <c r="BZ151" s="195">
        <v>0</v>
      </c>
      <c r="CA151" s="195">
        <v>0</v>
      </c>
      <c r="CB151" s="195">
        <v>0</v>
      </c>
      <c r="CC151" s="195">
        <v>0</v>
      </c>
      <c r="CD151" s="195">
        <v>0</v>
      </c>
      <c r="CE151" s="195">
        <v>0</v>
      </c>
      <c r="CF151" s="195">
        <v>0</v>
      </c>
      <c r="CG151" s="195">
        <v>0</v>
      </c>
      <c r="CH151" s="195">
        <v>0</v>
      </c>
      <c r="CI151" s="195">
        <v>0</v>
      </c>
      <c r="CJ151" s="195">
        <v>0</v>
      </c>
      <c r="CK151" s="195">
        <v>0</v>
      </c>
      <c r="CL151" s="195">
        <v>0</v>
      </c>
      <c r="CM151" s="195">
        <v>0</v>
      </c>
    </row>
    <row r="152" spans="1:91" ht="24.6" hidden="1">
      <c r="A152" s="125">
        <v>19</v>
      </c>
      <c r="B152" s="243" t="s">
        <v>881</v>
      </c>
      <c r="C152" s="132" t="s">
        <v>481</v>
      </c>
      <c r="D152" s="195">
        <v>803013.96</v>
      </c>
      <c r="E152" s="195">
        <v>106910</v>
      </c>
      <c r="F152" s="195">
        <v>0</v>
      </c>
      <c r="G152" s="195">
        <v>0</v>
      </c>
      <c r="H152" s="195">
        <v>0</v>
      </c>
      <c r="I152" s="195">
        <v>0</v>
      </c>
      <c r="J152" s="195">
        <v>0</v>
      </c>
      <c r="K152" s="195">
        <v>5906.4</v>
      </c>
      <c r="L152" s="195">
        <v>0</v>
      </c>
      <c r="M152" s="195">
        <v>0</v>
      </c>
      <c r="N152" s="195">
        <v>0</v>
      </c>
      <c r="O152" s="195">
        <v>0</v>
      </c>
      <c r="P152" s="195">
        <v>81183</v>
      </c>
      <c r="Q152" s="195">
        <v>0</v>
      </c>
      <c r="R152" s="195">
        <v>1500</v>
      </c>
      <c r="S152" s="195">
        <v>102597.04</v>
      </c>
      <c r="T152" s="195">
        <v>31255</v>
      </c>
      <c r="U152" s="195">
        <v>6900</v>
      </c>
      <c r="V152" s="195">
        <v>3110.4</v>
      </c>
      <c r="W152" s="195">
        <v>3.7</v>
      </c>
      <c r="X152" s="195">
        <v>259329.79</v>
      </c>
      <c r="Y152" s="195">
        <v>174501.64</v>
      </c>
      <c r="Z152" s="195">
        <v>0</v>
      </c>
      <c r="AA152" s="195">
        <v>0</v>
      </c>
      <c r="AB152" s="195">
        <v>0</v>
      </c>
      <c r="AC152" s="195">
        <v>0</v>
      </c>
      <c r="AD152" s="195">
        <v>2898</v>
      </c>
      <c r="AE152" s="195">
        <v>33235.78</v>
      </c>
      <c r="AF152" s="195">
        <v>0</v>
      </c>
      <c r="AG152" s="195">
        <v>0</v>
      </c>
      <c r="AH152" s="195">
        <v>183241.64</v>
      </c>
      <c r="AI152" s="195">
        <v>0</v>
      </c>
      <c r="AJ152" s="195">
        <v>0</v>
      </c>
      <c r="AK152" s="195">
        <v>0</v>
      </c>
      <c r="AL152" s="195">
        <v>1478077.5</v>
      </c>
      <c r="AM152" s="195">
        <v>9260.32</v>
      </c>
      <c r="AN152" s="195">
        <v>0</v>
      </c>
      <c r="AO152" s="195">
        <v>9260.32</v>
      </c>
      <c r="AP152" s="195">
        <v>0</v>
      </c>
      <c r="AQ152" s="195">
        <v>0</v>
      </c>
      <c r="AR152" s="195">
        <v>0</v>
      </c>
      <c r="AS152" s="195">
        <v>113728.88</v>
      </c>
      <c r="AT152" s="195">
        <v>205263</v>
      </c>
      <c r="AU152" s="195">
        <v>0</v>
      </c>
      <c r="AV152" s="195">
        <v>0</v>
      </c>
      <c r="AW152" s="195">
        <v>0</v>
      </c>
      <c r="AX152" s="195">
        <v>0</v>
      </c>
      <c r="AY152" s="195">
        <v>0</v>
      </c>
      <c r="AZ152" s="195">
        <v>0</v>
      </c>
      <c r="BA152" s="195">
        <v>0</v>
      </c>
      <c r="BB152" s="195">
        <v>62516.7</v>
      </c>
      <c r="BC152" s="195">
        <v>993.82</v>
      </c>
      <c r="BD152" s="195">
        <v>190241.15</v>
      </c>
      <c r="BE152" s="195">
        <v>1985</v>
      </c>
      <c r="BF152" s="195">
        <v>0</v>
      </c>
      <c r="BG152" s="195">
        <v>0</v>
      </c>
      <c r="BH152" s="195">
        <v>0</v>
      </c>
      <c r="BI152" s="195">
        <v>0</v>
      </c>
      <c r="BJ152" s="195">
        <v>0</v>
      </c>
      <c r="BK152" s="195">
        <v>0</v>
      </c>
      <c r="BL152" s="195">
        <v>0</v>
      </c>
      <c r="BM152" s="195">
        <v>1154552.04</v>
      </c>
      <c r="BN152" s="195">
        <v>0</v>
      </c>
      <c r="BO152" s="195">
        <v>6591.7</v>
      </c>
      <c r="BP152" s="195">
        <v>0</v>
      </c>
      <c r="BQ152" s="195">
        <v>1365</v>
      </c>
      <c r="BR152" s="195">
        <v>0</v>
      </c>
      <c r="BS152" s="195">
        <v>3181982.34</v>
      </c>
      <c r="BT152" s="195">
        <v>0</v>
      </c>
      <c r="BU152" s="195">
        <v>0</v>
      </c>
      <c r="BV152" s="195">
        <v>73880</v>
      </c>
      <c r="BW152" s="195">
        <v>42659</v>
      </c>
      <c r="BX152" s="195">
        <v>0</v>
      </c>
      <c r="BY152" s="195">
        <v>86769.2</v>
      </c>
      <c r="BZ152" s="195">
        <v>0</v>
      </c>
      <c r="CA152" s="195">
        <v>0</v>
      </c>
      <c r="CB152" s="195">
        <v>2000</v>
      </c>
      <c r="CC152" s="195">
        <v>0</v>
      </c>
      <c r="CD152" s="195">
        <v>0</v>
      </c>
      <c r="CE152" s="195">
        <v>0</v>
      </c>
      <c r="CF152" s="195">
        <v>12812.2</v>
      </c>
      <c r="CG152" s="195">
        <v>10185</v>
      </c>
      <c r="CH152" s="195">
        <v>0</v>
      </c>
      <c r="CI152" s="195">
        <v>0</v>
      </c>
      <c r="CJ152" s="195">
        <v>0</v>
      </c>
      <c r="CK152" s="195">
        <v>0</v>
      </c>
      <c r="CL152" s="195">
        <v>0</v>
      </c>
      <c r="CM152" s="195">
        <v>0</v>
      </c>
    </row>
    <row r="153" spans="1:91" ht="24.6" hidden="1">
      <c r="A153" s="125">
        <v>19</v>
      </c>
      <c r="B153" s="243" t="s">
        <v>882</v>
      </c>
      <c r="C153" s="132" t="s">
        <v>482</v>
      </c>
      <c r="D153" s="195">
        <v>0</v>
      </c>
      <c r="E153" s="195">
        <v>0</v>
      </c>
      <c r="F153" s="195">
        <v>0</v>
      </c>
      <c r="G153" s="195">
        <v>0</v>
      </c>
      <c r="H153" s="195">
        <v>0</v>
      </c>
      <c r="I153" s="195">
        <v>0</v>
      </c>
      <c r="J153" s="195">
        <v>0</v>
      </c>
      <c r="K153" s="195">
        <v>0</v>
      </c>
      <c r="L153" s="195">
        <v>0</v>
      </c>
      <c r="M153" s="195">
        <v>0</v>
      </c>
      <c r="N153" s="195">
        <v>0</v>
      </c>
      <c r="O153" s="195">
        <v>0</v>
      </c>
      <c r="P153" s="195">
        <v>148060</v>
      </c>
      <c r="Q153" s="195">
        <v>18000</v>
      </c>
      <c r="R153" s="195">
        <v>0</v>
      </c>
      <c r="S153" s="195">
        <v>0</v>
      </c>
      <c r="T153" s="195">
        <v>0</v>
      </c>
      <c r="U153" s="195">
        <v>0</v>
      </c>
      <c r="V153" s="195">
        <v>0</v>
      </c>
      <c r="W153" s="195">
        <v>0</v>
      </c>
      <c r="X153" s="195">
        <v>292053</v>
      </c>
      <c r="Y153" s="195">
        <v>0</v>
      </c>
      <c r="Z153" s="195">
        <v>0</v>
      </c>
      <c r="AA153" s="195">
        <v>0</v>
      </c>
      <c r="AB153" s="195">
        <v>0</v>
      </c>
      <c r="AC153" s="195">
        <v>0</v>
      </c>
      <c r="AD153" s="195">
        <v>0</v>
      </c>
      <c r="AE153" s="195">
        <v>0</v>
      </c>
      <c r="AF153" s="195">
        <v>0</v>
      </c>
      <c r="AG153" s="195">
        <v>0</v>
      </c>
      <c r="AH153" s="195">
        <v>0</v>
      </c>
      <c r="AI153" s="195">
        <v>0</v>
      </c>
      <c r="AJ153" s="195">
        <v>0</v>
      </c>
      <c r="AK153" s="195">
        <v>0</v>
      </c>
      <c r="AL153" s="195">
        <v>0</v>
      </c>
      <c r="AM153" s="195">
        <v>0</v>
      </c>
      <c r="AN153" s="195">
        <v>0</v>
      </c>
      <c r="AO153" s="195">
        <v>0</v>
      </c>
      <c r="AP153" s="195">
        <v>0</v>
      </c>
      <c r="AQ153" s="195">
        <v>0</v>
      </c>
      <c r="AR153" s="195">
        <v>0</v>
      </c>
      <c r="AS153" s="195">
        <v>0</v>
      </c>
      <c r="AT153" s="195">
        <v>0</v>
      </c>
      <c r="AU153" s="195">
        <v>0</v>
      </c>
      <c r="AV153" s="195">
        <v>0</v>
      </c>
      <c r="AW153" s="195">
        <v>0</v>
      </c>
      <c r="AX153" s="195">
        <v>0</v>
      </c>
      <c r="AY153" s="195">
        <v>0</v>
      </c>
      <c r="AZ153" s="195">
        <v>0</v>
      </c>
      <c r="BA153" s="195">
        <v>0</v>
      </c>
      <c r="BB153" s="195">
        <v>0</v>
      </c>
      <c r="BC153" s="195">
        <v>0</v>
      </c>
      <c r="BD153" s="195">
        <v>0</v>
      </c>
      <c r="BE153" s="195">
        <v>105440</v>
      </c>
      <c r="BF153" s="195">
        <v>0</v>
      </c>
      <c r="BG153" s="195">
        <v>0</v>
      </c>
      <c r="BH153" s="195">
        <v>0</v>
      </c>
      <c r="BI153" s="195">
        <v>0</v>
      </c>
      <c r="BJ153" s="195">
        <v>0</v>
      </c>
      <c r="BK153" s="195">
        <v>0</v>
      </c>
      <c r="BL153" s="195">
        <v>0</v>
      </c>
      <c r="BM153" s="195">
        <v>3179678</v>
      </c>
      <c r="BN153" s="195">
        <v>0</v>
      </c>
      <c r="BO153" s="195">
        <v>0</v>
      </c>
      <c r="BP153" s="195">
        <v>0</v>
      </c>
      <c r="BQ153" s="195">
        <v>0</v>
      </c>
      <c r="BR153" s="195">
        <v>0</v>
      </c>
      <c r="BS153" s="195">
        <v>291310</v>
      </c>
      <c r="BT153" s="195">
        <v>0</v>
      </c>
      <c r="BU153" s="195">
        <v>0</v>
      </c>
      <c r="BV153" s="195">
        <v>289634.52</v>
      </c>
      <c r="BW153" s="195">
        <v>0</v>
      </c>
      <c r="BX153" s="195">
        <v>0</v>
      </c>
      <c r="BY153" s="195">
        <v>0</v>
      </c>
      <c r="BZ153" s="195">
        <v>0</v>
      </c>
      <c r="CA153" s="195">
        <v>0</v>
      </c>
      <c r="CB153" s="195">
        <v>0</v>
      </c>
      <c r="CC153" s="195">
        <v>0</v>
      </c>
      <c r="CD153" s="195">
        <v>0</v>
      </c>
      <c r="CE153" s="195">
        <v>0</v>
      </c>
      <c r="CF153" s="195">
        <v>0</v>
      </c>
      <c r="CG153" s="195">
        <v>0</v>
      </c>
      <c r="CH153" s="195">
        <v>0</v>
      </c>
      <c r="CI153" s="195">
        <v>0</v>
      </c>
      <c r="CJ153" s="195">
        <v>0</v>
      </c>
      <c r="CK153" s="195">
        <v>0</v>
      </c>
      <c r="CL153" s="195">
        <v>0</v>
      </c>
      <c r="CM153" s="195">
        <v>0</v>
      </c>
    </row>
    <row r="154" spans="1:91" ht="24.6" hidden="1">
      <c r="A154" s="125">
        <v>19</v>
      </c>
      <c r="B154" s="243" t="s">
        <v>883</v>
      </c>
      <c r="C154" s="132" t="s">
        <v>483</v>
      </c>
      <c r="D154" s="195">
        <v>0</v>
      </c>
      <c r="E154" s="195">
        <v>0</v>
      </c>
      <c r="F154" s="195">
        <v>0</v>
      </c>
      <c r="G154" s="195">
        <v>0</v>
      </c>
      <c r="H154" s="195">
        <v>0</v>
      </c>
      <c r="I154" s="195">
        <v>0</v>
      </c>
      <c r="J154" s="195">
        <v>0</v>
      </c>
      <c r="K154" s="195">
        <v>0</v>
      </c>
      <c r="L154" s="195">
        <v>0</v>
      </c>
      <c r="M154" s="195">
        <v>0</v>
      </c>
      <c r="N154" s="195">
        <v>0</v>
      </c>
      <c r="O154" s="195">
        <v>0</v>
      </c>
      <c r="P154" s="195">
        <v>4500</v>
      </c>
      <c r="Q154" s="195">
        <v>0</v>
      </c>
      <c r="R154" s="195">
        <v>0</v>
      </c>
      <c r="S154" s="195">
        <v>8780</v>
      </c>
      <c r="T154" s="195">
        <v>0</v>
      </c>
      <c r="U154" s="195">
        <v>0</v>
      </c>
      <c r="V154" s="195">
        <v>0</v>
      </c>
      <c r="W154" s="195">
        <v>0</v>
      </c>
      <c r="X154" s="195">
        <v>331600</v>
      </c>
      <c r="Y154" s="195">
        <v>0</v>
      </c>
      <c r="Z154" s="195">
        <v>0</v>
      </c>
      <c r="AA154" s="195">
        <v>0</v>
      </c>
      <c r="AB154" s="195">
        <v>50850</v>
      </c>
      <c r="AC154" s="195">
        <v>0</v>
      </c>
      <c r="AD154" s="195">
        <v>0</v>
      </c>
      <c r="AE154" s="195">
        <v>0</v>
      </c>
      <c r="AF154" s="195">
        <v>0</v>
      </c>
      <c r="AG154" s="195">
        <v>0</v>
      </c>
      <c r="AH154" s="195">
        <v>0</v>
      </c>
      <c r="AI154" s="195">
        <v>0</v>
      </c>
      <c r="AJ154" s="195">
        <v>0</v>
      </c>
      <c r="AK154" s="195">
        <v>0</v>
      </c>
      <c r="AL154" s="195">
        <v>0</v>
      </c>
      <c r="AM154" s="195">
        <v>0</v>
      </c>
      <c r="AN154" s="195">
        <v>0</v>
      </c>
      <c r="AO154" s="195">
        <v>0</v>
      </c>
      <c r="AP154" s="195">
        <v>0</v>
      </c>
      <c r="AQ154" s="195">
        <v>0</v>
      </c>
      <c r="AR154" s="195">
        <v>0</v>
      </c>
      <c r="AS154" s="195">
        <v>0</v>
      </c>
      <c r="AT154" s="195">
        <v>0</v>
      </c>
      <c r="AU154" s="195">
        <v>0</v>
      </c>
      <c r="AV154" s="195">
        <v>0</v>
      </c>
      <c r="AW154" s="195">
        <v>0</v>
      </c>
      <c r="AX154" s="195">
        <v>0</v>
      </c>
      <c r="AY154" s="195">
        <v>0</v>
      </c>
      <c r="AZ154" s="195">
        <v>0</v>
      </c>
      <c r="BA154" s="195">
        <v>0</v>
      </c>
      <c r="BB154" s="195">
        <v>0</v>
      </c>
      <c r="BC154" s="195">
        <v>0</v>
      </c>
      <c r="BD154" s="195">
        <v>108108.5</v>
      </c>
      <c r="BE154" s="195">
        <v>0</v>
      </c>
      <c r="BF154" s="195">
        <v>0</v>
      </c>
      <c r="BG154" s="195">
        <v>0</v>
      </c>
      <c r="BH154" s="195">
        <v>150</v>
      </c>
      <c r="BI154" s="195">
        <v>0</v>
      </c>
      <c r="BJ154" s="195">
        <v>0</v>
      </c>
      <c r="BK154" s="195">
        <v>0</v>
      </c>
      <c r="BL154" s="195">
        <v>0</v>
      </c>
      <c r="BM154" s="195">
        <v>0</v>
      </c>
      <c r="BN154" s="195">
        <v>0</v>
      </c>
      <c r="BO154" s="195">
        <v>0</v>
      </c>
      <c r="BP154" s="195">
        <v>0</v>
      </c>
      <c r="BQ154" s="195">
        <v>0</v>
      </c>
      <c r="BR154" s="195">
        <v>0</v>
      </c>
      <c r="BS154" s="195">
        <v>132890</v>
      </c>
      <c r="BT154" s="195">
        <v>0</v>
      </c>
      <c r="BU154" s="195">
        <v>0</v>
      </c>
      <c r="BV154" s="195">
        <v>0</v>
      </c>
      <c r="BW154" s="195">
        <v>0</v>
      </c>
      <c r="BX154" s="195">
        <v>0</v>
      </c>
      <c r="BY154" s="195">
        <v>0</v>
      </c>
      <c r="BZ154" s="195">
        <v>0</v>
      </c>
      <c r="CA154" s="195">
        <v>0</v>
      </c>
      <c r="CB154" s="195">
        <v>0</v>
      </c>
      <c r="CC154" s="195">
        <v>0</v>
      </c>
      <c r="CD154" s="195">
        <v>0</v>
      </c>
      <c r="CE154" s="195">
        <v>0</v>
      </c>
      <c r="CF154" s="195">
        <v>0</v>
      </c>
      <c r="CG154" s="195">
        <v>0</v>
      </c>
      <c r="CH154" s="195">
        <v>0</v>
      </c>
      <c r="CI154" s="195">
        <v>0</v>
      </c>
      <c r="CJ154" s="195">
        <v>0</v>
      </c>
      <c r="CK154" s="195">
        <v>0</v>
      </c>
      <c r="CL154" s="195">
        <v>0</v>
      </c>
      <c r="CM154" s="195">
        <v>0</v>
      </c>
    </row>
    <row r="155" spans="1:91" ht="24.6" hidden="1">
      <c r="A155" s="125">
        <v>19</v>
      </c>
      <c r="B155" s="243" t="s">
        <v>884</v>
      </c>
      <c r="C155" s="147" t="s">
        <v>484</v>
      </c>
      <c r="D155" s="195">
        <v>105977</v>
      </c>
      <c r="E155" s="195">
        <v>59510</v>
      </c>
      <c r="F155" s="195">
        <v>46590</v>
      </c>
      <c r="G155" s="195">
        <v>89060</v>
      </c>
      <c r="H155" s="195">
        <v>46200</v>
      </c>
      <c r="I155" s="195">
        <v>52070</v>
      </c>
      <c r="J155" s="195">
        <v>156640</v>
      </c>
      <c r="K155" s="195">
        <v>55260</v>
      </c>
      <c r="L155" s="195">
        <v>90100</v>
      </c>
      <c r="M155" s="195">
        <v>132166.5</v>
      </c>
      <c r="N155" s="195">
        <v>63950</v>
      </c>
      <c r="O155" s="195">
        <v>28075</v>
      </c>
      <c r="P155" s="195">
        <v>338500</v>
      </c>
      <c r="Q155" s="195">
        <v>174600</v>
      </c>
      <c r="R155" s="195">
        <v>216700</v>
      </c>
      <c r="S155" s="195">
        <v>167900</v>
      </c>
      <c r="T155" s="195">
        <v>198130</v>
      </c>
      <c r="U155" s="195">
        <v>105700</v>
      </c>
      <c r="V155" s="195">
        <v>134100</v>
      </c>
      <c r="W155" s="195">
        <v>86800</v>
      </c>
      <c r="X155" s="195">
        <v>285100</v>
      </c>
      <c r="Y155" s="195">
        <v>41550</v>
      </c>
      <c r="Z155" s="195">
        <v>132250</v>
      </c>
      <c r="AA155" s="195">
        <v>261500</v>
      </c>
      <c r="AB155" s="195">
        <v>99760</v>
      </c>
      <c r="AC155" s="195">
        <v>111200</v>
      </c>
      <c r="AD155" s="195">
        <v>0</v>
      </c>
      <c r="AE155" s="195">
        <v>131200</v>
      </c>
      <c r="AF155" s="195">
        <v>223995</v>
      </c>
      <c r="AG155" s="195">
        <v>178171</v>
      </c>
      <c r="AH155" s="195">
        <v>143630</v>
      </c>
      <c r="AI155" s="195">
        <v>544390</v>
      </c>
      <c r="AJ155" s="195">
        <v>366950</v>
      </c>
      <c r="AK155" s="195">
        <v>347900</v>
      </c>
      <c r="AL155" s="195">
        <v>194935</v>
      </c>
      <c r="AM155" s="195">
        <v>218999</v>
      </c>
      <c r="AN155" s="195">
        <v>25730</v>
      </c>
      <c r="AO155" s="195">
        <v>26370</v>
      </c>
      <c r="AP155" s="195">
        <v>6300</v>
      </c>
      <c r="AQ155" s="195">
        <v>78750</v>
      </c>
      <c r="AR155" s="195">
        <v>15100</v>
      </c>
      <c r="AS155" s="195">
        <v>110300</v>
      </c>
      <c r="AT155" s="195">
        <v>108980</v>
      </c>
      <c r="AU155" s="195">
        <v>226410</v>
      </c>
      <c r="AV155" s="195">
        <v>193990</v>
      </c>
      <c r="AW155" s="195">
        <v>153930</v>
      </c>
      <c r="AX155" s="195">
        <v>72282.75</v>
      </c>
      <c r="AY155" s="195">
        <v>7700</v>
      </c>
      <c r="AZ155" s="195">
        <v>183200</v>
      </c>
      <c r="BA155" s="195">
        <v>0</v>
      </c>
      <c r="BB155" s="195">
        <v>0</v>
      </c>
      <c r="BC155" s="195">
        <v>78450</v>
      </c>
      <c r="BD155" s="195">
        <v>0</v>
      </c>
      <c r="BE155" s="195">
        <v>254740</v>
      </c>
      <c r="BF155" s="195">
        <v>68600</v>
      </c>
      <c r="BG155" s="195">
        <v>0</v>
      </c>
      <c r="BH155" s="195">
        <v>73250</v>
      </c>
      <c r="BI155" s="195">
        <v>177000</v>
      </c>
      <c r="BJ155" s="195">
        <v>70260</v>
      </c>
      <c r="BK155" s="195">
        <v>98210</v>
      </c>
      <c r="BL155" s="195">
        <v>149600</v>
      </c>
      <c r="BM155" s="195">
        <v>0</v>
      </c>
      <c r="BN155" s="195">
        <v>72020</v>
      </c>
      <c r="BO155" s="195">
        <v>54900</v>
      </c>
      <c r="BP155" s="195">
        <v>122747</v>
      </c>
      <c r="BQ155" s="195">
        <v>151565</v>
      </c>
      <c r="BR155" s="195">
        <v>61450</v>
      </c>
      <c r="BS155" s="197">
        <v>0</v>
      </c>
      <c r="BT155" s="197">
        <v>173090</v>
      </c>
      <c r="BU155" s="197">
        <v>152400</v>
      </c>
      <c r="BV155" s="197">
        <v>5630</v>
      </c>
      <c r="BW155" s="195">
        <v>65290</v>
      </c>
      <c r="BX155" s="197">
        <v>146798</v>
      </c>
      <c r="BY155" s="197">
        <v>7650</v>
      </c>
      <c r="BZ155" s="197">
        <v>78300</v>
      </c>
      <c r="CA155" s="197">
        <v>0</v>
      </c>
      <c r="CB155" s="197">
        <v>42350</v>
      </c>
      <c r="CC155" s="197">
        <v>129917</v>
      </c>
      <c r="CD155" s="197">
        <v>123480</v>
      </c>
      <c r="CE155" s="197">
        <v>65980</v>
      </c>
      <c r="CF155" s="195">
        <v>54210</v>
      </c>
      <c r="CG155" s="197">
        <v>1200</v>
      </c>
      <c r="CH155" s="197">
        <v>46450</v>
      </c>
      <c r="CI155" s="197">
        <v>54300</v>
      </c>
      <c r="CJ155" s="195">
        <v>67600</v>
      </c>
      <c r="CK155" s="197">
        <v>300090</v>
      </c>
      <c r="CL155" s="195">
        <v>29750</v>
      </c>
      <c r="CM155" s="195">
        <v>168009</v>
      </c>
    </row>
    <row r="156" spans="1:91" ht="24.6" hidden="1">
      <c r="A156" s="125">
        <v>19</v>
      </c>
      <c r="B156" s="243" t="s">
        <v>885</v>
      </c>
      <c r="C156" s="147" t="s">
        <v>485</v>
      </c>
      <c r="D156" s="195">
        <v>0</v>
      </c>
      <c r="E156" s="195">
        <v>0</v>
      </c>
      <c r="F156" s="195">
        <v>0</v>
      </c>
      <c r="G156" s="195">
        <v>0</v>
      </c>
      <c r="H156" s="195">
        <v>0</v>
      </c>
      <c r="I156" s="195">
        <v>0</v>
      </c>
      <c r="J156" s="195">
        <v>0</v>
      </c>
      <c r="K156" s="195">
        <v>0</v>
      </c>
      <c r="L156" s="195">
        <v>0</v>
      </c>
      <c r="M156" s="195">
        <v>0</v>
      </c>
      <c r="N156" s="195">
        <v>0</v>
      </c>
      <c r="O156" s="195">
        <v>0</v>
      </c>
      <c r="P156" s="195">
        <v>0</v>
      </c>
      <c r="Q156" s="195">
        <v>0</v>
      </c>
      <c r="R156" s="195">
        <v>0</v>
      </c>
      <c r="S156" s="195">
        <v>0</v>
      </c>
      <c r="T156" s="195">
        <v>0</v>
      </c>
      <c r="U156" s="195">
        <v>0</v>
      </c>
      <c r="V156" s="195">
        <v>0</v>
      </c>
      <c r="W156" s="195">
        <v>0</v>
      </c>
      <c r="X156" s="195">
        <v>0</v>
      </c>
      <c r="Y156" s="195">
        <v>0</v>
      </c>
      <c r="Z156" s="195">
        <v>0</v>
      </c>
      <c r="AA156" s="195">
        <v>0</v>
      </c>
      <c r="AB156" s="195">
        <v>0</v>
      </c>
      <c r="AC156" s="195">
        <v>0</v>
      </c>
      <c r="AD156" s="195">
        <v>0</v>
      </c>
      <c r="AE156" s="195">
        <v>0</v>
      </c>
      <c r="AF156" s="195">
        <v>0</v>
      </c>
      <c r="AG156" s="195">
        <v>0</v>
      </c>
      <c r="AH156" s="195">
        <v>0</v>
      </c>
      <c r="AI156" s="195">
        <v>0</v>
      </c>
      <c r="AJ156" s="195">
        <v>0</v>
      </c>
      <c r="AK156" s="195">
        <v>0</v>
      </c>
      <c r="AL156" s="195">
        <v>0</v>
      </c>
      <c r="AM156" s="195">
        <v>0</v>
      </c>
      <c r="AN156" s="195">
        <v>0</v>
      </c>
      <c r="AO156" s="195">
        <v>0</v>
      </c>
      <c r="AP156" s="195">
        <v>0</v>
      </c>
      <c r="AQ156" s="195">
        <v>0</v>
      </c>
      <c r="AR156" s="195">
        <v>0</v>
      </c>
      <c r="AS156" s="195">
        <v>0</v>
      </c>
      <c r="AT156" s="195">
        <v>0</v>
      </c>
      <c r="AU156" s="195">
        <v>0</v>
      </c>
      <c r="AV156" s="195">
        <v>0</v>
      </c>
      <c r="AW156" s="195">
        <v>0</v>
      </c>
      <c r="AX156" s="195">
        <v>0</v>
      </c>
      <c r="AY156" s="195">
        <v>0</v>
      </c>
      <c r="AZ156" s="195">
        <v>0</v>
      </c>
      <c r="BA156" s="195">
        <v>0</v>
      </c>
      <c r="BB156" s="195">
        <v>0</v>
      </c>
      <c r="BC156" s="195">
        <v>0</v>
      </c>
      <c r="BD156" s="195">
        <v>0</v>
      </c>
      <c r="BE156" s="195">
        <v>0</v>
      </c>
      <c r="BF156" s="195">
        <v>0</v>
      </c>
      <c r="BG156" s="195">
        <v>0</v>
      </c>
      <c r="BH156" s="195">
        <v>0</v>
      </c>
      <c r="BI156" s="195">
        <v>0</v>
      </c>
      <c r="BJ156" s="195">
        <v>0</v>
      </c>
      <c r="BK156" s="195">
        <v>0</v>
      </c>
      <c r="BL156" s="195">
        <v>0</v>
      </c>
      <c r="BM156" s="195">
        <v>0</v>
      </c>
      <c r="BN156" s="195">
        <v>0</v>
      </c>
      <c r="BO156" s="195">
        <v>0</v>
      </c>
      <c r="BP156" s="195">
        <v>0</v>
      </c>
      <c r="BQ156" s="195">
        <v>0</v>
      </c>
      <c r="BR156" s="195">
        <v>0</v>
      </c>
      <c r="BS156" s="197">
        <v>13495532</v>
      </c>
      <c r="BT156" s="197">
        <v>0</v>
      </c>
      <c r="BU156" s="197">
        <v>0</v>
      </c>
      <c r="BV156" s="197">
        <v>0</v>
      </c>
      <c r="BW156" s="195">
        <v>0</v>
      </c>
      <c r="BX156" s="195">
        <v>0</v>
      </c>
      <c r="BY156" s="197">
        <v>0</v>
      </c>
      <c r="BZ156" s="197">
        <v>0</v>
      </c>
      <c r="CA156" s="197">
        <v>0</v>
      </c>
      <c r="CB156" s="197">
        <v>0</v>
      </c>
      <c r="CC156" s="197">
        <v>0</v>
      </c>
      <c r="CD156" s="197">
        <v>12000</v>
      </c>
      <c r="CE156" s="197">
        <v>0</v>
      </c>
      <c r="CF156" s="197">
        <v>0</v>
      </c>
      <c r="CG156" s="195">
        <v>0</v>
      </c>
      <c r="CH156" s="197">
        <v>0</v>
      </c>
      <c r="CI156" s="197">
        <v>0</v>
      </c>
      <c r="CJ156" s="197">
        <v>0</v>
      </c>
      <c r="CK156" s="197">
        <v>0</v>
      </c>
      <c r="CL156" s="195">
        <v>0</v>
      </c>
      <c r="CM156" s="195">
        <v>0</v>
      </c>
    </row>
    <row r="157" spans="1:91" ht="24.6" hidden="1">
      <c r="A157" s="125">
        <v>19</v>
      </c>
      <c r="B157" s="243" t="s">
        <v>886</v>
      </c>
      <c r="C157" s="147" t="s">
        <v>486</v>
      </c>
      <c r="D157" s="195">
        <v>0</v>
      </c>
      <c r="E157" s="195">
        <v>0</v>
      </c>
      <c r="F157" s="195">
        <v>0</v>
      </c>
      <c r="G157" s="195">
        <v>0</v>
      </c>
      <c r="H157" s="195">
        <v>0</v>
      </c>
      <c r="I157" s="195">
        <v>23600</v>
      </c>
      <c r="J157" s="195">
        <v>0</v>
      </c>
      <c r="K157" s="195">
        <v>0</v>
      </c>
      <c r="L157" s="195">
        <v>0</v>
      </c>
      <c r="M157" s="195">
        <v>0</v>
      </c>
      <c r="N157" s="195">
        <v>0</v>
      </c>
      <c r="O157" s="195">
        <v>0</v>
      </c>
      <c r="P157" s="195">
        <v>0</v>
      </c>
      <c r="Q157" s="195">
        <v>0</v>
      </c>
      <c r="R157" s="195">
        <v>0</v>
      </c>
      <c r="S157" s="195">
        <v>0</v>
      </c>
      <c r="T157" s="195">
        <v>0</v>
      </c>
      <c r="U157" s="195">
        <v>0</v>
      </c>
      <c r="V157" s="195">
        <v>0</v>
      </c>
      <c r="W157" s="195">
        <v>0</v>
      </c>
      <c r="X157" s="195">
        <v>100000</v>
      </c>
      <c r="Y157" s="195">
        <v>0</v>
      </c>
      <c r="Z157" s="195">
        <v>0</v>
      </c>
      <c r="AA157" s="195">
        <v>0</v>
      </c>
      <c r="AB157" s="195">
        <v>0</v>
      </c>
      <c r="AC157" s="195">
        <v>0</v>
      </c>
      <c r="AD157" s="195">
        <v>0</v>
      </c>
      <c r="AE157" s="195">
        <v>0</v>
      </c>
      <c r="AF157" s="195">
        <v>0</v>
      </c>
      <c r="AG157" s="195">
        <v>0</v>
      </c>
      <c r="AH157" s="195">
        <v>0</v>
      </c>
      <c r="AI157" s="195">
        <v>0</v>
      </c>
      <c r="AJ157" s="195">
        <v>0</v>
      </c>
      <c r="AK157" s="195">
        <v>0</v>
      </c>
      <c r="AL157" s="195">
        <v>0</v>
      </c>
      <c r="AM157" s="195">
        <v>0</v>
      </c>
      <c r="AN157" s="195">
        <v>0</v>
      </c>
      <c r="AO157" s="195">
        <v>0</v>
      </c>
      <c r="AP157" s="195">
        <v>0</v>
      </c>
      <c r="AQ157" s="195">
        <v>0</v>
      </c>
      <c r="AR157" s="195">
        <v>0</v>
      </c>
      <c r="AS157" s="195">
        <v>0</v>
      </c>
      <c r="AT157" s="195">
        <v>0</v>
      </c>
      <c r="AU157" s="195">
        <v>0</v>
      </c>
      <c r="AV157" s="195">
        <v>0</v>
      </c>
      <c r="AW157" s="195">
        <v>0</v>
      </c>
      <c r="AX157" s="195">
        <v>0</v>
      </c>
      <c r="AY157" s="195">
        <v>0</v>
      </c>
      <c r="AZ157" s="195">
        <v>0</v>
      </c>
      <c r="BA157" s="195">
        <v>0</v>
      </c>
      <c r="BB157" s="195">
        <v>0</v>
      </c>
      <c r="BC157" s="195">
        <v>0</v>
      </c>
      <c r="BD157" s="195">
        <v>0</v>
      </c>
      <c r="BE157" s="195">
        <v>0</v>
      </c>
      <c r="BF157" s="195">
        <v>0</v>
      </c>
      <c r="BG157" s="195">
        <v>0</v>
      </c>
      <c r="BH157" s="195">
        <v>50000</v>
      </c>
      <c r="BI157" s="195">
        <v>0</v>
      </c>
      <c r="BJ157" s="195">
        <v>0</v>
      </c>
      <c r="BK157" s="195">
        <v>0</v>
      </c>
      <c r="BL157" s="195">
        <v>0</v>
      </c>
      <c r="BM157" s="195">
        <v>45000</v>
      </c>
      <c r="BN157" s="195">
        <v>0</v>
      </c>
      <c r="BO157" s="195">
        <v>0</v>
      </c>
      <c r="BP157" s="195">
        <v>0</v>
      </c>
      <c r="BQ157" s="195">
        <v>0</v>
      </c>
      <c r="BR157" s="195">
        <v>0</v>
      </c>
      <c r="BS157" s="197">
        <v>350000</v>
      </c>
      <c r="BT157" s="197">
        <v>0</v>
      </c>
      <c r="BU157" s="197">
        <v>0</v>
      </c>
      <c r="BV157" s="197">
        <v>0</v>
      </c>
      <c r="BW157" s="197">
        <v>0</v>
      </c>
      <c r="BX157" s="197">
        <v>0</v>
      </c>
      <c r="BY157" s="197">
        <v>151880</v>
      </c>
      <c r="BZ157" s="197">
        <v>0</v>
      </c>
      <c r="CA157" s="197">
        <v>0</v>
      </c>
      <c r="CB157" s="197">
        <v>0</v>
      </c>
      <c r="CC157" s="197">
        <v>0</v>
      </c>
      <c r="CD157" s="197">
        <v>25500</v>
      </c>
      <c r="CE157" s="197">
        <v>0</v>
      </c>
      <c r="CF157" s="197">
        <v>0</v>
      </c>
      <c r="CG157" s="197">
        <v>0</v>
      </c>
      <c r="CH157" s="197">
        <v>0</v>
      </c>
      <c r="CI157" s="197">
        <v>0</v>
      </c>
      <c r="CJ157" s="197">
        <v>0</v>
      </c>
      <c r="CK157" s="197">
        <v>0</v>
      </c>
      <c r="CL157" s="197">
        <v>0</v>
      </c>
      <c r="CM157" s="197">
        <v>0</v>
      </c>
    </row>
    <row r="158" spans="1:91" ht="24.6" hidden="1">
      <c r="A158" s="125">
        <v>19</v>
      </c>
      <c r="B158" s="243" t="s">
        <v>887</v>
      </c>
      <c r="C158" s="147" t="s">
        <v>487</v>
      </c>
      <c r="D158" s="195">
        <v>1012417.46</v>
      </c>
      <c r="E158" s="195">
        <v>900</v>
      </c>
      <c r="F158" s="195">
        <v>70491.899999999994</v>
      </c>
      <c r="G158" s="195">
        <v>235178</v>
      </c>
      <c r="H158" s="195">
        <v>15443</v>
      </c>
      <c r="I158" s="195">
        <v>363493.38</v>
      </c>
      <c r="J158" s="195">
        <v>25310</v>
      </c>
      <c r="K158" s="195">
        <v>124738.77</v>
      </c>
      <c r="L158" s="195">
        <v>94448.83</v>
      </c>
      <c r="M158" s="195">
        <v>14614.03</v>
      </c>
      <c r="N158" s="195">
        <v>177146.4</v>
      </c>
      <c r="O158" s="195">
        <v>6800</v>
      </c>
      <c r="P158" s="195">
        <v>3258504.4</v>
      </c>
      <c r="Q158" s="195">
        <v>29500.74</v>
      </c>
      <c r="R158" s="195">
        <v>254664.82</v>
      </c>
      <c r="S158" s="195">
        <v>41110.81</v>
      </c>
      <c r="T158" s="195">
        <v>33938</v>
      </c>
      <c r="U158" s="195">
        <v>683676.44</v>
      </c>
      <c r="V158" s="195">
        <v>12900</v>
      </c>
      <c r="W158" s="195">
        <v>8357.5</v>
      </c>
      <c r="X158" s="195">
        <v>2250575.1</v>
      </c>
      <c r="Y158" s="195">
        <v>16353</v>
      </c>
      <c r="Z158" s="195">
        <v>21356</v>
      </c>
      <c r="AA158" s="195">
        <v>28829</v>
      </c>
      <c r="AB158" s="195">
        <v>33255</v>
      </c>
      <c r="AC158" s="195">
        <v>18650</v>
      </c>
      <c r="AD158" s="195">
        <v>2700</v>
      </c>
      <c r="AE158" s="195">
        <v>56565</v>
      </c>
      <c r="AF158" s="195">
        <v>11079</v>
      </c>
      <c r="AG158" s="195">
        <v>4221</v>
      </c>
      <c r="AH158" s="195">
        <v>16450</v>
      </c>
      <c r="AI158" s="195">
        <v>1221070.97</v>
      </c>
      <c r="AJ158" s="195">
        <v>2200</v>
      </c>
      <c r="AK158" s="195">
        <v>14622</v>
      </c>
      <c r="AL158" s="195">
        <v>938640.3</v>
      </c>
      <c r="AM158" s="195">
        <v>22902</v>
      </c>
      <c r="AN158" s="195">
        <v>33212.85</v>
      </c>
      <c r="AO158" s="195">
        <v>175620.77</v>
      </c>
      <c r="AP158" s="195">
        <v>40966.730000000003</v>
      </c>
      <c r="AQ158" s="195">
        <v>392611.1</v>
      </c>
      <c r="AR158" s="195">
        <v>31451</v>
      </c>
      <c r="AS158" s="195">
        <v>1921967</v>
      </c>
      <c r="AT158" s="195">
        <v>362231.89</v>
      </c>
      <c r="AU158" s="195">
        <v>811931</v>
      </c>
      <c r="AV158" s="195">
        <v>48563</v>
      </c>
      <c r="AW158" s="195">
        <v>7521381</v>
      </c>
      <c r="AX158" s="195">
        <v>15388.23</v>
      </c>
      <c r="AY158" s="195">
        <v>218008.03</v>
      </c>
      <c r="AZ158" s="195">
        <v>7018.3</v>
      </c>
      <c r="BA158" s="195">
        <v>16250.1</v>
      </c>
      <c r="BB158" s="195">
        <v>294680.03000000003</v>
      </c>
      <c r="BC158" s="195">
        <v>2005</v>
      </c>
      <c r="BD158" s="195">
        <v>6644455.2999999998</v>
      </c>
      <c r="BE158" s="195">
        <v>509612.85</v>
      </c>
      <c r="BF158" s="195">
        <v>749.59</v>
      </c>
      <c r="BG158" s="195">
        <v>39620.910000000003</v>
      </c>
      <c r="BH158" s="195">
        <v>10028242.42</v>
      </c>
      <c r="BI158" s="195">
        <v>0</v>
      </c>
      <c r="BJ158" s="195">
        <v>46551.839999999997</v>
      </c>
      <c r="BK158" s="195">
        <v>7854</v>
      </c>
      <c r="BL158" s="195">
        <v>25946</v>
      </c>
      <c r="BM158" s="195">
        <v>168809.5</v>
      </c>
      <c r="BN158" s="195">
        <v>181704.4</v>
      </c>
      <c r="BO158" s="195">
        <v>184999.25</v>
      </c>
      <c r="BP158" s="195">
        <v>170275.46</v>
      </c>
      <c r="BQ158" s="195">
        <v>91398</v>
      </c>
      <c r="BR158" s="195">
        <v>51177</v>
      </c>
      <c r="BS158" s="197">
        <v>638494.78</v>
      </c>
      <c r="BT158" s="197">
        <v>181315</v>
      </c>
      <c r="BU158" s="197">
        <v>80992.289999999994</v>
      </c>
      <c r="BV158" s="197">
        <v>982583.77</v>
      </c>
      <c r="BW158" s="197">
        <v>836051.6</v>
      </c>
      <c r="BX158" s="197">
        <v>95090.97</v>
      </c>
      <c r="BY158" s="197">
        <v>92583.43</v>
      </c>
      <c r="BZ158" s="197">
        <v>186582.06</v>
      </c>
      <c r="CA158" s="197">
        <v>2200</v>
      </c>
      <c r="CB158" s="197">
        <v>21570</v>
      </c>
      <c r="CC158" s="197">
        <v>256662</v>
      </c>
      <c r="CD158" s="197">
        <v>93580</v>
      </c>
      <c r="CE158" s="197">
        <v>61850</v>
      </c>
      <c r="CF158" s="197">
        <v>714553.4</v>
      </c>
      <c r="CG158" s="195">
        <v>28870.02</v>
      </c>
      <c r="CH158" s="195">
        <v>53710.96</v>
      </c>
      <c r="CI158" s="197">
        <v>23480</v>
      </c>
      <c r="CJ158" s="197">
        <v>572907</v>
      </c>
      <c r="CK158" s="197">
        <v>153085.16</v>
      </c>
      <c r="CL158" s="197">
        <v>38000</v>
      </c>
      <c r="CM158" s="197">
        <v>115496</v>
      </c>
    </row>
    <row r="159" spans="1:91" ht="24.6" hidden="1">
      <c r="A159" s="125">
        <v>19</v>
      </c>
      <c r="B159" s="243" t="s">
        <v>888</v>
      </c>
      <c r="C159" s="147" t="s">
        <v>488</v>
      </c>
      <c r="D159" s="195">
        <v>154332</v>
      </c>
      <c r="E159" s="195">
        <v>0</v>
      </c>
      <c r="F159" s="195">
        <v>0</v>
      </c>
      <c r="G159" s="195">
        <v>0</v>
      </c>
      <c r="H159" s="195">
        <v>0</v>
      </c>
      <c r="I159" s="195">
        <v>400</v>
      </c>
      <c r="J159" s="195">
        <v>0</v>
      </c>
      <c r="K159" s="195">
        <v>0</v>
      </c>
      <c r="L159" s="195">
        <v>4600</v>
      </c>
      <c r="M159" s="195">
        <v>0</v>
      </c>
      <c r="N159" s="195">
        <v>36500</v>
      </c>
      <c r="O159" s="195">
        <v>0</v>
      </c>
      <c r="P159" s="195">
        <v>0</v>
      </c>
      <c r="Q159" s="195">
        <v>0</v>
      </c>
      <c r="R159" s="195">
        <v>0</v>
      </c>
      <c r="S159" s="195">
        <v>0</v>
      </c>
      <c r="T159" s="195">
        <v>2440</v>
      </c>
      <c r="U159" s="195">
        <v>0</v>
      </c>
      <c r="V159" s="195">
        <v>0</v>
      </c>
      <c r="W159" s="195">
        <v>0</v>
      </c>
      <c r="X159" s="195">
        <v>0</v>
      </c>
      <c r="Y159" s="195">
        <v>0</v>
      </c>
      <c r="Z159" s="195">
        <v>0</v>
      </c>
      <c r="AA159" s="195">
        <v>0</v>
      </c>
      <c r="AB159" s="195">
        <v>0</v>
      </c>
      <c r="AC159" s="195">
        <v>0</v>
      </c>
      <c r="AD159" s="195">
        <v>0</v>
      </c>
      <c r="AE159" s="195">
        <v>0</v>
      </c>
      <c r="AF159" s="195">
        <v>0</v>
      </c>
      <c r="AG159" s="195">
        <v>0</v>
      </c>
      <c r="AH159" s="195">
        <v>0</v>
      </c>
      <c r="AI159" s="195">
        <v>0</v>
      </c>
      <c r="AJ159" s="195">
        <v>0</v>
      </c>
      <c r="AK159" s="195">
        <v>0</v>
      </c>
      <c r="AL159" s="195">
        <v>0</v>
      </c>
      <c r="AM159" s="195">
        <v>0</v>
      </c>
      <c r="AN159" s="195">
        <v>0</v>
      </c>
      <c r="AO159" s="195">
        <v>0</v>
      </c>
      <c r="AP159" s="195">
        <v>0</v>
      </c>
      <c r="AQ159" s="195">
        <v>0</v>
      </c>
      <c r="AR159" s="195">
        <v>0</v>
      </c>
      <c r="AS159" s="195">
        <v>96650</v>
      </c>
      <c r="AT159" s="195">
        <v>0</v>
      </c>
      <c r="AU159" s="195">
        <v>0</v>
      </c>
      <c r="AV159" s="195">
        <v>32300</v>
      </c>
      <c r="AW159" s="195">
        <v>0</v>
      </c>
      <c r="AX159" s="195">
        <v>0</v>
      </c>
      <c r="AY159" s="195">
        <v>0</v>
      </c>
      <c r="AZ159" s="195">
        <v>0</v>
      </c>
      <c r="BA159" s="195">
        <v>0</v>
      </c>
      <c r="BB159" s="195">
        <v>0</v>
      </c>
      <c r="BC159" s="195">
        <v>0</v>
      </c>
      <c r="BD159" s="195">
        <v>12030</v>
      </c>
      <c r="BE159" s="195">
        <v>0</v>
      </c>
      <c r="BF159" s="195">
        <v>0</v>
      </c>
      <c r="BG159" s="195">
        <v>3360</v>
      </c>
      <c r="BH159" s="195">
        <v>0</v>
      </c>
      <c r="BI159" s="195">
        <v>0</v>
      </c>
      <c r="BJ159" s="195">
        <v>0</v>
      </c>
      <c r="BK159" s="195">
        <v>0</v>
      </c>
      <c r="BL159" s="195">
        <v>0</v>
      </c>
      <c r="BM159" s="195">
        <v>0</v>
      </c>
      <c r="BN159" s="195">
        <v>0</v>
      </c>
      <c r="BO159" s="195">
        <v>0</v>
      </c>
      <c r="BP159" s="195">
        <v>0</v>
      </c>
      <c r="BQ159" s="195">
        <v>11030</v>
      </c>
      <c r="BR159" s="195">
        <v>0</v>
      </c>
      <c r="BS159" s="197">
        <v>0</v>
      </c>
      <c r="BT159" s="197">
        <v>0</v>
      </c>
      <c r="BU159" s="197">
        <v>0</v>
      </c>
      <c r="BV159" s="197">
        <v>0</v>
      </c>
      <c r="BW159" s="197">
        <v>0</v>
      </c>
      <c r="BX159" s="197">
        <v>0</v>
      </c>
      <c r="BY159" s="197">
        <v>0</v>
      </c>
      <c r="BZ159" s="197">
        <v>0</v>
      </c>
      <c r="CA159" s="197">
        <v>0</v>
      </c>
      <c r="CB159" s="197">
        <v>0</v>
      </c>
      <c r="CC159" s="197">
        <v>0</v>
      </c>
      <c r="CD159" s="197">
        <v>0</v>
      </c>
      <c r="CE159" s="197">
        <v>0</v>
      </c>
      <c r="CF159" s="197">
        <v>0</v>
      </c>
      <c r="CG159" s="197">
        <v>0</v>
      </c>
      <c r="CH159" s="197">
        <v>300</v>
      </c>
      <c r="CI159" s="197">
        <v>0</v>
      </c>
      <c r="CJ159" s="197">
        <v>0</v>
      </c>
      <c r="CK159" s="197">
        <v>0</v>
      </c>
      <c r="CL159" s="197">
        <v>0</v>
      </c>
      <c r="CM159" s="197">
        <v>0</v>
      </c>
    </row>
    <row r="160" spans="1:91" ht="24.6" hidden="1">
      <c r="A160" s="125">
        <v>19</v>
      </c>
      <c r="B160" s="243" t="s">
        <v>889</v>
      </c>
      <c r="C160" s="147" t="s">
        <v>1250</v>
      </c>
      <c r="D160" s="195">
        <v>0</v>
      </c>
      <c r="E160" s="195">
        <v>0</v>
      </c>
      <c r="F160" s="195">
        <v>0</v>
      </c>
      <c r="G160" s="195">
        <v>0</v>
      </c>
      <c r="H160" s="195">
        <v>0</v>
      </c>
      <c r="I160" s="195">
        <v>0</v>
      </c>
      <c r="J160" s="195">
        <v>0</v>
      </c>
      <c r="K160" s="195">
        <v>0</v>
      </c>
      <c r="L160" s="195">
        <v>0</v>
      </c>
      <c r="M160" s="195">
        <v>0</v>
      </c>
      <c r="N160" s="195">
        <v>0</v>
      </c>
      <c r="O160" s="195">
        <v>0</v>
      </c>
      <c r="P160" s="195">
        <v>0</v>
      </c>
      <c r="Q160" s="195">
        <v>0</v>
      </c>
      <c r="R160" s="195">
        <v>0</v>
      </c>
      <c r="S160" s="195">
        <v>0</v>
      </c>
      <c r="T160" s="195">
        <v>0</v>
      </c>
      <c r="U160" s="195">
        <v>0</v>
      </c>
      <c r="V160" s="195">
        <v>0</v>
      </c>
      <c r="W160" s="195">
        <v>0</v>
      </c>
      <c r="X160" s="195">
        <v>0</v>
      </c>
      <c r="Y160" s="195">
        <v>0</v>
      </c>
      <c r="Z160" s="195">
        <v>0</v>
      </c>
      <c r="AA160" s="195">
        <v>0</v>
      </c>
      <c r="AB160" s="195">
        <v>0</v>
      </c>
      <c r="AC160" s="195">
        <v>0</v>
      </c>
      <c r="AD160" s="195">
        <v>0</v>
      </c>
      <c r="AE160" s="195">
        <v>0</v>
      </c>
      <c r="AF160" s="195">
        <v>0</v>
      </c>
      <c r="AG160" s="195">
        <v>0</v>
      </c>
      <c r="AH160" s="195">
        <v>0</v>
      </c>
      <c r="AI160" s="195">
        <v>0</v>
      </c>
      <c r="AJ160" s="195">
        <v>0</v>
      </c>
      <c r="AK160" s="195">
        <v>0</v>
      </c>
      <c r="AL160" s="195">
        <v>0</v>
      </c>
      <c r="AM160" s="195">
        <v>0</v>
      </c>
      <c r="AN160" s="195">
        <v>0</v>
      </c>
      <c r="AO160" s="195">
        <v>0</v>
      </c>
      <c r="AP160" s="195">
        <v>0</v>
      </c>
      <c r="AQ160" s="195">
        <v>0</v>
      </c>
      <c r="AR160" s="195">
        <v>0</v>
      </c>
      <c r="AS160" s="195">
        <v>0</v>
      </c>
      <c r="AT160" s="195">
        <v>0</v>
      </c>
      <c r="AU160" s="195">
        <v>0</v>
      </c>
      <c r="AV160" s="195">
        <v>0</v>
      </c>
      <c r="AW160" s="195">
        <v>0</v>
      </c>
      <c r="AX160" s="195">
        <v>0</v>
      </c>
      <c r="AY160" s="195">
        <v>0</v>
      </c>
      <c r="AZ160" s="195">
        <v>0</v>
      </c>
      <c r="BA160" s="195">
        <v>0</v>
      </c>
      <c r="BB160" s="195">
        <v>0</v>
      </c>
      <c r="BC160" s="195">
        <v>0</v>
      </c>
      <c r="BD160" s="195">
        <v>0</v>
      </c>
      <c r="BE160" s="195">
        <v>0</v>
      </c>
      <c r="BF160" s="195">
        <v>0</v>
      </c>
      <c r="BG160" s="195">
        <v>0</v>
      </c>
      <c r="BH160" s="195">
        <v>0</v>
      </c>
      <c r="BI160" s="195">
        <v>0</v>
      </c>
      <c r="BJ160" s="195">
        <v>0</v>
      </c>
      <c r="BK160" s="195">
        <v>0</v>
      </c>
      <c r="BL160" s="195">
        <v>0</v>
      </c>
      <c r="BM160" s="195">
        <v>0</v>
      </c>
      <c r="BN160" s="195">
        <v>0</v>
      </c>
      <c r="BO160" s="195">
        <v>0</v>
      </c>
      <c r="BP160" s="195">
        <v>0</v>
      </c>
      <c r="BQ160" s="195">
        <v>0</v>
      </c>
      <c r="BR160" s="195">
        <v>0</v>
      </c>
      <c r="BS160" s="197">
        <v>0</v>
      </c>
      <c r="BT160" s="197">
        <v>0</v>
      </c>
      <c r="BU160" s="197">
        <v>0</v>
      </c>
      <c r="BV160" s="197">
        <v>0</v>
      </c>
      <c r="BW160" s="197">
        <v>0</v>
      </c>
      <c r="BX160" s="197">
        <v>0</v>
      </c>
      <c r="BY160" s="197">
        <v>0</v>
      </c>
      <c r="BZ160" s="197">
        <v>0</v>
      </c>
      <c r="CA160" s="197">
        <v>0</v>
      </c>
      <c r="CB160" s="197">
        <v>0</v>
      </c>
      <c r="CC160" s="197">
        <v>0</v>
      </c>
      <c r="CD160" s="197">
        <v>0</v>
      </c>
      <c r="CE160" s="197">
        <v>0</v>
      </c>
      <c r="CF160" s="197">
        <v>0</v>
      </c>
      <c r="CG160" s="197">
        <v>0</v>
      </c>
      <c r="CH160" s="197">
        <v>0</v>
      </c>
      <c r="CI160" s="197">
        <v>0</v>
      </c>
      <c r="CJ160" s="197">
        <v>0</v>
      </c>
      <c r="CK160" s="197">
        <v>0</v>
      </c>
      <c r="CL160" s="197">
        <v>0</v>
      </c>
      <c r="CM160" s="197">
        <v>0</v>
      </c>
    </row>
    <row r="161" spans="1:91" ht="24.6" hidden="1">
      <c r="A161" s="125">
        <v>19</v>
      </c>
      <c r="B161" s="243" t="s">
        <v>890</v>
      </c>
      <c r="C161" s="147" t="s">
        <v>1251</v>
      </c>
      <c r="D161" s="195">
        <v>0</v>
      </c>
      <c r="E161" s="195">
        <v>0</v>
      </c>
      <c r="F161" s="195">
        <v>0</v>
      </c>
      <c r="G161" s="195">
        <v>0</v>
      </c>
      <c r="H161" s="195">
        <v>0</v>
      </c>
      <c r="I161" s="195">
        <v>0</v>
      </c>
      <c r="J161" s="195">
        <v>0</v>
      </c>
      <c r="K161" s="195">
        <v>0</v>
      </c>
      <c r="L161" s="195">
        <v>0</v>
      </c>
      <c r="M161" s="195">
        <v>0</v>
      </c>
      <c r="N161" s="195">
        <v>0</v>
      </c>
      <c r="O161" s="195">
        <v>0</v>
      </c>
      <c r="P161" s="195">
        <v>0</v>
      </c>
      <c r="Q161" s="195">
        <v>0</v>
      </c>
      <c r="R161" s="195">
        <v>0</v>
      </c>
      <c r="S161" s="195">
        <v>0</v>
      </c>
      <c r="T161" s="195">
        <v>0</v>
      </c>
      <c r="U161" s="195">
        <v>0</v>
      </c>
      <c r="V161" s="195">
        <v>0</v>
      </c>
      <c r="W161" s="195">
        <v>0</v>
      </c>
      <c r="X161" s="195">
        <v>0</v>
      </c>
      <c r="Y161" s="195">
        <v>0</v>
      </c>
      <c r="Z161" s="195">
        <v>0</v>
      </c>
      <c r="AA161" s="195">
        <v>0</v>
      </c>
      <c r="AB161" s="195">
        <v>0</v>
      </c>
      <c r="AC161" s="195">
        <v>0</v>
      </c>
      <c r="AD161" s="195">
        <v>0</v>
      </c>
      <c r="AE161" s="195">
        <v>0</v>
      </c>
      <c r="AF161" s="195">
        <v>0</v>
      </c>
      <c r="AG161" s="195">
        <v>0</v>
      </c>
      <c r="AH161" s="195">
        <v>0</v>
      </c>
      <c r="AI161" s="195">
        <v>0</v>
      </c>
      <c r="AJ161" s="195">
        <v>0</v>
      </c>
      <c r="AK161" s="195">
        <v>0</v>
      </c>
      <c r="AL161" s="195">
        <v>0</v>
      </c>
      <c r="AM161" s="195">
        <v>0</v>
      </c>
      <c r="AN161" s="195">
        <v>0</v>
      </c>
      <c r="AO161" s="195">
        <v>0</v>
      </c>
      <c r="AP161" s="195">
        <v>0</v>
      </c>
      <c r="AQ161" s="195">
        <v>0</v>
      </c>
      <c r="AR161" s="195">
        <v>0</v>
      </c>
      <c r="AS161" s="195">
        <v>0</v>
      </c>
      <c r="AT161" s="195">
        <v>0</v>
      </c>
      <c r="AU161" s="195">
        <v>0</v>
      </c>
      <c r="AV161" s="195">
        <v>0</v>
      </c>
      <c r="AW161" s="195">
        <v>0</v>
      </c>
      <c r="AX161" s="195">
        <v>0</v>
      </c>
      <c r="AY161" s="195">
        <v>0</v>
      </c>
      <c r="AZ161" s="195">
        <v>0</v>
      </c>
      <c r="BA161" s="195">
        <v>0</v>
      </c>
      <c r="BB161" s="195">
        <v>0</v>
      </c>
      <c r="BC161" s="195">
        <v>0</v>
      </c>
      <c r="BD161" s="195">
        <v>0</v>
      </c>
      <c r="BE161" s="195">
        <v>0</v>
      </c>
      <c r="BF161" s="195">
        <v>0</v>
      </c>
      <c r="BG161" s="195">
        <v>0</v>
      </c>
      <c r="BH161" s="195">
        <v>0</v>
      </c>
      <c r="BI161" s="195">
        <v>0</v>
      </c>
      <c r="BJ161" s="195">
        <v>0</v>
      </c>
      <c r="BK161" s="195">
        <v>0</v>
      </c>
      <c r="BL161" s="195">
        <v>0</v>
      </c>
      <c r="BM161" s="195">
        <v>0</v>
      </c>
      <c r="BN161" s="195">
        <v>0</v>
      </c>
      <c r="BO161" s="195">
        <v>0</v>
      </c>
      <c r="BP161" s="195">
        <v>0</v>
      </c>
      <c r="BQ161" s="195">
        <v>0</v>
      </c>
      <c r="BR161" s="195">
        <v>0</v>
      </c>
      <c r="BS161" s="195">
        <v>0</v>
      </c>
      <c r="BT161" s="195">
        <v>0</v>
      </c>
      <c r="BU161" s="197">
        <v>0</v>
      </c>
      <c r="BV161" s="195">
        <v>0</v>
      </c>
      <c r="BW161" s="195">
        <v>0</v>
      </c>
      <c r="BX161" s="195">
        <v>0</v>
      </c>
      <c r="BY161" s="195">
        <v>0</v>
      </c>
      <c r="BZ161" s="197">
        <v>0</v>
      </c>
      <c r="CA161" s="195">
        <v>0</v>
      </c>
      <c r="CB161" s="195">
        <v>0</v>
      </c>
      <c r="CC161" s="195">
        <v>0</v>
      </c>
      <c r="CD161" s="195">
        <v>0</v>
      </c>
      <c r="CE161" s="195">
        <v>0</v>
      </c>
      <c r="CF161" s="197">
        <v>0</v>
      </c>
      <c r="CG161" s="197">
        <v>0</v>
      </c>
      <c r="CH161" s="195">
        <v>0</v>
      </c>
      <c r="CI161" s="195">
        <v>0</v>
      </c>
      <c r="CJ161" s="197">
        <v>0</v>
      </c>
      <c r="CK161" s="195">
        <v>0</v>
      </c>
      <c r="CL161" s="195">
        <v>0</v>
      </c>
      <c r="CM161" s="195">
        <v>0</v>
      </c>
    </row>
    <row r="162" spans="1:91" ht="24.6" hidden="1">
      <c r="A162" s="125">
        <v>19</v>
      </c>
      <c r="B162" s="243" t="s">
        <v>891</v>
      </c>
      <c r="C162" s="147" t="s">
        <v>1252</v>
      </c>
      <c r="D162" s="195">
        <v>0</v>
      </c>
      <c r="E162" s="195">
        <v>0</v>
      </c>
      <c r="F162" s="195">
        <v>0</v>
      </c>
      <c r="G162" s="195">
        <v>0</v>
      </c>
      <c r="H162" s="195">
        <v>0</v>
      </c>
      <c r="I162" s="195">
        <v>0</v>
      </c>
      <c r="J162" s="195">
        <v>0</v>
      </c>
      <c r="K162" s="195">
        <v>1953002</v>
      </c>
      <c r="L162" s="195">
        <v>0</v>
      </c>
      <c r="M162" s="195">
        <v>0</v>
      </c>
      <c r="N162" s="195">
        <v>0</v>
      </c>
      <c r="O162" s="195">
        <v>0</v>
      </c>
      <c r="P162" s="195">
        <v>0</v>
      </c>
      <c r="Q162" s="195">
        <v>0</v>
      </c>
      <c r="R162" s="195">
        <v>0</v>
      </c>
      <c r="S162" s="195">
        <v>0</v>
      </c>
      <c r="T162" s="195">
        <v>883800</v>
      </c>
      <c r="U162" s="195">
        <v>0</v>
      </c>
      <c r="V162" s="195">
        <v>0</v>
      </c>
      <c r="W162" s="195">
        <v>0</v>
      </c>
      <c r="X162" s="195">
        <v>0</v>
      </c>
      <c r="Y162" s="195">
        <v>1070000</v>
      </c>
      <c r="Z162" s="195">
        <v>66000</v>
      </c>
      <c r="AA162" s="195">
        <v>0</v>
      </c>
      <c r="AB162" s="195">
        <v>0</v>
      </c>
      <c r="AC162" s="195">
        <v>0</v>
      </c>
      <c r="AD162" s="195">
        <v>0</v>
      </c>
      <c r="AE162" s="195">
        <v>0</v>
      </c>
      <c r="AF162" s="195">
        <v>0</v>
      </c>
      <c r="AG162" s="195">
        <v>0</v>
      </c>
      <c r="AH162" s="195">
        <v>7854850.2400000002</v>
      </c>
      <c r="AI162" s="195">
        <v>0</v>
      </c>
      <c r="AJ162" s="195">
        <v>0</v>
      </c>
      <c r="AK162" s="195">
        <v>0</v>
      </c>
      <c r="AL162" s="195">
        <v>0</v>
      </c>
      <c r="AM162" s="195">
        <v>0</v>
      </c>
      <c r="AN162" s="195">
        <v>0</v>
      </c>
      <c r="AO162" s="195">
        <v>0</v>
      </c>
      <c r="AP162" s="195">
        <v>0</v>
      </c>
      <c r="AQ162" s="195">
        <v>0</v>
      </c>
      <c r="AR162" s="195">
        <v>0</v>
      </c>
      <c r="AS162" s="195">
        <v>0</v>
      </c>
      <c r="AT162" s="195">
        <v>1538050</v>
      </c>
      <c r="AU162" s="195">
        <v>0</v>
      </c>
      <c r="AV162" s="195">
        <v>200000</v>
      </c>
      <c r="AW162" s="195">
        <v>0</v>
      </c>
      <c r="AX162" s="195">
        <v>0</v>
      </c>
      <c r="AY162" s="195">
        <v>1546100</v>
      </c>
      <c r="AZ162" s="195">
        <v>1055500</v>
      </c>
      <c r="BA162" s="195">
        <v>0</v>
      </c>
      <c r="BB162" s="195">
        <v>0</v>
      </c>
      <c r="BC162" s="195">
        <v>0</v>
      </c>
      <c r="BD162" s="195">
        <v>0</v>
      </c>
      <c r="BE162" s="195">
        <v>0</v>
      </c>
      <c r="BF162" s="195">
        <v>0</v>
      </c>
      <c r="BG162" s="195">
        <v>0</v>
      </c>
      <c r="BH162" s="195">
        <v>0</v>
      </c>
      <c r="BI162" s="195">
        <v>0</v>
      </c>
      <c r="BJ162" s="195">
        <v>0</v>
      </c>
      <c r="BK162" s="195">
        <v>0</v>
      </c>
      <c r="BL162" s="195">
        <v>0</v>
      </c>
      <c r="BM162" s="195">
        <v>0</v>
      </c>
      <c r="BN162" s="195">
        <v>360000</v>
      </c>
      <c r="BO162" s="195">
        <v>2217000</v>
      </c>
      <c r="BP162" s="195">
        <v>6182639</v>
      </c>
      <c r="BQ162" s="195">
        <v>1884000</v>
      </c>
      <c r="BR162" s="195">
        <v>0</v>
      </c>
      <c r="BS162" s="195">
        <v>0</v>
      </c>
      <c r="BT162" s="195">
        <v>0</v>
      </c>
      <c r="BU162" s="197">
        <v>0</v>
      </c>
      <c r="BV162" s="195">
        <v>0</v>
      </c>
      <c r="BW162" s="195">
        <v>0</v>
      </c>
      <c r="BX162" s="195">
        <v>0</v>
      </c>
      <c r="BY162" s="195">
        <v>0</v>
      </c>
      <c r="BZ162" s="195">
        <v>0</v>
      </c>
      <c r="CA162" s="195">
        <v>0</v>
      </c>
      <c r="CB162" s="195">
        <v>0</v>
      </c>
      <c r="CC162" s="195">
        <v>0</v>
      </c>
      <c r="CD162" s="195">
        <v>2585500</v>
      </c>
      <c r="CE162" s="195">
        <v>0</v>
      </c>
      <c r="CF162" s="195">
        <v>299780</v>
      </c>
      <c r="CG162" s="195">
        <v>0</v>
      </c>
      <c r="CH162" s="197">
        <v>0</v>
      </c>
      <c r="CI162" s="195">
        <v>0</v>
      </c>
      <c r="CJ162" s="195">
        <v>0</v>
      </c>
      <c r="CK162" s="195">
        <v>0</v>
      </c>
      <c r="CL162" s="195">
        <v>0</v>
      </c>
      <c r="CM162" s="197">
        <v>0</v>
      </c>
    </row>
    <row r="163" spans="1:91" ht="24.6" hidden="1">
      <c r="A163" s="125">
        <v>19</v>
      </c>
      <c r="B163" s="243" t="s">
        <v>892</v>
      </c>
      <c r="C163" s="147" t="s">
        <v>1253</v>
      </c>
      <c r="D163" s="195">
        <v>0</v>
      </c>
      <c r="E163" s="195">
        <v>0</v>
      </c>
      <c r="F163" s="195">
        <v>25500</v>
      </c>
      <c r="G163" s="195">
        <v>444916.2</v>
      </c>
      <c r="H163" s="195">
        <v>5000</v>
      </c>
      <c r="I163" s="195">
        <v>5000</v>
      </c>
      <c r="J163" s="195">
        <v>19225</v>
      </c>
      <c r="K163" s="195">
        <v>0</v>
      </c>
      <c r="L163" s="195">
        <v>5000</v>
      </c>
      <c r="M163" s="195">
        <v>185000</v>
      </c>
      <c r="N163" s="195">
        <v>25000</v>
      </c>
      <c r="O163" s="195">
        <v>0</v>
      </c>
      <c r="P163" s="195">
        <v>683380.1</v>
      </c>
      <c r="Q163" s="195">
        <v>0</v>
      </c>
      <c r="R163" s="195">
        <v>0</v>
      </c>
      <c r="S163" s="195">
        <v>0</v>
      </c>
      <c r="T163" s="195">
        <v>95230</v>
      </c>
      <c r="U163" s="195">
        <v>0</v>
      </c>
      <c r="V163" s="195">
        <v>0</v>
      </c>
      <c r="W163" s="195">
        <v>0</v>
      </c>
      <c r="X163" s="195">
        <v>0</v>
      </c>
      <c r="Y163" s="195">
        <v>0</v>
      </c>
      <c r="Z163" s="195">
        <v>121191</v>
      </c>
      <c r="AA163" s="195">
        <v>0</v>
      </c>
      <c r="AB163" s="195">
        <v>0</v>
      </c>
      <c r="AC163" s="195">
        <v>0</v>
      </c>
      <c r="AD163" s="195">
        <v>0</v>
      </c>
      <c r="AE163" s="195">
        <v>0</v>
      </c>
      <c r="AF163" s="195">
        <v>0</v>
      </c>
      <c r="AG163" s="195">
        <v>0</v>
      </c>
      <c r="AH163" s="195">
        <v>0</v>
      </c>
      <c r="AI163" s="195">
        <v>0</v>
      </c>
      <c r="AJ163" s="195">
        <v>0</v>
      </c>
      <c r="AK163" s="195">
        <v>0</v>
      </c>
      <c r="AL163" s="195">
        <v>91240</v>
      </c>
      <c r="AM163" s="195">
        <v>7000000</v>
      </c>
      <c r="AN163" s="195">
        <v>245955</v>
      </c>
      <c r="AO163" s="195">
        <v>0</v>
      </c>
      <c r="AP163" s="195">
        <v>113100</v>
      </c>
      <c r="AQ163" s="195">
        <v>52160</v>
      </c>
      <c r="AR163" s="195">
        <v>0</v>
      </c>
      <c r="AS163" s="195">
        <v>278900</v>
      </c>
      <c r="AT163" s="195">
        <v>0</v>
      </c>
      <c r="AU163" s="195">
        <v>0</v>
      </c>
      <c r="AV163" s="195">
        <v>94410</v>
      </c>
      <c r="AW163" s="195">
        <v>0</v>
      </c>
      <c r="AX163" s="195">
        <v>0</v>
      </c>
      <c r="AY163" s="195">
        <v>260631</v>
      </c>
      <c r="AZ163" s="195">
        <v>36000</v>
      </c>
      <c r="BA163" s="195">
        <v>0</v>
      </c>
      <c r="BB163" s="195">
        <v>0</v>
      </c>
      <c r="BC163" s="195">
        <v>24150</v>
      </c>
      <c r="BD163" s="195">
        <v>0</v>
      </c>
      <c r="BE163" s="195">
        <v>0</v>
      </c>
      <c r="BF163" s="195">
        <v>0</v>
      </c>
      <c r="BG163" s="195">
        <v>0</v>
      </c>
      <c r="BH163" s="195">
        <v>0</v>
      </c>
      <c r="BI163" s="195">
        <v>0</v>
      </c>
      <c r="BJ163" s="195">
        <v>0</v>
      </c>
      <c r="BK163" s="195">
        <v>0</v>
      </c>
      <c r="BL163" s="195">
        <v>0</v>
      </c>
      <c r="BM163" s="195">
        <v>95320</v>
      </c>
      <c r="BN163" s="195">
        <v>0</v>
      </c>
      <c r="BO163" s="195">
        <v>0</v>
      </c>
      <c r="BP163" s="195">
        <v>0</v>
      </c>
      <c r="BQ163" s="195">
        <v>0</v>
      </c>
      <c r="BR163" s="195">
        <v>0</v>
      </c>
      <c r="BS163" s="197">
        <v>400400</v>
      </c>
      <c r="BT163" s="195">
        <v>0</v>
      </c>
      <c r="BU163" s="195">
        <v>0</v>
      </c>
      <c r="BV163" s="197">
        <v>0</v>
      </c>
      <c r="BW163" s="195">
        <v>400000</v>
      </c>
      <c r="BX163" s="195">
        <v>0</v>
      </c>
      <c r="BY163" s="195">
        <v>0</v>
      </c>
      <c r="BZ163" s="195">
        <v>0</v>
      </c>
      <c r="CA163" s="195">
        <v>2181000</v>
      </c>
      <c r="CB163" s="195">
        <v>0</v>
      </c>
      <c r="CC163" s="195">
        <v>124400</v>
      </c>
      <c r="CD163" s="195">
        <v>0</v>
      </c>
      <c r="CE163" s="197">
        <v>0</v>
      </c>
      <c r="CF163" s="195">
        <v>2000000</v>
      </c>
      <c r="CG163" s="195">
        <v>0</v>
      </c>
      <c r="CH163" s="195">
        <v>0</v>
      </c>
      <c r="CI163" s="197">
        <v>0</v>
      </c>
      <c r="CJ163" s="195">
        <v>0</v>
      </c>
      <c r="CK163" s="195">
        <v>0</v>
      </c>
      <c r="CL163" s="197">
        <v>0</v>
      </c>
      <c r="CM163" s="195">
        <v>0</v>
      </c>
    </row>
    <row r="164" spans="1:91" ht="24.6" hidden="1">
      <c r="A164" s="125">
        <v>19</v>
      </c>
      <c r="B164" s="243" t="s">
        <v>893</v>
      </c>
      <c r="C164" s="147" t="s">
        <v>1254</v>
      </c>
      <c r="D164" s="195">
        <v>0</v>
      </c>
      <c r="E164" s="195">
        <v>0</v>
      </c>
      <c r="F164" s="195">
        <v>0</v>
      </c>
      <c r="G164" s="195">
        <v>0</v>
      </c>
      <c r="H164" s="195">
        <v>0</v>
      </c>
      <c r="I164" s="195">
        <v>0</v>
      </c>
      <c r="J164" s="195">
        <v>0</v>
      </c>
      <c r="K164" s="195">
        <v>0</v>
      </c>
      <c r="L164" s="195">
        <v>0</v>
      </c>
      <c r="M164" s="195">
        <v>0</v>
      </c>
      <c r="N164" s="195">
        <v>33518259</v>
      </c>
      <c r="O164" s="195">
        <v>1376700</v>
      </c>
      <c r="P164" s="195">
        <v>0</v>
      </c>
      <c r="Q164" s="195">
        <v>0</v>
      </c>
      <c r="R164" s="195">
        <v>0</v>
      </c>
      <c r="S164" s="195">
        <v>0</v>
      </c>
      <c r="T164" s="195">
        <v>0</v>
      </c>
      <c r="U164" s="195">
        <v>0</v>
      </c>
      <c r="V164" s="195">
        <v>0</v>
      </c>
      <c r="W164" s="195">
        <v>0</v>
      </c>
      <c r="X164" s="195">
        <v>0</v>
      </c>
      <c r="Y164" s="195">
        <v>0</v>
      </c>
      <c r="Z164" s="195">
        <v>0</v>
      </c>
      <c r="AA164" s="195">
        <v>0</v>
      </c>
      <c r="AB164" s="195">
        <v>0</v>
      </c>
      <c r="AC164" s="195">
        <v>0</v>
      </c>
      <c r="AD164" s="195">
        <v>0</v>
      </c>
      <c r="AE164" s="195">
        <v>0</v>
      </c>
      <c r="AF164" s="195">
        <v>0</v>
      </c>
      <c r="AG164" s="195">
        <v>0</v>
      </c>
      <c r="AH164" s="195">
        <v>0</v>
      </c>
      <c r="AI164" s="195">
        <v>0</v>
      </c>
      <c r="AJ164" s="195">
        <v>0</v>
      </c>
      <c r="AK164" s="195">
        <v>0</v>
      </c>
      <c r="AL164" s="195">
        <v>0</v>
      </c>
      <c r="AM164" s="195">
        <v>0</v>
      </c>
      <c r="AN164" s="195">
        <v>0</v>
      </c>
      <c r="AO164" s="195">
        <v>0</v>
      </c>
      <c r="AP164" s="195">
        <v>0</v>
      </c>
      <c r="AQ164" s="195">
        <v>0</v>
      </c>
      <c r="AR164" s="195">
        <v>80000</v>
      </c>
      <c r="AS164" s="195">
        <v>0</v>
      </c>
      <c r="AT164" s="195">
        <v>0</v>
      </c>
      <c r="AU164" s="195">
        <v>0</v>
      </c>
      <c r="AV164" s="195">
        <v>0</v>
      </c>
      <c r="AW164" s="195">
        <v>0</v>
      </c>
      <c r="AX164" s="195">
        <v>0</v>
      </c>
      <c r="AY164" s="195">
        <v>0</v>
      </c>
      <c r="AZ164" s="195">
        <v>0</v>
      </c>
      <c r="BA164" s="195">
        <v>0</v>
      </c>
      <c r="BB164" s="195">
        <v>0</v>
      </c>
      <c r="BC164" s="195">
        <v>0</v>
      </c>
      <c r="BD164" s="195">
        <v>0</v>
      </c>
      <c r="BE164" s="195">
        <v>997500</v>
      </c>
      <c r="BF164" s="195">
        <v>0</v>
      </c>
      <c r="BG164" s="195">
        <v>2073000</v>
      </c>
      <c r="BH164" s="195">
        <v>144268128</v>
      </c>
      <c r="BI164" s="195">
        <v>0</v>
      </c>
      <c r="BJ164" s="195">
        <v>0</v>
      </c>
      <c r="BK164" s="195">
        <v>0</v>
      </c>
      <c r="BL164" s="195">
        <v>3451400</v>
      </c>
      <c r="BM164" s="195">
        <v>0</v>
      </c>
      <c r="BN164" s="195">
        <v>0</v>
      </c>
      <c r="BO164" s="195">
        <v>0</v>
      </c>
      <c r="BP164" s="195">
        <v>0</v>
      </c>
      <c r="BQ164" s="195">
        <v>0</v>
      </c>
      <c r="BR164" s="195">
        <v>0</v>
      </c>
      <c r="BS164" s="197">
        <v>0</v>
      </c>
      <c r="BT164" s="197">
        <v>0</v>
      </c>
      <c r="BU164" s="197">
        <v>0</v>
      </c>
      <c r="BV164" s="197">
        <v>0</v>
      </c>
      <c r="BW164" s="197">
        <v>0</v>
      </c>
      <c r="BX164" s="197">
        <v>0</v>
      </c>
      <c r="BY164" s="197">
        <v>3394000</v>
      </c>
      <c r="BZ164" s="197">
        <v>0</v>
      </c>
      <c r="CA164" s="197">
        <v>0</v>
      </c>
      <c r="CB164" s="197">
        <v>0</v>
      </c>
      <c r="CC164" s="197">
        <v>0</v>
      </c>
      <c r="CD164" s="197">
        <v>0</v>
      </c>
      <c r="CE164" s="197">
        <v>569300</v>
      </c>
      <c r="CF164" s="197">
        <v>0</v>
      </c>
      <c r="CG164" s="197">
        <v>0</v>
      </c>
      <c r="CH164" s="197">
        <v>0</v>
      </c>
      <c r="CI164" s="197">
        <v>0</v>
      </c>
      <c r="CJ164" s="197">
        <v>0</v>
      </c>
      <c r="CK164" s="197">
        <v>0</v>
      </c>
      <c r="CL164" s="197">
        <v>0</v>
      </c>
      <c r="CM164" s="197">
        <v>0</v>
      </c>
    </row>
    <row r="165" spans="1:91" ht="24.6" hidden="1">
      <c r="A165" s="125">
        <v>19</v>
      </c>
      <c r="B165" s="243" t="s">
        <v>894</v>
      </c>
      <c r="C165" s="147" t="s">
        <v>1255</v>
      </c>
      <c r="D165" s="195">
        <v>3932262</v>
      </c>
      <c r="E165" s="195">
        <v>12782.73</v>
      </c>
      <c r="F165" s="195">
        <v>2405725</v>
      </c>
      <c r="G165" s="195">
        <v>2340258</v>
      </c>
      <c r="H165" s="195">
        <v>1207419</v>
      </c>
      <c r="I165" s="195">
        <v>1888011</v>
      </c>
      <c r="J165" s="195">
        <v>4791500</v>
      </c>
      <c r="K165" s="195">
        <v>5551830</v>
      </c>
      <c r="L165" s="195">
        <v>2864396</v>
      </c>
      <c r="M165" s="195">
        <v>1850773.34</v>
      </c>
      <c r="N165" s="195">
        <v>7077034</v>
      </c>
      <c r="O165" s="195">
        <v>1385361</v>
      </c>
      <c r="P165" s="195">
        <v>0</v>
      </c>
      <c r="Q165" s="195">
        <v>2185724</v>
      </c>
      <c r="R165" s="195">
        <v>2838842.58</v>
      </c>
      <c r="S165" s="195">
        <v>1969060.48</v>
      </c>
      <c r="T165" s="195">
        <v>825983</v>
      </c>
      <c r="U165" s="195">
        <v>2695970</v>
      </c>
      <c r="V165" s="195">
        <v>1910029.22</v>
      </c>
      <c r="W165" s="195">
        <v>1438326</v>
      </c>
      <c r="X165" s="195">
        <v>0</v>
      </c>
      <c r="Y165" s="195">
        <v>1310634</v>
      </c>
      <c r="Z165" s="195">
        <v>2935569</v>
      </c>
      <c r="AA165" s="195">
        <v>1499110</v>
      </c>
      <c r="AB165" s="195">
        <v>1065249</v>
      </c>
      <c r="AC165" s="195">
        <v>1204724</v>
      </c>
      <c r="AD165" s="195">
        <v>536289</v>
      </c>
      <c r="AE165" s="195">
        <v>5109308.8</v>
      </c>
      <c r="AF165" s="195">
        <v>1337518</v>
      </c>
      <c r="AG165" s="195">
        <v>1018177</v>
      </c>
      <c r="AH165" s="195">
        <v>2317516.4</v>
      </c>
      <c r="AI165" s="195">
        <v>3854490</v>
      </c>
      <c r="AJ165" s="195">
        <v>1683241</v>
      </c>
      <c r="AK165" s="195">
        <v>1633860</v>
      </c>
      <c r="AL165" s="195">
        <v>14788</v>
      </c>
      <c r="AM165" s="195">
        <v>2155253</v>
      </c>
      <c r="AN165" s="195">
        <v>1314457.29</v>
      </c>
      <c r="AO165" s="195">
        <v>4214860.9000000004</v>
      </c>
      <c r="AP165" s="195">
        <v>4277579.18</v>
      </c>
      <c r="AQ165" s="195">
        <v>2258500</v>
      </c>
      <c r="AR165" s="195">
        <v>1168251</v>
      </c>
      <c r="AS165" s="195">
        <v>69100</v>
      </c>
      <c r="AT165" s="195">
        <v>1685754.84</v>
      </c>
      <c r="AU165" s="195">
        <v>2393219</v>
      </c>
      <c r="AV165" s="195">
        <v>4659644.32</v>
      </c>
      <c r="AW165" s="195">
        <v>2368677</v>
      </c>
      <c r="AX165" s="195">
        <v>1531136</v>
      </c>
      <c r="AY165" s="195">
        <v>2028280</v>
      </c>
      <c r="AZ165" s="195">
        <v>1801758.32</v>
      </c>
      <c r="BA165" s="195">
        <v>1688471</v>
      </c>
      <c r="BB165" s="195">
        <v>7532024</v>
      </c>
      <c r="BC165" s="195">
        <v>1975342</v>
      </c>
      <c r="BD165" s="195">
        <v>597226</v>
      </c>
      <c r="BE165" s="195">
        <v>4728613.32</v>
      </c>
      <c r="BF165" s="195">
        <v>1813435</v>
      </c>
      <c r="BG165" s="195">
        <v>2127032.83</v>
      </c>
      <c r="BH165" s="195">
        <v>11317807.6</v>
      </c>
      <c r="BI165" s="195">
        <v>344320</v>
      </c>
      <c r="BJ165" s="195">
        <v>917464.52</v>
      </c>
      <c r="BK165" s="195">
        <v>3082348</v>
      </c>
      <c r="BL165" s="195">
        <v>1717320.38</v>
      </c>
      <c r="BM165" s="195">
        <v>0</v>
      </c>
      <c r="BN165" s="195">
        <v>3034637</v>
      </c>
      <c r="BO165" s="195">
        <v>1815250</v>
      </c>
      <c r="BP165" s="195">
        <v>2495721.2999999998</v>
      </c>
      <c r="BQ165" s="195">
        <v>3057950</v>
      </c>
      <c r="BR165" s="195">
        <v>2224360.75</v>
      </c>
      <c r="BS165" s="195">
        <v>0</v>
      </c>
      <c r="BT165" s="195">
        <v>3122149</v>
      </c>
      <c r="BU165" s="195">
        <v>3867015.56</v>
      </c>
      <c r="BV165" s="195">
        <v>1898050</v>
      </c>
      <c r="BW165" s="195">
        <v>625909</v>
      </c>
      <c r="BX165" s="195">
        <v>2813435.24</v>
      </c>
      <c r="BY165" s="195">
        <v>6340110.7800000003</v>
      </c>
      <c r="BZ165" s="195">
        <v>1566109.23</v>
      </c>
      <c r="CA165" s="195">
        <v>2214450</v>
      </c>
      <c r="CB165" s="195">
        <v>2480699.33</v>
      </c>
      <c r="CC165" s="195">
        <v>2865609.9</v>
      </c>
      <c r="CD165" s="195">
        <v>5708419.4500000002</v>
      </c>
      <c r="CE165" s="195">
        <v>3571795</v>
      </c>
      <c r="CF165" s="195">
        <v>4065018.14</v>
      </c>
      <c r="CG165" s="195">
        <v>1672027.17</v>
      </c>
      <c r="CH165" s="195">
        <v>1748870</v>
      </c>
      <c r="CI165" s="195">
        <v>2210232.67</v>
      </c>
      <c r="CJ165" s="195">
        <v>1726487</v>
      </c>
      <c r="CK165" s="197">
        <v>6117256</v>
      </c>
      <c r="CL165" s="195">
        <v>1429347.32</v>
      </c>
      <c r="CM165" s="195">
        <v>1359260</v>
      </c>
    </row>
    <row r="166" spans="1:91" ht="24.6" hidden="1">
      <c r="A166" s="125">
        <v>19</v>
      </c>
      <c r="B166" s="243" t="s">
        <v>895</v>
      </c>
      <c r="C166" s="147" t="s">
        <v>1256</v>
      </c>
      <c r="D166" s="195">
        <v>0</v>
      </c>
      <c r="E166" s="195">
        <v>0</v>
      </c>
      <c r="F166" s="195">
        <v>0</v>
      </c>
      <c r="G166" s="195">
        <v>0</v>
      </c>
      <c r="H166" s="195">
        <v>0</v>
      </c>
      <c r="I166" s="195">
        <v>0</v>
      </c>
      <c r="J166" s="195">
        <v>0</v>
      </c>
      <c r="K166" s="195">
        <v>0</v>
      </c>
      <c r="L166" s="195">
        <v>0</v>
      </c>
      <c r="M166" s="195">
        <v>0</v>
      </c>
      <c r="N166" s="195">
        <v>0</v>
      </c>
      <c r="O166" s="195">
        <v>0</v>
      </c>
      <c r="P166" s="195">
        <v>0</v>
      </c>
      <c r="Q166" s="195">
        <v>0</v>
      </c>
      <c r="R166" s="195">
        <v>0</v>
      </c>
      <c r="S166" s="195">
        <v>0</v>
      </c>
      <c r="T166" s="195">
        <v>0</v>
      </c>
      <c r="U166" s="195">
        <v>0</v>
      </c>
      <c r="V166" s="195">
        <v>0</v>
      </c>
      <c r="W166" s="195">
        <v>0</v>
      </c>
      <c r="X166" s="195">
        <v>0</v>
      </c>
      <c r="Y166" s="195">
        <v>0</v>
      </c>
      <c r="Z166" s="195">
        <v>0</v>
      </c>
      <c r="AA166" s="195">
        <v>0</v>
      </c>
      <c r="AB166" s="195">
        <v>0</v>
      </c>
      <c r="AC166" s="195">
        <v>0</v>
      </c>
      <c r="AD166" s="195">
        <v>0</v>
      </c>
      <c r="AE166" s="195">
        <v>0</v>
      </c>
      <c r="AF166" s="195">
        <v>0</v>
      </c>
      <c r="AG166" s="195">
        <v>0</v>
      </c>
      <c r="AH166" s="195">
        <v>0</v>
      </c>
      <c r="AI166" s="195">
        <v>0</v>
      </c>
      <c r="AJ166" s="195">
        <v>0</v>
      </c>
      <c r="AK166" s="195">
        <v>0</v>
      </c>
      <c r="AL166" s="195">
        <v>0</v>
      </c>
      <c r="AM166" s="195">
        <v>0</v>
      </c>
      <c r="AN166" s="195">
        <v>0</v>
      </c>
      <c r="AO166" s="195">
        <v>0</v>
      </c>
      <c r="AP166" s="195">
        <v>0</v>
      </c>
      <c r="AQ166" s="195">
        <v>0</v>
      </c>
      <c r="AR166" s="195">
        <v>0</v>
      </c>
      <c r="AS166" s="195">
        <v>0</v>
      </c>
      <c r="AT166" s="195">
        <v>0</v>
      </c>
      <c r="AU166" s="195">
        <v>7650</v>
      </c>
      <c r="AV166" s="195">
        <v>0</v>
      </c>
      <c r="AW166" s="195">
        <v>0</v>
      </c>
      <c r="AX166" s="195">
        <v>0</v>
      </c>
      <c r="AY166" s="195">
        <v>0</v>
      </c>
      <c r="AZ166" s="195">
        <v>0</v>
      </c>
      <c r="BA166" s="195">
        <v>0</v>
      </c>
      <c r="BB166" s="195">
        <v>0</v>
      </c>
      <c r="BC166" s="195">
        <v>12000</v>
      </c>
      <c r="BD166" s="195">
        <v>0</v>
      </c>
      <c r="BE166" s="195">
        <v>0</v>
      </c>
      <c r="BF166" s="195">
        <v>0</v>
      </c>
      <c r="BG166" s="195">
        <v>0</v>
      </c>
      <c r="BH166" s="195">
        <v>0</v>
      </c>
      <c r="BI166" s="195">
        <v>21772.34</v>
      </c>
      <c r="BJ166" s="195">
        <v>0</v>
      </c>
      <c r="BK166" s="195">
        <v>0</v>
      </c>
      <c r="BL166" s="195">
        <v>0</v>
      </c>
      <c r="BM166" s="195">
        <v>0</v>
      </c>
      <c r="BN166" s="195">
        <v>0</v>
      </c>
      <c r="BO166" s="195">
        <v>0</v>
      </c>
      <c r="BP166" s="195">
        <v>0</v>
      </c>
      <c r="BQ166" s="195">
        <v>0</v>
      </c>
      <c r="BR166" s="195">
        <v>0</v>
      </c>
      <c r="BS166" s="195">
        <v>0</v>
      </c>
      <c r="BT166" s="195">
        <v>0</v>
      </c>
      <c r="BU166" s="195">
        <v>0</v>
      </c>
      <c r="BV166" s="195">
        <v>50000</v>
      </c>
      <c r="BW166" s="195">
        <v>0</v>
      </c>
      <c r="BX166" s="195">
        <v>0</v>
      </c>
      <c r="BY166" s="195">
        <v>0</v>
      </c>
      <c r="BZ166" s="195">
        <v>0</v>
      </c>
      <c r="CA166" s="195">
        <v>0</v>
      </c>
      <c r="CB166" s="195">
        <v>0</v>
      </c>
      <c r="CC166" s="195">
        <v>0</v>
      </c>
      <c r="CD166" s="195">
        <v>0</v>
      </c>
      <c r="CE166" s="195">
        <v>0</v>
      </c>
      <c r="CF166" s="195">
        <v>0</v>
      </c>
      <c r="CG166" s="195">
        <v>0</v>
      </c>
      <c r="CH166" s="195">
        <v>0</v>
      </c>
      <c r="CI166" s="195">
        <v>0</v>
      </c>
      <c r="CJ166" s="195">
        <v>0</v>
      </c>
      <c r="CK166" s="195">
        <v>0</v>
      </c>
      <c r="CL166" s="195">
        <v>0</v>
      </c>
      <c r="CM166" s="195">
        <v>0</v>
      </c>
    </row>
    <row r="167" spans="1:91" ht="24.6" hidden="1">
      <c r="A167" s="125">
        <v>19</v>
      </c>
      <c r="B167" s="243" t="s">
        <v>896</v>
      </c>
      <c r="C167" s="147" t="s">
        <v>1257</v>
      </c>
      <c r="D167" s="195">
        <v>0</v>
      </c>
      <c r="E167" s="195">
        <v>3580700</v>
      </c>
      <c r="F167" s="195">
        <v>0</v>
      </c>
      <c r="G167" s="195">
        <v>0</v>
      </c>
      <c r="H167" s="195">
        <v>0</v>
      </c>
      <c r="I167" s="195">
        <v>0</v>
      </c>
      <c r="J167" s="195">
        <v>0</v>
      </c>
      <c r="K167" s="195">
        <v>0</v>
      </c>
      <c r="L167" s="195">
        <v>0</v>
      </c>
      <c r="M167" s="195">
        <v>0</v>
      </c>
      <c r="N167" s="195">
        <v>0</v>
      </c>
      <c r="O167" s="195">
        <v>0</v>
      </c>
      <c r="P167" s="195">
        <v>0</v>
      </c>
      <c r="Q167" s="195">
        <v>0</v>
      </c>
      <c r="R167" s="195">
        <v>0</v>
      </c>
      <c r="S167" s="195">
        <v>0</v>
      </c>
      <c r="T167" s="195">
        <v>0</v>
      </c>
      <c r="U167" s="195">
        <v>0</v>
      </c>
      <c r="V167" s="195">
        <v>0</v>
      </c>
      <c r="W167" s="195">
        <v>0</v>
      </c>
      <c r="X167" s="195">
        <v>0</v>
      </c>
      <c r="Y167" s="195">
        <v>0</v>
      </c>
      <c r="Z167" s="195">
        <v>0</v>
      </c>
      <c r="AA167" s="195">
        <v>0</v>
      </c>
      <c r="AB167" s="195">
        <v>0</v>
      </c>
      <c r="AC167" s="195">
        <v>0</v>
      </c>
      <c r="AD167" s="195">
        <v>0</v>
      </c>
      <c r="AE167" s="195">
        <v>0</v>
      </c>
      <c r="AF167" s="195">
        <v>0</v>
      </c>
      <c r="AG167" s="195">
        <v>0</v>
      </c>
      <c r="AH167" s="195">
        <v>0</v>
      </c>
      <c r="AI167" s="195">
        <v>0</v>
      </c>
      <c r="AJ167" s="195">
        <v>0</v>
      </c>
      <c r="AK167" s="195">
        <v>0</v>
      </c>
      <c r="AL167" s="195">
        <v>0</v>
      </c>
      <c r="AM167" s="195">
        <v>0</v>
      </c>
      <c r="AN167" s="195">
        <v>1650000</v>
      </c>
      <c r="AO167" s="195">
        <v>0</v>
      </c>
      <c r="AP167" s="195">
        <v>0</v>
      </c>
      <c r="AQ167" s="195">
        <v>0</v>
      </c>
      <c r="AR167" s="195">
        <v>0</v>
      </c>
      <c r="AS167" s="195">
        <v>0</v>
      </c>
      <c r="AT167" s="195">
        <v>0</v>
      </c>
      <c r="AU167" s="195">
        <v>0</v>
      </c>
      <c r="AV167" s="195">
        <v>0</v>
      </c>
      <c r="AW167" s="195">
        <v>0</v>
      </c>
      <c r="AX167" s="195">
        <v>12200</v>
      </c>
      <c r="AY167" s="195">
        <v>0</v>
      </c>
      <c r="AZ167" s="195">
        <v>0</v>
      </c>
      <c r="BA167" s="195">
        <v>0</v>
      </c>
      <c r="BB167" s="195">
        <v>0</v>
      </c>
      <c r="BC167" s="195">
        <v>0</v>
      </c>
      <c r="BD167" s="195">
        <v>0</v>
      </c>
      <c r="BE167" s="195">
        <v>0</v>
      </c>
      <c r="BF167" s="195">
        <v>0</v>
      </c>
      <c r="BG167" s="195">
        <v>0</v>
      </c>
      <c r="BH167" s="195">
        <v>0</v>
      </c>
      <c r="BI167" s="195">
        <v>0</v>
      </c>
      <c r="BJ167" s="195">
        <v>0</v>
      </c>
      <c r="BK167" s="195">
        <v>0</v>
      </c>
      <c r="BL167" s="195">
        <v>0</v>
      </c>
      <c r="BM167" s="195">
        <v>0</v>
      </c>
      <c r="BN167" s="195">
        <v>0</v>
      </c>
      <c r="BO167" s="195">
        <v>0</v>
      </c>
      <c r="BP167" s="195">
        <v>0</v>
      </c>
      <c r="BQ167" s="195">
        <v>0</v>
      </c>
      <c r="BR167" s="195">
        <v>0</v>
      </c>
      <c r="BS167" s="195">
        <v>0</v>
      </c>
      <c r="BT167" s="195">
        <v>0</v>
      </c>
      <c r="BU167" s="195">
        <v>0</v>
      </c>
      <c r="BV167" s="195">
        <v>0</v>
      </c>
      <c r="BW167" s="195">
        <v>0</v>
      </c>
      <c r="BX167" s="195">
        <v>0</v>
      </c>
      <c r="BY167" s="195">
        <v>0</v>
      </c>
      <c r="BZ167" s="195">
        <v>0</v>
      </c>
      <c r="CA167" s="195">
        <v>0</v>
      </c>
      <c r="CB167" s="195">
        <v>0</v>
      </c>
      <c r="CC167" s="195">
        <v>0</v>
      </c>
      <c r="CD167" s="195">
        <v>0</v>
      </c>
      <c r="CE167" s="195">
        <v>0</v>
      </c>
      <c r="CF167" s="195">
        <v>0</v>
      </c>
      <c r="CG167" s="195">
        <v>0</v>
      </c>
      <c r="CH167" s="195">
        <v>0</v>
      </c>
      <c r="CI167" s="195">
        <v>0</v>
      </c>
      <c r="CJ167" s="195">
        <v>0</v>
      </c>
      <c r="CK167" s="195">
        <v>0</v>
      </c>
      <c r="CL167" s="195">
        <v>0</v>
      </c>
      <c r="CM167" s="195">
        <v>0</v>
      </c>
    </row>
    <row r="168" spans="1:91" ht="24.6" hidden="1">
      <c r="A168" s="125">
        <v>19</v>
      </c>
      <c r="B168" s="243" t="s">
        <v>897</v>
      </c>
      <c r="C168" s="147" t="s">
        <v>1258</v>
      </c>
      <c r="D168" s="195">
        <v>0</v>
      </c>
      <c r="E168" s="195">
        <v>2550000</v>
      </c>
      <c r="F168" s="195">
        <v>76690</v>
      </c>
      <c r="G168" s="195">
        <v>235337</v>
      </c>
      <c r="H168" s="195">
        <v>17500</v>
      </c>
      <c r="I168" s="195">
        <v>0</v>
      </c>
      <c r="J168" s="195">
        <v>169315</v>
      </c>
      <c r="K168" s="195">
        <v>156196</v>
      </c>
      <c r="L168" s="195">
        <v>137800</v>
      </c>
      <c r="M168" s="195">
        <v>70790</v>
      </c>
      <c r="N168" s="195">
        <v>277051</v>
      </c>
      <c r="O168" s="195">
        <v>0</v>
      </c>
      <c r="P168" s="195">
        <v>0</v>
      </c>
      <c r="Q168" s="195">
        <v>191212</v>
      </c>
      <c r="R168" s="195">
        <v>175920</v>
      </c>
      <c r="S168" s="195">
        <v>310923</v>
      </c>
      <c r="T168" s="195">
        <v>405441.03</v>
      </c>
      <c r="U168" s="195">
        <v>91968.75</v>
      </c>
      <c r="V168" s="195">
        <v>118938.5</v>
      </c>
      <c r="W168" s="195">
        <v>38603</v>
      </c>
      <c r="X168" s="195">
        <v>0</v>
      </c>
      <c r="Y168" s="195">
        <v>16955</v>
      </c>
      <c r="Z168" s="195">
        <v>148877.5</v>
      </c>
      <c r="AA168" s="195">
        <v>0</v>
      </c>
      <c r="AB168" s="195">
        <v>0</v>
      </c>
      <c r="AC168" s="195">
        <v>134800</v>
      </c>
      <c r="AD168" s="195">
        <v>0</v>
      </c>
      <c r="AE168" s="195">
        <v>97895.25</v>
      </c>
      <c r="AF168" s="195">
        <v>121990</v>
      </c>
      <c r="AG168" s="195">
        <v>0</v>
      </c>
      <c r="AH168" s="195">
        <v>64682.25</v>
      </c>
      <c r="AI168" s="195">
        <v>296770</v>
      </c>
      <c r="AJ168" s="195">
        <v>55200</v>
      </c>
      <c r="AK168" s="195">
        <v>55723.5</v>
      </c>
      <c r="AL168" s="195">
        <v>0</v>
      </c>
      <c r="AM168" s="195">
        <v>99132.22</v>
      </c>
      <c r="AN168" s="195">
        <v>500918</v>
      </c>
      <c r="AO168" s="195">
        <v>206572</v>
      </c>
      <c r="AP168" s="195">
        <v>151373</v>
      </c>
      <c r="AQ168" s="195">
        <v>88060</v>
      </c>
      <c r="AR168" s="195">
        <v>15000</v>
      </c>
      <c r="AS168" s="195">
        <v>0</v>
      </c>
      <c r="AT168" s="195">
        <v>128550</v>
      </c>
      <c r="AU168" s="195">
        <v>70700</v>
      </c>
      <c r="AV168" s="195">
        <v>526842.75</v>
      </c>
      <c r="AW168" s="195">
        <v>60060</v>
      </c>
      <c r="AX168" s="195">
        <v>137940</v>
      </c>
      <c r="AY168" s="195">
        <v>85150</v>
      </c>
      <c r="AZ168" s="195">
        <v>104500</v>
      </c>
      <c r="BA168" s="195">
        <v>25058</v>
      </c>
      <c r="BB168" s="195">
        <v>602533.25</v>
      </c>
      <c r="BC168" s="195">
        <v>230644</v>
      </c>
      <c r="BD168" s="195">
        <v>0</v>
      </c>
      <c r="BE168" s="195">
        <v>453830</v>
      </c>
      <c r="BF168" s="195">
        <v>102950</v>
      </c>
      <c r="BG168" s="195">
        <v>53899</v>
      </c>
      <c r="BH168" s="195">
        <v>535286.05000000005</v>
      </c>
      <c r="BI168" s="195">
        <v>42750</v>
      </c>
      <c r="BJ168" s="195">
        <v>0</v>
      </c>
      <c r="BK168" s="195">
        <v>42329</v>
      </c>
      <c r="BL168" s="195">
        <v>87936</v>
      </c>
      <c r="BM168" s="195">
        <v>0</v>
      </c>
      <c r="BN168" s="195">
        <v>278113</v>
      </c>
      <c r="BO168" s="195">
        <v>23120</v>
      </c>
      <c r="BP168" s="195">
        <v>253989</v>
      </c>
      <c r="BQ168" s="195">
        <v>113120</v>
      </c>
      <c r="BR168" s="195">
        <v>33660</v>
      </c>
      <c r="BS168" s="195">
        <v>0</v>
      </c>
      <c r="BT168" s="195">
        <v>70390</v>
      </c>
      <c r="BU168" s="195">
        <v>199866.25</v>
      </c>
      <c r="BV168" s="195">
        <v>0</v>
      </c>
      <c r="BW168" s="195">
        <v>55239</v>
      </c>
      <c r="BX168" s="195">
        <v>117906.5</v>
      </c>
      <c r="BY168" s="195">
        <v>311432.5</v>
      </c>
      <c r="BZ168" s="195">
        <v>54770</v>
      </c>
      <c r="CA168" s="195">
        <v>33073.25</v>
      </c>
      <c r="CB168" s="195">
        <v>121194.25</v>
      </c>
      <c r="CC168" s="195">
        <v>163330.75</v>
      </c>
      <c r="CD168" s="195">
        <v>110627.5</v>
      </c>
      <c r="CE168" s="195">
        <v>95080.75</v>
      </c>
      <c r="CF168" s="195">
        <v>256850</v>
      </c>
      <c r="CG168" s="195">
        <v>62777.25</v>
      </c>
      <c r="CH168" s="195">
        <v>47440</v>
      </c>
      <c r="CI168" s="195">
        <v>6400</v>
      </c>
      <c r="CJ168" s="195">
        <v>75180</v>
      </c>
      <c r="CK168" s="195">
        <v>230452</v>
      </c>
      <c r="CL168" s="195">
        <v>55322</v>
      </c>
      <c r="CM168" s="195">
        <v>105836</v>
      </c>
    </row>
    <row r="169" spans="1:91" ht="24.6" hidden="1">
      <c r="A169" s="125">
        <v>19</v>
      </c>
      <c r="B169" s="243" t="s">
        <v>898</v>
      </c>
      <c r="C169" s="147" t="s">
        <v>489</v>
      </c>
      <c r="D169" s="195">
        <v>0</v>
      </c>
      <c r="E169" s="195">
        <v>0</v>
      </c>
      <c r="F169" s="195">
        <v>0</v>
      </c>
      <c r="G169" s="195">
        <v>0</v>
      </c>
      <c r="H169" s="195">
        <v>0</v>
      </c>
      <c r="I169" s="195">
        <v>0</v>
      </c>
      <c r="J169" s="195">
        <v>0</v>
      </c>
      <c r="K169" s="195">
        <v>0</v>
      </c>
      <c r="L169" s="195">
        <v>0</v>
      </c>
      <c r="M169" s="195">
        <v>0</v>
      </c>
      <c r="N169" s="195">
        <v>0</v>
      </c>
      <c r="O169" s="195">
        <v>0</v>
      </c>
      <c r="P169" s="195">
        <v>0</v>
      </c>
      <c r="Q169" s="195">
        <v>0</v>
      </c>
      <c r="R169" s="195">
        <v>0</v>
      </c>
      <c r="S169" s="195">
        <v>0</v>
      </c>
      <c r="T169" s="195">
        <v>0</v>
      </c>
      <c r="U169" s="195">
        <v>0</v>
      </c>
      <c r="V169" s="195">
        <v>0</v>
      </c>
      <c r="W169" s="195">
        <v>0</v>
      </c>
      <c r="X169" s="195">
        <v>0</v>
      </c>
      <c r="Y169" s="195">
        <v>0</v>
      </c>
      <c r="Z169" s="195">
        <v>0</v>
      </c>
      <c r="AA169" s="195">
        <v>0</v>
      </c>
      <c r="AB169" s="195">
        <v>0</v>
      </c>
      <c r="AC169" s="195">
        <v>0</v>
      </c>
      <c r="AD169" s="195">
        <v>0</v>
      </c>
      <c r="AE169" s="195">
        <v>0</v>
      </c>
      <c r="AF169" s="195">
        <v>0</v>
      </c>
      <c r="AG169" s="195">
        <v>0</v>
      </c>
      <c r="AH169" s="195">
        <v>0</v>
      </c>
      <c r="AI169" s="195">
        <v>0</v>
      </c>
      <c r="AJ169" s="195">
        <v>0</v>
      </c>
      <c r="AK169" s="195">
        <v>0</v>
      </c>
      <c r="AL169" s="195">
        <v>0</v>
      </c>
      <c r="AM169" s="195">
        <v>0</v>
      </c>
      <c r="AN169" s="195">
        <v>0</v>
      </c>
      <c r="AO169" s="195">
        <v>0</v>
      </c>
      <c r="AP169" s="195">
        <v>0</v>
      </c>
      <c r="AQ169" s="195">
        <v>0</v>
      </c>
      <c r="AR169" s="195">
        <v>0</v>
      </c>
      <c r="AS169" s="195">
        <v>0</v>
      </c>
      <c r="AT169" s="195">
        <v>0</v>
      </c>
      <c r="AU169" s="195">
        <v>0</v>
      </c>
      <c r="AV169" s="195">
        <v>0</v>
      </c>
      <c r="AW169" s="195">
        <v>0</v>
      </c>
      <c r="AX169" s="195">
        <v>335000</v>
      </c>
      <c r="AY169" s="195">
        <v>0</v>
      </c>
      <c r="AZ169" s="195">
        <v>0</v>
      </c>
      <c r="BA169" s="195">
        <v>0</v>
      </c>
      <c r="BB169" s="195">
        <v>0</v>
      </c>
      <c r="BC169" s="195">
        <v>0</v>
      </c>
      <c r="BD169" s="195">
        <v>0</v>
      </c>
      <c r="BE169" s="195">
        <v>0</v>
      </c>
      <c r="BF169" s="195">
        <v>0</v>
      </c>
      <c r="BG169" s="195">
        <v>0</v>
      </c>
      <c r="BH169" s="195">
        <v>0</v>
      </c>
      <c r="BI169" s="195">
        <v>0</v>
      </c>
      <c r="BJ169" s="195">
        <v>0</v>
      </c>
      <c r="BK169" s="195">
        <v>0</v>
      </c>
      <c r="BL169" s="195">
        <v>0</v>
      </c>
      <c r="BM169" s="195">
        <v>0</v>
      </c>
      <c r="BN169" s="195">
        <v>0</v>
      </c>
      <c r="BO169" s="195">
        <v>0</v>
      </c>
      <c r="BP169" s="195">
        <v>0</v>
      </c>
      <c r="BQ169" s="195">
        <v>0</v>
      </c>
      <c r="BR169" s="195">
        <v>0</v>
      </c>
      <c r="BS169" s="195">
        <v>0</v>
      </c>
      <c r="BT169" s="195">
        <v>0</v>
      </c>
      <c r="BU169" s="195">
        <v>0</v>
      </c>
      <c r="BV169" s="195">
        <v>0</v>
      </c>
      <c r="BW169" s="195">
        <v>0</v>
      </c>
      <c r="BX169" s="195">
        <v>0</v>
      </c>
      <c r="BY169" s="195">
        <v>0</v>
      </c>
      <c r="BZ169" s="195">
        <v>0</v>
      </c>
      <c r="CA169" s="195">
        <v>0</v>
      </c>
      <c r="CB169" s="195">
        <v>0</v>
      </c>
      <c r="CC169" s="195">
        <v>0</v>
      </c>
      <c r="CD169" s="195">
        <v>0</v>
      </c>
      <c r="CE169" s="195">
        <v>0</v>
      </c>
      <c r="CF169" s="195">
        <v>0</v>
      </c>
      <c r="CG169" s="195">
        <v>0</v>
      </c>
      <c r="CH169" s="195">
        <v>0</v>
      </c>
      <c r="CI169" s="195">
        <v>0</v>
      </c>
      <c r="CJ169" s="195">
        <v>0</v>
      </c>
      <c r="CK169" s="195">
        <v>0</v>
      </c>
      <c r="CL169" s="195">
        <v>0</v>
      </c>
      <c r="CM169" s="195">
        <v>0</v>
      </c>
    </row>
    <row r="170" spans="1:91" ht="24.6" hidden="1">
      <c r="A170" s="125">
        <v>19</v>
      </c>
      <c r="B170" s="243" t="s">
        <v>899</v>
      </c>
      <c r="C170" s="147" t="s">
        <v>490</v>
      </c>
      <c r="D170" s="195">
        <v>1172150</v>
      </c>
      <c r="E170" s="195">
        <v>171260</v>
      </c>
      <c r="F170" s="195">
        <v>321480</v>
      </c>
      <c r="G170" s="195">
        <v>223650</v>
      </c>
      <c r="H170" s="195">
        <v>93870</v>
      </c>
      <c r="I170" s="195">
        <v>228975</v>
      </c>
      <c r="J170" s="195">
        <v>279150</v>
      </c>
      <c r="K170" s="195">
        <v>350375</v>
      </c>
      <c r="L170" s="195">
        <v>131520</v>
      </c>
      <c r="M170" s="195">
        <v>77660</v>
      </c>
      <c r="N170" s="195">
        <v>466340</v>
      </c>
      <c r="O170" s="195">
        <v>98765</v>
      </c>
      <c r="P170" s="195">
        <v>829460</v>
      </c>
      <c r="Q170" s="195">
        <v>378030</v>
      </c>
      <c r="R170" s="195">
        <v>246810</v>
      </c>
      <c r="S170" s="195">
        <v>478413.5</v>
      </c>
      <c r="T170" s="195">
        <v>318410</v>
      </c>
      <c r="U170" s="195">
        <v>365070</v>
      </c>
      <c r="V170" s="195">
        <v>282060</v>
      </c>
      <c r="W170" s="195">
        <v>110700</v>
      </c>
      <c r="X170" s="195">
        <v>1303830</v>
      </c>
      <c r="Y170" s="195">
        <v>201780</v>
      </c>
      <c r="Z170" s="195">
        <v>438810</v>
      </c>
      <c r="AA170" s="195">
        <v>287910</v>
      </c>
      <c r="AB170" s="195">
        <v>84400</v>
      </c>
      <c r="AC170" s="195">
        <v>199140</v>
      </c>
      <c r="AD170" s="195">
        <v>183690</v>
      </c>
      <c r="AE170" s="195">
        <v>528420</v>
      </c>
      <c r="AF170" s="195">
        <v>134130</v>
      </c>
      <c r="AG170" s="195">
        <v>151098</v>
      </c>
      <c r="AH170" s="195">
        <v>182490</v>
      </c>
      <c r="AI170" s="195">
        <v>370520</v>
      </c>
      <c r="AJ170" s="195">
        <v>205090</v>
      </c>
      <c r="AK170" s="195">
        <v>160140</v>
      </c>
      <c r="AL170" s="195">
        <v>1839871</v>
      </c>
      <c r="AM170" s="195">
        <v>152580</v>
      </c>
      <c r="AN170" s="195">
        <v>73710</v>
      </c>
      <c r="AO170" s="195">
        <v>258201</v>
      </c>
      <c r="AP170" s="195">
        <v>302370</v>
      </c>
      <c r="AQ170" s="195">
        <v>226950</v>
      </c>
      <c r="AR170" s="195">
        <v>86970</v>
      </c>
      <c r="AS170" s="195">
        <v>0</v>
      </c>
      <c r="AT170" s="195">
        <v>239809</v>
      </c>
      <c r="AU170" s="195">
        <v>95600</v>
      </c>
      <c r="AV170" s="195">
        <v>285992</v>
      </c>
      <c r="AW170" s="195">
        <v>111330</v>
      </c>
      <c r="AX170" s="195">
        <v>147390.5</v>
      </c>
      <c r="AY170" s="195">
        <v>251015</v>
      </c>
      <c r="AZ170" s="195">
        <v>194540</v>
      </c>
      <c r="BA170" s="195">
        <v>130280</v>
      </c>
      <c r="BB170" s="195">
        <v>0</v>
      </c>
      <c r="BC170" s="195">
        <v>155850</v>
      </c>
      <c r="BD170" s="195">
        <v>1454730</v>
      </c>
      <c r="BE170" s="195">
        <v>497320</v>
      </c>
      <c r="BF170" s="195">
        <v>216420</v>
      </c>
      <c r="BG170" s="195">
        <v>204030</v>
      </c>
      <c r="BH170" s="195">
        <v>866850</v>
      </c>
      <c r="BI170" s="195">
        <v>297115</v>
      </c>
      <c r="BJ170" s="195">
        <v>110670</v>
      </c>
      <c r="BK170" s="195">
        <v>258630</v>
      </c>
      <c r="BL170" s="195">
        <v>241350</v>
      </c>
      <c r="BM170" s="195">
        <v>414540</v>
      </c>
      <c r="BN170" s="195">
        <v>423030</v>
      </c>
      <c r="BO170" s="195">
        <v>247140</v>
      </c>
      <c r="BP170" s="195">
        <v>559560</v>
      </c>
      <c r="BQ170" s="195">
        <v>0</v>
      </c>
      <c r="BR170" s="195">
        <v>231060</v>
      </c>
      <c r="BS170" s="195">
        <v>2444130</v>
      </c>
      <c r="BT170" s="195">
        <v>380994</v>
      </c>
      <c r="BU170" s="195">
        <v>382331</v>
      </c>
      <c r="BV170" s="195">
        <v>982241</v>
      </c>
      <c r="BW170" s="195">
        <v>45220</v>
      </c>
      <c r="BX170" s="195">
        <v>278170</v>
      </c>
      <c r="BY170" s="195">
        <v>725976</v>
      </c>
      <c r="BZ170" s="195">
        <v>140010</v>
      </c>
      <c r="CA170" s="195">
        <v>258550</v>
      </c>
      <c r="CB170" s="195">
        <v>176400</v>
      </c>
      <c r="CC170" s="195">
        <v>924807</v>
      </c>
      <c r="CD170" s="195">
        <v>621235</v>
      </c>
      <c r="CE170" s="195">
        <v>399466</v>
      </c>
      <c r="CF170" s="195">
        <v>695160</v>
      </c>
      <c r="CG170" s="195">
        <v>273504</v>
      </c>
      <c r="CH170" s="195">
        <v>209700</v>
      </c>
      <c r="CI170" s="195">
        <v>218155</v>
      </c>
      <c r="CJ170" s="195">
        <v>265320</v>
      </c>
      <c r="CK170" s="195">
        <v>647604</v>
      </c>
      <c r="CL170" s="195">
        <v>202302</v>
      </c>
      <c r="CM170" s="195">
        <v>194070</v>
      </c>
    </row>
    <row r="171" spans="1:91" ht="24.6" hidden="1">
      <c r="A171" s="125">
        <v>20</v>
      </c>
      <c r="B171" s="243" t="s">
        <v>900</v>
      </c>
      <c r="C171" s="147" t="s">
        <v>491</v>
      </c>
      <c r="D171" s="195">
        <v>184984859.08000001</v>
      </c>
      <c r="E171" s="195">
        <v>25512690</v>
      </c>
      <c r="F171" s="195">
        <v>25753525.079999998</v>
      </c>
      <c r="G171" s="195">
        <v>26997492.260000002</v>
      </c>
      <c r="H171" s="195">
        <v>19342519.350000001</v>
      </c>
      <c r="I171" s="195">
        <v>29790999.489999998</v>
      </c>
      <c r="J171" s="195">
        <v>37308833.450000003</v>
      </c>
      <c r="K171" s="195">
        <v>38490933.560000002</v>
      </c>
      <c r="L171" s="195">
        <v>24792790</v>
      </c>
      <c r="M171" s="195">
        <v>23317730</v>
      </c>
      <c r="N171" s="195">
        <v>53864775.710000001</v>
      </c>
      <c r="O171" s="195">
        <v>7199013.2300000004</v>
      </c>
      <c r="P171" s="195">
        <v>85562749.090000004</v>
      </c>
      <c r="Q171" s="195">
        <v>22543405.07</v>
      </c>
      <c r="R171" s="195">
        <v>21714584.850000001</v>
      </c>
      <c r="S171" s="195">
        <v>34704099.030000001</v>
      </c>
      <c r="T171" s="195">
        <v>22614102.579999998</v>
      </c>
      <c r="U171" s="195">
        <v>20318818</v>
      </c>
      <c r="V171" s="195">
        <v>21541563</v>
      </c>
      <c r="W171" s="195">
        <v>12811243.32</v>
      </c>
      <c r="X171" s="195">
        <v>223361337.69</v>
      </c>
      <c r="Y171" s="195">
        <v>15764524.199999999</v>
      </c>
      <c r="Z171" s="195">
        <v>29522871.300000001</v>
      </c>
      <c r="AA171" s="195">
        <v>19930890</v>
      </c>
      <c r="AB171" s="195">
        <v>13160398</v>
      </c>
      <c r="AC171" s="195">
        <v>16419280.32</v>
      </c>
      <c r="AD171" s="195">
        <v>18984446.969999999</v>
      </c>
      <c r="AE171" s="195">
        <v>59067626.460000001</v>
      </c>
      <c r="AF171" s="195">
        <v>20903926.260000002</v>
      </c>
      <c r="AG171" s="195">
        <v>18221373.550000001</v>
      </c>
      <c r="AH171" s="195">
        <v>22013293</v>
      </c>
      <c r="AI171" s="195">
        <v>36713933.969999999</v>
      </c>
      <c r="AJ171" s="195">
        <v>18276269.350000001</v>
      </c>
      <c r="AK171" s="195">
        <v>13078053.220000001</v>
      </c>
      <c r="AL171" s="195">
        <v>350110734.81999999</v>
      </c>
      <c r="AM171" s="195">
        <v>23449694.190000001</v>
      </c>
      <c r="AN171" s="195">
        <v>18783100</v>
      </c>
      <c r="AO171" s="195">
        <v>37778462.170000002</v>
      </c>
      <c r="AP171" s="195">
        <v>42038514.979999997</v>
      </c>
      <c r="AQ171" s="195">
        <v>22573383.870000001</v>
      </c>
      <c r="AR171" s="195">
        <v>11990150</v>
      </c>
      <c r="AS171" s="195">
        <v>73748316.069999993</v>
      </c>
      <c r="AT171" s="195">
        <v>20599156.449999999</v>
      </c>
      <c r="AU171" s="195">
        <v>33820613</v>
      </c>
      <c r="AV171" s="195">
        <v>45682795.469999999</v>
      </c>
      <c r="AW171" s="195">
        <v>22657460.649999999</v>
      </c>
      <c r="AX171" s="195">
        <v>14822659.67</v>
      </c>
      <c r="AY171" s="195">
        <v>25669303.550000001</v>
      </c>
      <c r="AZ171" s="195">
        <v>18081700</v>
      </c>
      <c r="BA171" s="195">
        <v>17749560</v>
      </c>
      <c r="BB171" s="195">
        <v>101633789.56999999</v>
      </c>
      <c r="BC171" s="195">
        <v>18325018.059999999</v>
      </c>
      <c r="BD171" s="195">
        <v>186916840.74000001</v>
      </c>
      <c r="BE171" s="195">
        <v>56462740.509999998</v>
      </c>
      <c r="BF171" s="195">
        <v>22775612.350000001</v>
      </c>
      <c r="BG171" s="195">
        <v>18833242.920000002</v>
      </c>
      <c r="BH171" s="195">
        <v>103883098.34999999</v>
      </c>
      <c r="BI171" s="195">
        <v>13660347.880000001</v>
      </c>
      <c r="BJ171" s="195">
        <v>9892171.6699999999</v>
      </c>
      <c r="BK171" s="195">
        <v>11998500</v>
      </c>
      <c r="BL171" s="195">
        <v>10914060</v>
      </c>
      <c r="BM171" s="195">
        <v>143862567.78</v>
      </c>
      <c r="BN171" s="195">
        <v>35765387.899999999</v>
      </c>
      <c r="BO171" s="195">
        <v>28009353.550000001</v>
      </c>
      <c r="BP171" s="195">
        <v>41078906.490000002</v>
      </c>
      <c r="BQ171" s="195">
        <v>27654019.68</v>
      </c>
      <c r="BR171" s="195">
        <v>18200373.77</v>
      </c>
      <c r="BS171" s="197">
        <v>529512505.07999998</v>
      </c>
      <c r="BT171" s="197">
        <v>29282740</v>
      </c>
      <c r="BU171" s="197">
        <v>29264929.420000002</v>
      </c>
      <c r="BV171" s="197">
        <v>96073353.930000007</v>
      </c>
      <c r="BW171" s="197">
        <v>9030460</v>
      </c>
      <c r="BX171" s="197">
        <v>22813850.370000001</v>
      </c>
      <c r="BY171" s="197">
        <v>56032588.219999999</v>
      </c>
      <c r="BZ171" s="195">
        <v>18318049.350000001</v>
      </c>
      <c r="CA171" s="197">
        <v>18850302.260000002</v>
      </c>
      <c r="CB171" s="197">
        <v>24481738.670000002</v>
      </c>
      <c r="CC171" s="197">
        <v>29462489</v>
      </c>
      <c r="CD171" s="197">
        <v>55693267</v>
      </c>
      <c r="CE171" s="197">
        <v>31491220.539999999</v>
      </c>
      <c r="CF171" s="197">
        <v>43636607.350000001</v>
      </c>
      <c r="CG171" s="195">
        <v>15840113.050000001</v>
      </c>
      <c r="CH171" s="197">
        <v>18147616.780000001</v>
      </c>
      <c r="CI171" s="197">
        <v>13899432</v>
      </c>
      <c r="CJ171" s="197">
        <v>15772672</v>
      </c>
      <c r="CK171" s="197">
        <v>53158087.670000002</v>
      </c>
      <c r="CL171" s="195">
        <v>10579490</v>
      </c>
      <c r="CM171" s="197">
        <v>9897780</v>
      </c>
    </row>
    <row r="172" spans="1:91" ht="24.6" hidden="1">
      <c r="A172" s="125">
        <v>20</v>
      </c>
      <c r="B172" s="243" t="s">
        <v>901</v>
      </c>
      <c r="C172" s="147" t="s">
        <v>492</v>
      </c>
      <c r="D172" s="195">
        <v>11711100</v>
      </c>
      <c r="E172" s="195">
        <v>920070</v>
      </c>
      <c r="F172" s="195">
        <v>393930</v>
      </c>
      <c r="G172" s="195">
        <v>739072.9</v>
      </c>
      <c r="H172" s="195">
        <v>250900</v>
      </c>
      <c r="I172" s="195">
        <v>40420</v>
      </c>
      <c r="J172" s="195">
        <v>1094350</v>
      </c>
      <c r="K172" s="195">
        <v>679260</v>
      </c>
      <c r="L172" s="195">
        <v>624150</v>
      </c>
      <c r="M172" s="195">
        <v>223410</v>
      </c>
      <c r="N172" s="195">
        <v>1556193.55</v>
      </c>
      <c r="O172" s="195">
        <v>464950</v>
      </c>
      <c r="P172" s="195">
        <v>9498320</v>
      </c>
      <c r="Q172" s="195">
        <v>398080</v>
      </c>
      <c r="R172" s="195">
        <v>1388570</v>
      </c>
      <c r="S172" s="195">
        <v>5327420</v>
      </c>
      <c r="T172" s="195">
        <v>685070</v>
      </c>
      <c r="U172" s="195">
        <v>772290</v>
      </c>
      <c r="V172" s="195">
        <v>501520</v>
      </c>
      <c r="W172" s="195">
        <v>287270</v>
      </c>
      <c r="X172" s="195">
        <v>8780670</v>
      </c>
      <c r="Y172" s="195">
        <v>805860</v>
      </c>
      <c r="Z172" s="195">
        <v>1501980</v>
      </c>
      <c r="AA172" s="195">
        <v>908860</v>
      </c>
      <c r="AB172" s="195">
        <v>1205130</v>
      </c>
      <c r="AC172" s="195">
        <v>848971.61</v>
      </c>
      <c r="AD172" s="195">
        <v>763290</v>
      </c>
      <c r="AE172" s="195">
        <v>3692380</v>
      </c>
      <c r="AF172" s="195">
        <v>722580</v>
      </c>
      <c r="AG172" s="195">
        <v>1112540</v>
      </c>
      <c r="AH172" s="195">
        <v>190680</v>
      </c>
      <c r="AI172" s="195">
        <v>1837170</v>
      </c>
      <c r="AJ172" s="195">
        <v>1493460</v>
      </c>
      <c r="AK172" s="195">
        <v>1931820</v>
      </c>
      <c r="AL172" s="195">
        <v>17468280</v>
      </c>
      <c r="AM172" s="195">
        <v>1194930</v>
      </c>
      <c r="AN172" s="195">
        <v>820594.19</v>
      </c>
      <c r="AO172" s="195">
        <v>6056391</v>
      </c>
      <c r="AP172" s="195">
        <v>754080</v>
      </c>
      <c r="AQ172" s="195">
        <v>1795430</v>
      </c>
      <c r="AR172" s="195">
        <v>706735.33</v>
      </c>
      <c r="AS172" s="195">
        <v>868140</v>
      </c>
      <c r="AT172" s="195">
        <v>1370710</v>
      </c>
      <c r="AU172" s="195">
        <v>1005680</v>
      </c>
      <c r="AV172" s="195">
        <v>1634310</v>
      </c>
      <c r="AW172" s="195">
        <v>1107510</v>
      </c>
      <c r="AX172" s="195">
        <v>1047030</v>
      </c>
      <c r="AY172" s="195">
        <v>4385760</v>
      </c>
      <c r="AZ172" s="195">
        <v>1765410</v>
      </c>
      <c r="BA172" s="195">
        <v>1210470</v>
      </c>
      <c r="BB172" s="195">
        <v>3982600</v>
      </c>
      <c r="BC172" s="195">
        <v>977220</v>
      </c>
      <c r="BD172" s="195">
        <v>12677390</v>
      </c>
      <c r="BE172" s="195">
        <v>1223914.8799999999</v>
      </c>
      <c r="BF172" s="195">
        <v>1776699</v>
      </c>
      <c r="BG172" s="195">
        <v>448164.84</v>
      </c>
      <c r="BH172" s="195">
        <v>1883080</v>
      </c>
      <c r="BI172" s="195">
        <v>1177670</v>
      </c>
      <c r="BJ172" s="195">
        <v>501110</v>
      </c>
      <c r="BK172" s="195">
        <v>927180</v>
      </c>
      <c r="BL172" s="195">
        <v>805050</v>
      </c>
      <c r="BM172" s="195">
        <v>7135620</v>
      </c>
      <c r="BN172" s="195">
        <v>2252230</v>
      </c>
      <c r="BO172" s="195">
        <v>1369320</v>
      </c>
      <c r="BP172" s="195">
        <v>1046711.94</v>
      </c>
      <c r="BQ172" s="195">
        <v>1797150</v>
      </c>
      <c r="BR172" s="195">
        <v>925820</v>
      </c>
      <c r="BS172" s="197">
        <v>16724214.619999999</v>
      </c>
      <c r="BT172" s="195">
        <v>2180270</v>
      </c>
      <c r="BU172" s="195">
        <v>3072800</v>
      </c>
      <c r="BV172" s="195">
        <v>3988690</v>
      </c>
      <c r="BW172" s="195">
        <v>0</v>
      </c>
      <c r="BX172" s="195">
        <v>2604016.4</v>
      </c>
      <c r="BY172" s="195">
        <v>3106000</v>
      </c>
      <c r="BZ172" s="195">
        <v>1097440</v>
      </c>
      <c r="CA172" s="195">
        <v>553620</v>
      </c>
      <c r="CB172" s="195">
        <v>1694180</v>
      </c>
      <c r="CC172" s="195">
        <v>2164820</v>
      </c>
      <c r="CD172" s="195">
        <v>1530410</v>
      </c>
      <c r="CE172" s="195">
        <v>1479840</v>
      </c>
      <c r="CF172" s="195">
        <v>1958640</v>
      </c>
      <c r="CG172" s="195">
        <v>130640</v>
      </c>
      <c r="CH172" s="195">
        <v>924810</v>
      </c>
      <c r="CI172" s="195">
        <v>712230</v>
      </c>
      <c r="CJ172" s="195">
        <v>3029570</v>
      </c>
      <c r="CK172" s="195">
        <v>1823683.33</v>
      </c>
      <c r="CL172" s="195">
        <v>288050</v>
      </c>
      <c r="CM172" s="195">
        <v>885940</v>
      </c>
    </row>
    <row r="173" spans="1:91" ht="24.6" hidden="1">
      <c r="A173" s="125">
        <v>20</v>
      </c>
      <c r="B173" s="243" t="s">
        <v>902</v>
      </c>
      <c r="C173" s="147" t="s">
        <v>1259</v>
      </c>
      <c r="D173" s="195">
        <v>223180.96</v>
      </c>
      <c r="E173" s="195">
        <v>0</v>
      </c>
      <c r="F173" s="195">
        <v>0</v>
      </c>
      <c r="G173" s="195">
        <v>0</v>
      </c>
      <c r="H173" s="195">
        <v>0</v>
      </c>
      <c r="I173" s="195">
        <v>0</v>
      </c>
      <c r="J173" s="195">
        <v>0</v>
      </c>
      <c r="K173" s="195">
        <v>0</v>
      </c>
      <c r="L173" s="195">
        <v>0</v>
      </c>
      <c r="M173" s="195">
        <v>0</v>
      </c>
      <c r="N173" s="195">
        <v>0</v>
      </c>
      <c r="O173" s="195">
        <v>0</v>
      </c>
      <c r="P173" s="195">
        <v>90000</v>
      </c>
      <c r="Q173" s="195">
        <v>0</v>
      </c>
      <c r="R173" s="195">
        <v>0</v>
      </c>
      <c r="S173" s="195">
        <v>0</v>
      </c>
      <c r="T173" s="195">
        <v>0</v>
      </c>
      <c r="U173" s="195">
        <v>0</v>
      </c>
      <c r="V173" s="195">
        <v>0</v>
      </c>
      <c r="W173" s="195">
        <v>0</v>
      </c>
      <c r="X173" s="195">
        <v>90000</v>
      </c>
      <c r="Y173" s="195">
        <v>0</v>
      </c>
      <c r="Z173" s="195">
        <v>0</v>
      </c>
      <c r="AA173" s="195">
        <v>0</v>
      </c>
      <c r="AB173" s="195">
        <v>0</v>
      </c>
      <c r="AC173" s="195">
        <v>0</v>
      </c>
      <c r="AD173" s="195">
        <v>0</v>
      </c>
      <c r="AE173" s="195">
        <v>0</v>
      </c>
      <c r="AF173" s="195">
        <v>0</v>
      </c>
      <c r="AG173" s="195">
        <v>0</v>
      </c>
      <c r="AH173" s="195">
        <v>0</v>
      </c>
      <c r="AI173" s="195">
        <v>0</v>
      </c>
      <c r="AJ173" s="195">
        <v>0</v>
      </c>
      <c r="AK173" s="195">
        <v>0</v>
      </c>
      <c r="AL173" s="195">
        <v>80000</v>
      </c>
      <c r="AM173" s="195">
        <v>0</v>
      </c>
      <c r="AN173" s="195">
        <v>0</v>
      </c>
      <c r="AO173" s="195">
        <v>0</v>
      </c>
      <c r="AP173" s="195">
        <v>0</v>
      </c>
      <c r="AQ173" s="195">
        <v>0</v>
      </c>
      <c r="AR173" s="195">
        <v>0</v>
      </c>
      <c r="AS173" s="195">
        <v>80038.710000000006</v>
      </c>
      <c r="AT173" s="195">
        <v>0</v>
      </c>
      <c r="AU173" s="195">
        <v>0</v>
      </c>
      <c r="AV173" s="195">
        <v>0</v>
      </c>
      <c r="AW173" s="195">
        <v>0</v>
      </c>
      <c r="AX173" s="195">
        <v>0</v>
      </c>
      <c r="AY173" s="195">
        <v>0</v>
      </c>
      <c r="AZ173" s="195">
        <v>0</v>
      </c>
      <c r="BA173" s="195">
        <v>0</v>
      </c>
      <c r="BB173" s="195">
        <v>80100</v>
      </c>
      <c r="BC173" s="195">
        <v>0</v>
      </c>
      <c r="BD173" s="195">
        <v>90000</v>
      </c>
      <c r="BE173" s="195">
        <v>0</v>
      </c>
      <c r="BF173" s="195">
        <v>0</v>
      </c>
      <c r="BG173" s="195">
        <v>0</v>
      </c>
      <c r="BH173" s="195">
        <v>40119.35</v>
      </c>
      <c r="BI173" s="195">
        <v>0</v>
      </c>
      <c r="BJ173" s="195">
        <v>0</v>
      </c>
      <c r="BK173" s="195">
        <v>0</v>
      </c>
      <c r="BL173" s="195">
        <v>0</v>
      </c>
      <c r="BM173" s="195">
        <v>246813.79</v>
      </c>
      <c r="BN173" s="195">
        <v>0</v>
      </c>
      <c r="BO173" s="195">
        <v>0</v>
      </c>
      <c r="BP173" s="195">
        <v>0</v>
      </c>
      <c r="BQ173" s="195">
        <v>0</v>
      </c>
      <c r="BR173" s="195">
        <v>0</v>
      </c>
      <c r="BS173" s="197">
        <v>90000</v>
      </c>
      <c r="BT173" s="197">
        <v>0</v>
      </c>
      <c r="BU173" s="197">
        <v>0</v>
      </c>
      <c r="BV173" s="197">
        <v>90000</v>
      </c>
      <c r="BW173" s="195">
        <v>0</v>
      </c>
      <c r="BX173" s="197">
        <v>0</v>
      </c>
      <c r="BY173" s="197">
        <v>0</v>
      </c>
      <c r="BZ173" s="197">
        <v>0</v>
      </c>
      <c r="CA173" s="197">
        <v>0</v>
      </c>
      <c r="CB173" s="197">
        <v>0</v>
      </c>
      <c r="CC173" s="197">
        <v>0</v>
      </c>
      <c r="CD173" s="197">
        <v>0</v>
      </c>
      <c r="CE173" s="197">
        <v>0</v>
      </c>
      <c r="CF173" s="197">
        <v>0</v>
      </c>
      <c r="CG173" s="197">
        <v>0</v>
      </c>
      <c r="CH173" s="197">
        <v>0</v>
      </c>
      <c r="CI173" s="197">
        <v>0</v>
      </c>
      <c r="CJ173" s="197">
        <v>0</v>
      </c>
      <c r="CK173" s="197">
        <v>0</v>
      </c>
      <c r="CL173" s="195">
        <v>0</v>
      </c>
      <c r="CM173" s="195">
        <v>0</v>
      </c>
    </row>
    <row r="174" spans="1:91" ht="24.6" hidden="1">
      <c r="A174" s="125">
        <v>20</v>
      </c>
      <c r="B174" s="243" t="s">
        <v>903</v>
      </c>
      <c r="C174" s="147" t="s">
        <v>493</v>
      </c>
      <c r="D174" s="195">
        <v>12891767.199999999</v>
      </c>
      <c r="E174" s="195">
        <v>1420500</v>
      </c>
      <c r="F174" s="195">
        <v>1337474.19</v>
      </c>
      <c r="G174" s="195">
        <v>1393722.57</v>
      </c>
      <c r="H174" s="195">
        <v>977196.23</v>
      </c>
      <c r="I174" s="195">
        <v>1774580.48</v>
      </c>
      <c r="J174" s="195">
        <v>2842692.48</v>
      </c>
      <c r="K174" s="195">
        <v>2503486.77</v>
      </c>
      <c r="L174" s="195">
        <v>1545712.9</v>
      </c>
      <c r="M174" s="195">
        <v>1342817.24</v>
      </c>
      <c r="N174" s="195">
        <v>3096190.32</v>
      </c>
      <c r="O174" s="195">
        <v>549727.96</v>
      </c>
      <c r="P174" s="195">
        <v>6882601.6200000001</v>
      </c>
      <c r="Q174" s="195">
        <v>1542980.64</v>
      </c>
      <c r="R174" s="195">
        <v>866622.58</v>
      </c>
      <c r="S174" s="195">
        <v>2371848.38</v>
      </c>
      <c r="T174" s="195">
        <v>1329386.55</v>
      </c>
      <c r="U174" s="195">
        <v>980700</v>
      </c>
      <c r="V174" s="195">
        <v>1457852.04</v>
      </c>
      <c r="W174" s="195">
        <v>909796.77</v>
      </c>
      <c r="X174" s="195">
        <v>13021474.52</v>
      </c>
      <c r="Y174" s="195">
        <v>796464.51</v>
      </c>
      <c r="Z174" s="195">
        <v>1604050</v>
      </c>
      <c r="AA174" s="195">
        <v>1151989.25</v>
      </c>
      <c r="AB174" s="195">
        <v>737980.65</v>
      </c>
      <c r="AC174" s="195">
        <v>918738.7</v>
      </c>
      <c r="AD174" s="195">
        <v>1249470.43</v>
      </c>
      <c r="AE174" s="195">
        <v>3713022.05</v>
      </c>
      <c r="AF174" s="195">
        <v>1026900</v>
      </c>
      <c r="AG174" s="195">
        <v>1004183.87</v>
      </c>
      <c r="AH174" s="195">
        <v>1279611.3</v>
      </c>
      <c r="AI174" s="195">
        <v>2423874.19</v>
      </c>
      <c r="AJ174" s="195">
        <v>953490.32</v>
      </c>
      <c r="AK174" s="195">
        <v>865787</v>
      </c>
      <c r="AL174" s="195">
        <v>24033864.690000001</v>
      </c>
      <c r="AM174" s="195">
        <v>1351801.61</v>
      </c>
      <c r="AN174" s="195">
        <v>922423.11</v>
      </c>
      <c r="AO174" s="195">
        <v>2531087.09</v>
      </c>
      <c r="AP174" s="195">
        <v>2660075.2799999998</v>
      </c>
      <c r="AQ174" s="195">
        <v>1131200</v>
      </c>
      <c r="AR174" s="195">
        <v>671900</v>
      </c>
      <c r="AS174" s="195">
        <v>4824272.04</v>
      </c>
      <c r="AT174" s="195">
        <v>1146249.99</v>
      </c>
      <c r="AU174" s="195">
        <v>2030513.33</v>
      </c>
      <c r="AV174" s="195">
        <v>2721058.07</v>
      </c>
      <c r="AW174" s="195">
        <v>1390496.77</v>
      </c>
      <c r="AX174" s="195">
        <v>846533.33</v>
      </c>
      <c r="AY174" s="195">
        <v>1735111.83</v>
      </c>
      <c r="AZ174" s="195">
        <v>1152406.99</v>
      </c>
      <c r="BA174" s="195">
        <v>992600</v>
      </c>
      <c r="BB174" s="195">
        <v>7273000.8899999997</v>
      </c>
      <c r="BC174" s="195">
        <v>1284368.27</v>
      </c>
      <c r="BD174" s="195">
        <v>12737685.470000001</v>
      </c>
      <c r="BE174" s="195">
        <v>3441148.07</v>
      </c>
      <c r="BF174" s="195">
        <v>1244582.08</v>
      </c>
      <c r="BG174" s="195">
        <v>978004.34</v>
      </c>
      <c r="BH174" s="195">
        <v>7101453.7699999996</v>
      </c>
      <c r="BI174" s="195">
        <v>835806.49</v>
      </c>
      <c r="BJ174" s="195">
        <v>647458.6</v>
      </c>
      <c r="BK174" s="195">
        <v>752387.1</v>
      </c>
      <c r="BL174" s="195">
        <v>686745.16</v>
      </c>
      <c r="BM174" s="195">
        <v>11735575.02</v>
      </c>
      <c r="BN174" s="195">
        <v>1975300.64</v>
      </c>
      <c r="BO174" s="195">
        <v>1454889.78</v>
      </c>
      <c r="BP174" s="195">
        <v>2699030.65</v>
      </c>
      <c r="BQ174" s="195">
        <v>1768358.05</v>
      </c>
      <c r="BR174" s="195">
        <v>661319.35</v>
      </c>
      <c r="BS174" s="195">
        <v>34970684.960000001</v>
      </c>
      <c r="BT174" s="195">
        <v>1636686.56</v>
      </c>
      <c r="BU174" s="195">
        <v>1957019.35</v>
      </c>
      <c r="BV174" s="197">
        <v>6799252.0300000003</v>
      </c>
      <c r="BW174" s="195">
        <v>530103.23</v>
      </c>
      <c r="BX174" s="195">
        <v>1437300</v>
      </c>
      <c r="BY174" s="195">
        <v>3874364.53</v>
      </c>
      <c r="BZ174" s="195">
        <v>1282058.06</v>
      </c>
      <c r="CA174" s="195">
        <v>1213506.46</v>
      </c>
      <c r="CB174" s="195">
        <v>1833356.45</v>
      </c>
      <c r="CC174" s="195">
        <v>1746500</v>
      </c>
      <c r="CD174" s="195">
        <v>3808848.76</v>
      </c>
      <c r="CE174" s="195">
        <v>2364396.31</v>
      </c>
      <c r="CF174" s="195">
        <v>3372965.05</v>
      </c>
      <c r="CG174" s="195">
        <v>980553.23</v>
      </c>
      <c r="CH174" s="195">
        <v>1099000</v>
      </c>
      <c r="CI174" s="195">
        <v>871789.79</v>
      </c>
      <c r="CJ174" s="195">
        <v>1264820.97</v>
      </c>
      <c r="CK174" s="195">
        <v>4417912.91</v>
      </c>
      <c r="CL174" s="195">
        <v>802531.19</v>
      </c>
      <c r="CM174" s="195">
        <v>629783.87</v>
      </c>
    </row>
    <row r="175" spans="1:91" ht="24.6" hidden="1">
      <c r="A175" s="125">
        <v>20</v>
      </c>
      <c r="B175" s="243" t="s">
        <v>904</v>
      </c>
      <c r="C175" s="126" t="s">
        <v>1260</v>
      </c>
      <c r="D175" s="195">
        <v>105174.19</v>
      </c>
      <c r="E175" s="195">
        <v>183706.97</v>
      </c>
      <c r="F175" s="195">
        <v>89100</v>
      </c>
      <c r="G175" s="195">
        <v>89100</v>
      </c>
      <c r="H175" s="195">
        <v>0</v>
      </c>
      <c r="I175" s="195">
        <v>0</v>
      </c>
      <c r="J175" s="195">
        <v>89100</v>
      </c>
      <c r="K175" s="195">
        <v>89100</v>
      </c>
      <c r="L175" s="195">
        <v>0</v>
      </c>
      <c r="M175" s="195">
        <v>0</v>
      </c>
      <c r="N175" s="195">
        <v>178200</v>
      </c>
      <c r="O175" s="195">
        <v>0</v>
      </c>
      <c r="P175" s="195">
        <v>155760</v>
      </c>
      <c r="Q175" s="195">
        <v>0</v>
      </c>
      <c r="R175" s="195">
        <v>0</v>
      </c>
      <c r="S175" s="195">
        <v>70993.55</v>
      </c>
      <c r="T175" s="195">
        <v>178200</v>
      </c>
      <c r="U175" s="195">
        <v>0</v>
      </c>
      <c r="V175" s="195">
        <v>51806.45</v>
      </c>
      <c r="W175" s="195">
        <v>0</v>
      </c>
      <c r="X175" s="195">
        <v>180300</v>
      </c>
      <c r="Y175" s="195">
        <v>89100</v>
      </c>
      <c r="Z175" s="195">
        <v>0</v>
      </c>
      <c r="AA175" s="195">
        <v>89100</v>
      </c>
      <c r="AB175" s="195">
        <v>0</v>
      </c>
      <c r="AC175" s="195">
        <v>178200</v>
      </c>
      <c r="AD175" s="195">
        <v>0</v>
      </c>
      <c r="AE175" s="195">
        <v>89100</v>
      </c>
      <c r="AF175" s="195">
        <v>89100</v>
      </c>
      <c r="AG175" s="195">
        <v>0</v>
      </c>
      <c r="AH175" s="195">
        <v>118922.58</v>
      </c>
      <c r="AI175" s="195">
        <v>0</v>
      </c>
      <c r="AJ175" s="195">
        <v>113264.52</v>
      </c>
      <c r="AK175" s="195">
        <v>0</v>
      </c>
      <c r="AL175" s="195">
        <v>849102.89</v>
      </c>
      <c r="AM175" s="195">
        <v>39600</v>
      </c>
      <c r="AN175" s="195">
        <v>0</v>
      </c>
      <c r="AO175" s="195">
        <v>89100</v>
      </c>
      <c r="AP175" s="195">
        <v>101722.58</v>
      </c>
      <c r="AQ175" s="195">
        <v>89100</v>
      </c>
      <c r="AR175" s="195">
        <v>0</v>
      </c>
      <c r="AS175" s="195">
        <v>207900</v>
      </c>
      <c r="AT175" s="195">
        <v>0</v>
      </c>
      <c r="AU175" s="195">
        <v>68513.33</v>
      </c>
      <c r="AV175" s="195">
        <v>89100</v>
      </c>
      <c r="AW175" s="195">
        <v>39600</v>
      </c>
      <c r="AX175" s="195">
        <v>0</v>
      </c>
      <c r="AY175" s="195">
        <v>169987.1</v>
      </c>
      <c r="AZ175" s="195">
        <v>94380</v>
      </c>
      <c r="BA175" s="195">
        <v>0</v>
      </c>
      <c r="BB175" s="195">
        <v>356400</v>
      </c>
      <c r="BC175" s="195">
        <v>0</v>
      </c>
      <c r="BD175" s="195">
        <v>528238.71</v>
      </c>
      <c r="BE175" s="195">
        <v>89100</v>
      </c>
      <c r="BF175" s="195">
        <v>89100</v>
      </c>
      <c r="BG175" s="195">
        <v>89100</v>
      </c>
      <c r="BH175" s="195">
        <v>469758.06</v>
      </c>
      <c r="BI175" s="195">
        <v>69300</v>
      </c>
      <c r="BJ175" s="195">
        <v>0</v>
      </c>
      <c r="BK175" s="195">
        <v>0</v>
      </c>
      <c r="BL175" s="195">
        <v>89100</v>
      </c>
      <c r="BM175" s="195">
        <v>267300</v>
      </c>
      <c r="BN175" s="195">
        <v>89100</v>
      </c>
      <c r="BO175" s="195">
        <v>0</v>
      </c>
      <c r="BP175" s="195">
        <v>89100</v>
      </c>
      <c r="BQ175" s="195">
        <v>0</v>
      </c>
      <c r="BR175" s="195">
        <v>0</v>
      </c>
      <c r="BS175" s="195">
        <v>3111438.39</v>
      </c>
      <c r="BT175" s="195">
        <v>89100</v>
      </c>
      <c r="BU175" s="195">
        <v>89100</v>
      </c>
      <c r="BV175" s="195">
        <v>275890</v>
      </c>
      <c r="BW175" s="195">
        <v>0</v>
      </c>
      <c r="BX175" s="195">
        <v>89100</v>
      </c>
      <c r="BY175" s="195">
        <v>89100</v>
      </c>
      <c r="BZ175" s="195">
        <v>89100</v>
      </c>
      <c r="CA175" s="195">
        <v>178200</v>
      </c>
      <c r="CB175" s="195">
        <v>89100</v>
      </c>
      <c r="CC175" s="195">
        <v>89100</v>
      </c>
      <c r="CD175" s="195">
        <v>178200</v>
      </c>
      <c r="CE175" s="195">
        <v>64341.94</v>
      </c>
      <c r="CF175" s="195">
        <v>178200</v>
      </c>
      <c r="CG175" s="195">
        <v>0</v>
      </c>
      <c r="CH175" s="195">
        <v>0</v>
      </c>
      <c r="CI175" s="195">
        <v>0</v>
      </c>
      <c r="CJ175" s="195">
        <v>0</v>
      </c>
      <c r="CK175" s="195">
        <v>0</v>
      </c>
      <c r="CL175" s="195">
        <v>0</v>
      </c>
      <c r="CM175" s="195">
        <v>49812.9</v>
      </c>
    </row>
    <row r="176" spans="1:91" ht="24.6" hidden="1">
      <c r="A176" s="125">
        <v>20</v>
      </c>
      <c r="B176" s="243" t="s">
        <v>905</v>
      </c>
      <c r="C176" s="126" t="s">
        <v>494</v>
      </c>
      <c r="D176" s="195">
        <v>0</v>
      </c>
      <c r="E176" s="195">
        <v>0</v>
      </c>
      <c r="F176" s="195">
        <v>0</v>
      </c>
      <c r="G176" s="195">
        <v>0</v>
      </c>
      <c r="H176" s="195">
        <v>0</v>
      </c>
      <c r="I176" s="195">
        <v>0</v>
      </c>
      <c r="J176" s="195">
        <v>0</v>
      </c>
      <c r="K176" s="195">
        <v>0</v>
      </c>
      <c r="L176" s="195">
        <v>0</v>
      </c>
      <c r="M176" s="195">
        <v>0</v>
      </c>
      <c r="N176" s="195">
        <v>0</v>
      </c>
      <c r="O176" s="195">
        <v>0</v>
      </c>
      <c r="P176" s="195">
        <v>0</v>
      </c>
      <c r="Q176" s="195">
        <v>0</v>
      </c>
      <c r="R176" s="195">
        <v>0</v>
      </c>
      <c r="S176" s="195">
        <v>0</v>
      </c>
      <c r="T176" s="195">
        <v>0</v>
      </c>
      <c r="U176" s="195">
        <v>0</v>
      </c>
      <c r="V176" s="195">
        <v>0</v>
      </c>
      <c r="W176" s="195">
        <v>0</v>
      </c>
      <c r="X176" s="195">
        <v>2848570</v>
      </c>
      <c r="Y176" s="195">
        <v>26615</v>
      </c>
      <c r="Z176" s="195">
        <v>18177.5</v>
      </c>
      <c r="AA176" s="195">
        <v>238970</v>
      </c>
      <c r="AB176" s="195">
        <v>5240</v>
      </c>
      <c r="AC176" s="195">
        <v>120340</v>
      </c>
      <c r="AD176" s="195">
        <v>0</v>
      </c>
      <c r="AE176" s="195">
        <v>1753005</v>
      </c>
      <c r="AF176" s="195">
        <v>124740</v>
      </c>
      <c r="AG176" s="195">
        <v>537890</v>
      </c>
      <c r="AH176" s="195">
        <v>0</v>
      </c>
      <c r="AI176" s="195">
        <v>208840</v>
      </c>
      <c r="AJ176" s="195">
        <v>469210</v>
      </c>
      <c r="AK176" s="195">
        <v>415340</v>
      </c>
      <c r="AL176" s="195">
        <v>27451834.5</v>
      </c>
      <c r="AM176" s="195">
        <v>0</v>
      </c>
      <c r="AN176" s="195">
        <v>0</v>
      </c>
      <c r="AO176" s="195">
        <v>0</v>
      </c>
      <c r="AP176" s="195">
        <v>0</v>
      </c>
      <c r="AQ176" s="195">
        <v>172864</v>
      </c>
      <c r="AR176" s="195">
        <v>0</v>
      </c>
      <c r="AS176" s="195">
        <v>0</v>
      </c>
      <c r="AT176" s="195">
        <v>0</v>
      </c>
      <c r="AU176" s="195">
        <v>0</v>
      </c>
      <c r="AV176" s="195">
        <v>490040</v>
      </c>
      <c r="AW176" s="195">
        <v>0</v>
      </c>
      <c r="AX176" s="195">
        <v>0</v>
      </c>
      <c r="AY176" s="195">
        <v>0</v>
      </c>
      <c r="AZ176" s="195">
        <v>0</v>
      </c>
      <c r="BA176" s="195">
        <v>0</v>
      </c>
      <c r="BB176" s="195">
        <v>2958884</v>
      </c>
      <c r="BC176" s="195">
        <v>64290</v>
      </c>
      <c r="BD176" s="195">
        <v>0</v>
      </c>
      <c r="BE176" s="195">
        <v>0</v>
      </c>
      <c r="BF176" s="195">
        <v>0</v>
      </c>
      <c r="BG176" s="195">
        <v>0</v>
      </c>
      <c r="BH176" s="195">
        <v>0</v>
      </c>
      <c r="BI176" s="195">
        <v>0</v>
      </c>
      <c r="BJ176" s="195">
        <v>0</v>
      </c>
      <c r="BK176" s="195">
        <v>0</v>
      </c>
      <c r="BL176" s="195">
        <v>0</v>
      </c>
      <c r="BM176" s="195">
        <v>0</v>
      </c>
      <c r="BN176" s="195">
        <v>0</v>
      </c>
      <c r="BO176" s="195">
        <v>0</v>
      </c>
      <c r="BP176" s="195">
        <v>0</v>
      </c>
      <c r="BQ176" s="195">
        <v>0</v>
      </c>
      <c r="BR176" s="195">
        <v>0</v>
      </c>
      <c r="BS176" s="195">
        <v>0</v>
      </c>
      <c r="BT176" s="195">
        <v>94700.5</v>
      </c>
      <c r="BU176" s="195">
        <v>0</v>
      </c>
      <c r="BV176" s="195">
        <v>0</v>
      </c>
      <c r="BW176" s="195">
        <v>0</v>
      </c>
      <c r="BX176" s="195">
        <v>0</v>
      </c>
      <c r="BY176" s="195">
        <v>0</v>
      </c>
      <c r="BZ176" s="195">
        <v>0</v>
      </c>
      <c r="CA176" s="195">
        <v>0</v>
      </c>
      <c r="CB176" s="195">
        <v>224260</v>
      </c>
      <c r="CC176" s="195">
        <v>0</v>
      </c>
      <c r="CD176" s="195">
        <v>0</v>
      </c>
      <c r="CE176" s="195">
        <v>0</v>
      </c>
      <c r="CF176" s="195">
        <v>398210</v>
      </c>
      <c r="CG176" s="195">
        <v>0</v>
      </c>
      <c r="CH176" s="195">
        <v>0</v>
      </c>
      <c r="CI176" s="195">
        <v>0</v>
      </c>
      <c r="CJ176" s="195">
        <v>0</v>
      </c>
      <c r="CK176" s="195">
        <v>0</v>
      </c>
      <c r="CL176" s="195">
        <v>30600</v>
      </c>
      <c r="CM176" s="195">
        <v>0</v>
      </c>
    </row>
    <row r="177" spans="1:91" ht="24.6" hidden="1">
      <c r="A177" s="125">
        <v>20</v>
      </c>
      <c r="B177" s="243" t="s">
        <v>906</v>
      </c>
      <c r="C177" s="126" t="s">
        <v>495</v>
      </c>
      <c r="D177" s="195">
        <v>556258.96</v>
      </c>
      <c r="E177" s="195">
        <v>0</v>
      </c>
      <c r="F177" s="195">
        <v>0</v>
      </c>
      <c r="G177" s="195">
        <v>117401.60000000001</v>
      </c>
      <c r="H177" s="195">
        <v>0</v>
      </c>
      <c r="I177" s="195">
        <v>30796.240000000002</v>
      </c>
      <c r="J177" s="195">
        <v>12758.95</v>
      </c>
      <c r="K177" s="195">
        <v>0</v>
      </c>
      <c r="L177" s="195">
        <v>52430.31</v>
      </c>
      <c r="M177" s="195">
        <v>0</v>
      </c>
      <c r="N177" s="195">
        <v>139973.49</v>
      </c>
      <c r="O177" s="195">
        <v>0</v>
      </c>
      <c r="P177" s="195">
        <v>81546.78</v>
      </c>
      <c r="Q177" s="195">
        <v>22102.080000000002</v>
      </c>
      <c r="R177" s="195">
        <v>8052.6</v>
      </c>
      <c r="S177" s="195">
        <v>12563.36</v>
      </c>
      <c r="T177" s="195">
        <v>19402.099999999999</v>
      </c>
      <c r="U177" s="195">
        <v>4025.32</v>
      </c>
      <c r="V177" s="195">
        <v>0</v>
      </c>
      <c r="W177" s="195">
        <v>0</v>
      </c>
      <c r="X177" s="195">
        <v>809951.76</v>
      </c>
      <c r="Y177" s="195">
        <v>16602.080000000002</v>
      </c>
      <c r="Z177" s="195">
        <v>92990.54</v>
      </c>
      <c r="AA177" s="195">
        <v>1799.55</v>
      </c>
      <c r="AB177" s="195">
        <v>24890.79</v>
      </c>
      <c r="AC177" s="195">
        <v>7797.3</v>
      </c>
      <c r="AD177" s="195">
        <v>52615.23</v>
      </c>
      <c r="AE177" s="195">
        <v>130282.95</v>
      </c>
      <c r="AF177" s="195">
        <v>52542.27</v>
      </c>
      <c r="AG177" s="195">
        <v>0</v>
      </c>
      <c r="AH177" s="195">
        <v>12035.1</v>
      </c>
      <c r="AI177" s="195">
        <v>33767.56</v>
      </c>
      <c r="AJ177" s="195">
        <v>0</v>
      </c>
      <c r="AK177" s="195">
        <v>169.35</v>
      </c>
      <c r="AL177" s="195">
        <v>1801267.19</v>
      </c>
      <c r="AM177" s="195">
        <v>66059.11</v>
      </c>
      <c r="AN177" s="195">
        <v>40665.03</v>
      </c>
      <c r="AO177" s="195">
        <v>113156.17</v>
      </c>
      <c r="AP177" s="195">
        <v>210015.59</v>
      </c>
      <c r="AQ177" s="195">
        <v>84385.47</v>
      </c>
      <c r="AR177" s="195">
        <v>16574.88</v>
      </c>
      <c r="AS177" s="195">
        <v>116624.11</v>
      </c>
      <c r="AT177" s="195">
        <v>0</v>
      </c>
      <c r="AU177" s="195">
        <v>53836.99</v>
      </c>
      <c r="AV177" s="195">
        <v>107495.65</v>
      </c>
      <c r="AW177" s="195">
        <v>26754.240000000002</v>
      </c>
      <c r="AX177" s="195">
        <v>17995.59</v>
      </c>
      <c r="AY177" s="195">
        <v>235373.59</v>
      </c>
      <c r="AZ177" s="195">
        <v>14382.09</v>
      </c>
      <c r="BA177" s="195">
        <v>29104.65</v>
      </c>
      <c r="BB177" s="195">
        <v>358046.37</v>
      </c>
      <c r="BC177" s="195">
        <v>45046.55</v>
      </c>
      <c r="BD177" s="195">
        <v>338207.07</v>
      </c>
      <c r="BE177" s="195">
        <v>0</v>
      </c>
      <c r="BF177" s="195">
        <v>73445.47</v>
      </c>
      <c r="BG177" s="195">
        <v>0</v>
      </c>
      <c r="BH177" s="195">
        <v>119743.2</v>
      </c>
      <c r="BI177" s="195">
        <v>16137.76</v>
      </c>
      <c r="BJ177" s="195">
        <v>37385.61</v>
      </c>
      <c r="BK177" s="195">
        <v>0</v>
      </c>
      <c r="BL177" s="195">
        <v>1778.7</v>
      </c>
      <c r="BM177" s="195">
        <v>177822.78</v>
      </c>
      <c r="BN177" s="195">
        <v>84404.160000000003</v>
      </c>
      <c r="BO177" s="195">
        <v>27947.13</v>
      </c>
      <c r="BP177" s="195">
        <v>21882</v>
      </c>
      <c r="BQ177" s="195">
        <v>21663.18</v>
      </c>
      <c r="BR177" s="195">
        <v>9190.44</v>
      </c>
      <c r="BS177" s="197">
        <v>1650331.87</v>
      </c>
      <c r="BT177" s="197">
        <v>55949.67</v>
      </c>
      <c r="BU177" s="197">
        <v>87187.85</v>
      </c>
      <c r="BV177" s="197">
        <v>206066.73</v>
      </c>
      <c r="BW177" s="197">
        <v>5251.68</v>
      </c>
      <c r="BX177" s="197">
        <v>33619.1</v>
      </c>
      <c r="BY177" s="197">
        <v>93258.58</v>
      </c>
      <c r="BZ177" s="197">
        <v>0</v>
      </c>
      <c r="CA177" s="197">
        <v>60100.83</v>
      </c>
      <c r="CB177" s="197">
        <v>15111.3</v>
      </c>
      <c r="CC177" s="197">
        <v>101971.57</v>
      </c>
      <c r="CD177" s="197">
        <v>76849.56</v>
      </c>
      <c r="CE177" s="197">
        <v>11276.68</v>
      </c>
      <c r="CF177" s="197">
        <v>158031.92000000001</v>
      </c>
      <c r="CG177" s="197">
        <v>35284.83</v>
      </c>
      <c r="CH177" s="197">
        <v>30628.21</v>
      </c>
      <c r="CI177" s="197">
        <v>0</v>
      </c>
      <c r="CJ177" s="197">
        <v>30023.7</v>
      </c>
      <c r="CK177" s="197">
        <v>82226.100000000006</v>
      </c>
      <c r="CL177" s="197">
        <v>11102.16</v>
      </c>
      <c r="CM177" s="197">
        <v>17347.650000000001</v>
      </c>
    </row>
    <row r="178" spans="1:91" ht="24.6" hidden="1">
      <c r="A178" s="125">
        <v>20</v>
      </c>
      <c r="B178" s="243" t="s">
        <v>907</v>
      </c>
      <c r="C178" s="126" t="s">
        <v>496</v>
      </c>
      <c r="D178" s="195">
        <v>0</v>
      </c>
      <c r="E178" s="195">
        <v>0</v>
      </c>
      <c r="F178" s="195">
        <v>94220.13</v>
      </c>
      <c r="G178" s="195">
        <v>0</v>
      </c>
      <c r="H178" s="195">
        <v>0</v>
      </c>
      <c r="I178" s="195">
        <v>0</v>
      </c>
      <c r="J178" s="195">
        <v>0</v>
      </c>
      <c r="K178" s="195">
        <v>0</v>
      </c>
      <c r="L178" s="195">
        <v>0</v>
      </c>
      <c r="M178" s="195">
        <v>0</v>
      </c>
      <c r="N178" s="195">
        <v>0</v>
      </c>
      <c r="O178" s="195">
        <v>0</v>
      </c>
      <c r="P178" s="195">
        <v>0</v>
      </c>
      <c r="Q178" s="195">
        <v>0</v>
      </c>
      <c r="R178" s="195">
        <v>0</v>
      </c>
      <c r="S178" s="195">
        <v>0</v>
      </c>
      <c r="T178" s="195">
        <v>0</v>
      </c>
      <c r="U178" s="195">
        <v>0</v>
      </c>
      <c r="V178" s="195">
        <v>0</v>
      </c>
      <c r="W178" s="195">
        <v>0</v>
      </c>
      <c r="X178" s="195">
        <v>0</v>
      </c>
      <c r="Y178" s="195">
        <v>2728.8</v>
      </c>
      <c r="Z178" s="195">
        <v>0</v>
      </c>
      <c r="AA178" s="195">
        <v>0</v>
      </c>
      <c r="AB178" s="195">
        <v>0</v>
      </c>
      <c r="AC178" s="195">
        <v>0</v>
      </c>
      <c r="AD178" s="195">
        <v>0</v>
      </c>
      <c r="AE178" s="195">
        <v>0</v>
      </c>
      <c r="AF178" s="195">
        <v>0</v>
      </c>
      <c r="AG178" s="195">
        <v>0</v>
      </c>
      <c r="AH178" s="195">
        <v>0</v>
      </c>
      <c r="AI178" s="195">
        <v>0</v>
      </c>
      <c r="AJ178" s="195">
        <v>34682.339999999997</v>
      </c>
      <c r="AK178" s="195">
        <v>0</v>
      </c>
      <c r="AL178" s="195">
        <v>0</v>
      </c>
      <c r="AM178" s="195">
        <v>12097.56</v>
      </c>
      <c r="AN178" s="195">
        <v>0</v>
      </c>
      <c r="AO178" s="195">
        <v>0</v>
      </c>
      <c r="AP178" s="195">
        <v>0</v>
      </c>
      <c r="AQ178" s="195">
        <v>0</v>
      </c>
      <c r="AR178" s="195">
        <v>0</v>
      </c>
      <c r="AS178" s="195">
        <v>0</v>
      </c>
      <c r="AT178" s="195">
        <v>0</v>
      </c>
      <c r="AU178" s="195">
        <v>0</v>
      </c>
      <c r="AV178" s="195">
        <v>0</v>
      </c>
      <c r="AW178" s="195">
        <v>0</v>
      </c>
      <c r="AX178" s="195">
        <v>0</v>
      </c>
      <c r="AY178" s="195">
        <v>0</v>
      </c>
      <c r="AZ178" s="195">
        <v>15864.45</v>
      </c>
      <c r="BA178" s="195">
        <v>0</v>
      </c>
      <c r="BB178" s="195">
        <v>0</v>
      </c>
      <c r="BC178" s="195">
        <v>0</v>
      </c>
      <c r="BD178" s="195">
        <v>190023.72</v>
      </c>
      <c r="BE178" s="195">
        <v>0</v>
      </c>
      <c r="BF178" s="195">
        <v>0</v>
      </c>
      <c r="BG178" s="195">
        <v>0</v>
      </c>
      <c r="BH178" s="195">
        <v>0</v>
      </c>
      <c r="BI178" s="195">
        <v>0</v>
      </c>
      <c r="BJ178" s="195">
        <v>0</v>
      </c>
      <c r="BK178" s="195">
        <v>0</v>
      </c>
      <c r="BL178" s="195">
        <v>0</v>
      </c>
      <c r="BM178" s="195">
        <v>28199.07</v>
      </c>
      <c r="BN178" s="195">
        <v>0</v>
      </c>
      <c r="BO178" s="195">
        <v>0</v>
      </c>
      <c r="BP178" s="195">
        <v>0</v>
      </c>
      <c r="BQ178" s="195">
        <v>0</v>
      </c>
      <c r="BR178" s="195">
        <v>0</v>
      </c>
      <c r="BS178" s="197">
        <v>23011.919999999998</v>
      </c>
      <c r="BT178" s="197">
        <v>0</v>
      </c>
      <c r="BU178" s="197">
        <v>0</v>
      </c>
      <c r="BV178" s="197">
        <v>15192.54</v>
      </c>
      <c r="BW178" s="197">
        <v>0</v>
      </c>
      <c r="BX178" s="197">
        <v>0</v>
      </c>
      <c r="BY178" s="197">
        <v>9070.75</v>
      </c>
      <c r="BZ178" s="197">
        <v>36339.72</v>
      </c>
      <c r="CA178" s="197">
        <v>0</v>
      </c>
      <c r="CB178" s="197">
        <v>0</v>
      </c>
      <c r="CC178" s="197">
        <v>0</v>
      </c>
      <c r="CD178" s="197">
        <v>4908.7700000000004</v>
      </c>
      <c r="CE178" s="197">
        <v>0</v>
      </c>
      <c r="CF178" s="197">
        <v>0</v>
      </c>
      <c r="CG178" s="197">
        <v>0</v>
      </c>
      <c r="CH178" s="197">
        <v>0</v>
      </c>
      <c r="CI178" s="197">
        <v>0</v>
      </c>
      <c r="CJ178" s="197">
        <v>0</v>
      </c>
      <c r="CK178" s="197">
        <v>8480.2800000000007</v>
      </c>
      <c r="CL178" s="197">
        <v>0</v>
      </c>
      <c r="CM178" s="197">
        <v>0</v>
      </c>
    </row>
    <row r="179" spans="1:91" ht="24.6" hidden="1">
      <c r="A179" s="125">
        <v>20</v>
      </c>
      <c r="B179" s="243" t="s">
        <v>908</v>
      </c>
      <c r="C179" s="126" t="s">
        <v>497</v>
      </c>
      <c r="D179" s="195">
        <v>0</v>
      </c>
      <c r="E179" s="195">
        <v>0</v>
      </c>
      <c r="F179" s="195">
        <v>0</v>
      </c>
      <c r="G179" s="195">
        <v>2053.6</v>
      </c>
      <c r="H179" s="195">
        <v>2046.6</v>
      </c>
      <c r="I179" s="195">
        <v>0</v>
      </c>
      <c r="J179" s="195">
        <v>0</v>
      </c>
      <c r="K179" s="195">
        <v>0</v>
      </c>
      <c r="L179" s="195">
        <v>0</v>
      </c>
      <c r="M179" s="195">
        <v>0</v>
      </c>
      <c r="N179" s="195">
        <v>0</v>
      </c>
      <c r="O179" s="195">
        <v>0</v>
      </c>
      <c r="P179" s="195">
        <v>0</v>
      </c>
      <c r="Q179" s="195">
        <v>0</v>
      </c>
      <c r="R179" s="195">
        <v>0</v>
      </c>
      <c r="S179" s="195">
        <v>0</v>
      </c>
      <c r="T179" s="195">
        <v>0</v>
      </c>
      <c r="U179" s="195">
        <v>6160.8</v>
      </c>
      <c r="V179" s="195">
        <v>2053.6</v>
      </c>
      <c r="W179" s="195">
        <v>0</v>
      </c>
      <c r="X179" s="195">
        <v>0</v>
      </c>
      <c r="Y179" s="195">
        <v>0</v>
      </c>
      <c r="Z179" s="195">
        <v>0</v>
      </c>
      <c r="AA179" s="195">
        <v>2101</v>
      </c>
      <c r="AB179" s="195">
        <v>0</v>
      </c>
      <c r="AC179" s="195">
        <v>0</v>
      </c>
      <c r="AD179" s="195">
        <v>10233</v>
      </c>
      <c r="AE179" s="195">
        <v>33336</v>
      </c>
      <c r="AF179" s="195">
        <v>10233</v>
      </c>
      <c r="AG179" s="195">
        <v>0</v>
      </c>
      <c r="AH179" s="195">
        <v>0</v>
      </c>
      <c r="AI179" s="195">
        <v>0</v>
      </c>
      <c r="AJ179" s="195">
        <v>0</v>
      </c>
      <c r="AK179" s="195">
        <v>0</v>
      </c>
      <c r="AL179" s="195">
        <v>0</v>
      </c>
      <c r="AM179" s="195">
        <v>7701</v>
      </c>
      <c r="AN179" s="195">
        <v>0</v>
      </c>
      <c r="AO179" s="195">
        <v>0</v>
      </c>
      <c r="AP179" s="195">
        <v>0</v>
      </c>
      <c r="AQ179" s="195">
        <v>0</v>
      </c>
      <c r="AR179" s="195">
        <v>0</v>
      </c>
      <c r="AS179" s="195">
        <v>2046.6</v>
      </c>
      <c r="AT179" s="195">
        <v>43113.09</v>
      </c>
      <c r="AU179" s="195">
        <v>0</v>
      </c>
      <c r="AV179" s="195">
        <v>6303</v>
      </c>
      <c r="AW179" s="195">
        <v>0</v>
      </c>
      <c r="AX179" s="195">
        <v>0</v>
      </c>
      <c r="AY179" s="195">
        <v>0</v>
      </c>
      <c r="AZ179" s="195">
        <v>0</v>
      </c>
      <c r="BA179" s="195">
        <v>0</v>
      </c>
      <c r="BB179" s="195">
        <v>0</v>
      </c>
      <c r="BC179" s="195">
        <v>0</v>
      </c>
      <c r="BD179" s="195">
        <v>4107.2</v>
      </c>
      <c r="BE179" s="195">
        <v>0</v>
      </c>
      <c r="BF179" s="195">
        <v>0</v>
      </c>
      <c r="BG179" s="195">
        <v>0</v>
      </c>
      <c r="BH179" s="195">
        <v>0</v>
      </c>
      <c r="BI179" s="195">
        <v>0</v>
      </c>
      <c r="BJ179" s="195">
        <v>0</v>
      </c>
      <c r="BK179" s="195">
        <v>0</v>
      </c>
      <c r="BL179" s="195">
        <v>0</v>
      </c>
      <c r="BM179" s="195">
        <v>0</v>
      </c>
      <c r="BN179" s="195">
        <v>0</v>
      </c>
      <c r="BO179" s="195">
        <v>0</v>
      </c>
      <c r="BP179" s="195">
        <v>32614.89</v>
      </c>
      <c r="BQ179" s="195">
        <v>1540.2</v>
      </c>
      <c r="BR179" s="195">
        <v>0</v>
      </c>
      <c r="BS179" s="197">
        <v>4107.2</v>
      </c>
      <c r="BT179" s="197">
        <v>0</v>
      </c>
      <c r="BU179" s="197">
        <v>0</v>
      </c>
      <c r="BV179" s="197">
        <v>0</v>
      </c>
      <c r="BW179" s="195">
        <v>0</v>
      </c>
      <c r="BX179" s="197">
        <v>0</v>
      </c>
      <c r="BY179" s="197">
        <v>0</v>
      </c>
      <c r="BZ179" s="197">
        <v>9449.9</v>
      </c>
      <c r="CA179" s="197">
        <v>5134</v>
      </c>
      <c r="CB179" s="197">
        <v>0</v>
      </c>
      <c r="CC179" s="197">
        <v>0</v>
      </c>
      <c r="CD179" s="197">
        <v>0</v>
      </c>
      <c r="CE179" s="197">
        <v>6160.8</v>
      </c>
      <c r="CF179" s="197">
        <v>0</v>
      </c>
      <c r="CG179" s="197">
        <v>0</v>
      </c>
      <c r="CH179" s="197">
        <v>11575.16</v>
      </c>
      <c r="CI179" s="197">
        <v>0</v>
      </c>
      <c r="CJ179" s="197">
        <v>0</v>
      </c>
      <c r="CK179" s="197">
        <v>8186.4</v>
      </c>
      <c r="CL179" s="195">
        <v>0</v>
      </c>
      <c r="CM179" s="195">
        <v>0</v>
      </c>
    </row>
    <row r="180" spans="1:91" ht="24.6" hidden="1">
      <c r="A180" s="125">
        <v>20</v>
      </c>
      <c r="B180" s="243" t="s">
        <v>909</v>
      </c>
      <c r="C180" s="126" t="s">
        <v>498</v>
      </c>
      <c r="D180" s="195">
        <v>0</v>
      </c>
      <c r="E180" s="195">
        <v>0</v>
      </c>
      <c r="F180" s="195">
        <v>0</v>
      </c>
      <c r="G180" s="195">
        <v>0</v>
      </c>
      <c r="H180" s="195">
        <v>0</v>
      </c>
      <c r="I180" s="195">
        <v>0</v>
      </c>
      <c r="J180" s="195">
        <v>0</v>
      </c>
      <c r="K180" s="195">
        <v>0</v>
      </c>
      <c r="L180" s="195">
        <v>0</v>
      </c>
      <c r="M180" s="195">
        <v>0</v>
      </c>
      <c r="N180" s="195">
        <v>0</v>
      </c>
      <c r="O180" s="195">
        <v>0</v>
      </c>
      <c r="P180" s="195">
        <v>0</v>
      </c>
      <c r="Q180" s="195">
        <v>0</v>
      </c>
      <c r="R180" s="195">
        <v>0</v>
      </c>
      <c r="S180" s="195">
        <v>0</v>
      </c>
      <c r="T180" s="195">
        <v>0</v>
      </c>
      <c r="U180" s="195">
        <v>0</v>
      </c>
      <c r="V180" s="195">
        <v>4107.2</v>
      </c>
      <c r="W180" s="195">
        <v>0</v>
      </c>
      <c r="X180" s="195">
        <v>0</v>
      </c>
      <c r="Y180" s="195">
        <v>0</v>
      </c>
      <c r="Z180" s="195">
        <v>0</v>
      </c>
      <c r="AA180" s="195">
        <v>4775.3999999999996</v>
      </c>
      <c r="AB180" s="195">
        <v>0</v>
      </c>
      <c r="AC180" s="195">
        <v>2046.6</v>
      </c>
      <c r="AD180" s="195">
        <v>0</v>
      </c>
      <c r="AE180" s="195">
        <v>0</v>
      </c>
      <c r="AF180" s="195">
        <v>0</v>
      </c>
      <c r="AG180" s="195">
        <v>0</v>
      </c>
      <c r="AH180" s="195">
        <v>24073.8</v>
      </c>
      <c r="AI180" s="195">
        <v>0</v>
      </c>
      <c r="AJ180" s="195">
        <v>0</v>
      </c>
      <c r="AK180" s="195">
        <v>0</v>
      </c>
      <c r="AL180" s="195">
        <v>32628.6</v>
      </c>
      <c r="AM180" s="195">
        <v>0</v>
      </c>
      <c r="AN180" s="195">
        <v>2046.6</v>
      </c>
      <c r="AO180" s="195">
        <v>0</v>
      </c>
      <c r="AP180" s="195">
        <v>0</v>
      </c>
      <c r="AQ180" s="195">
        <v>0</v>
      </c>
      <c r="AR180" s="195">
        <v>0</v>
      </c>
      <c r="AS180" s="195">
        <v>0</v>
      </c>
      <c r="AT180" s="195">
        <v>2053.6</v>
      </c>
      <c r="AU180" s="195">
        <v>0</v>
      </c>
      <c r="AV180" s="195">
        <v>0</v>
      </c>
      <c r="AW180" s="195">
        <v>0</v>
      </c>
      <c r="AX180" s="195">
        <v>0</v>
      </c>
      <c r="AY180" s="195">
        <v>13644</v>
      </c>
      <c r="AZ180" s="195">
        <v>0</v>
      </c>
      <c r="BA180" s="195">
        <v>0</v>
      </c>
      <c r="BB180" s="195">
        <v>0</v>
      </c>
      <c r="BC180" s="195">
        <v>0</v>
      </c>
      <c r="BD180" s="195">
        <v>2053.6</v>
      </c>
      <c r="BE180" s="195">
        <v>0</v>
      </c>
      <c r="BF180" s="195">
        <v>0</v>
      </c>
      <c r="BG180" s="195">
        <v>0</v>
      </c>
      <c r="BH180" s="195">
        <v>0</v>
      </c>
      <c r="BI180" s="195">
        <v>0</v>
      </c>
      <c r="BJ180" s="195">
        <v>0</v>
      </c>
      <c r="BK180" s="195">
        <v>0</v>
      </c>
      <c r="BL180" s="195">
        <v>0</v>
      </c>
      <c r="BM180" s="195">
        <v>6139.8</v>
      </c>
      <c r="BN180" s="195">
        <v>0</v>
      </c>
      <c r="BO180" s="195">
        <v>0</v>
      </c>
      <c r="BP180" s="195">
        <v>0</v>
      </c>
      <c r="BQ180" s="195">
        <v>0</v>
      </c>
      <c r="BR180" s="195">
        <v>0</v>
      </c>
      <c r="BS180" s="195">
        <v>8214.4</v>
      </c>
      <c r="BT180" s="195">
        <v>0</v>
      </c>
      <c r="BU180" s="197">
        <v>0</v>
      </c>
      <c r="BV180" s="197">
        <v>0</v>
      </c>
      <c r="BW180" s="197">
        <v>0</v>
      </c>
      <c r="BX180" s="197">
        <v>0</v>
      </c>
      <c r="BY180" s="197">
        <v>0</v>
      </c>
      <c r="BZ180" s="197">
        <v>0</v>
      </c>
      <c r="CA180" s="197">
        <v>0</v>
      </c>
      <c r="CB180" s="197">
        <v>4107.2</v>
      </c>
      <c r="CC180" s="197">
        <v>0</v>
      </c>
      <c r="CD180" s="197">
        <v>0</v>
      </c>
      <c r="CE180" s="197">
        <v>0</v>
      </c>
      <c r="CF180" s="197">
        <v>0</v>
      </c>
      <c r="CG180" s="197">
        <v>0</v>
      </c>
      <c r="CH180" s="197">
        <v>0</v>
      </c>
      <c r="CI180" s="197">
        <v>0</v>
      </c>
      <c r="CJ180" s="197">
        <v>0</v>
      </c>
      <c r="CK180" s="197">
        <v>0</v>
      </c>
      <c r="CL180" s="197">
        <v>0</v>
      </c>
      <c r="CM180" s="197">
        <v>0</v>
      </c>
    </row>
    <row r="181" spans="1:91" ht="24.6" hidden="1">
      <c r="A181" s="125">
        <v>20</v>
      </c>
      <c r="B181" s="243" t="s">
        <v>910</v>
      </c>
      <c r="C181" s="126" t="s">
        <v>499</v>
      </c>
      <c r="D181" s="195">
        <v>353568.39</v>
      </c>
      <c r="E181" s="195">
        <v>561140</v>
      </c>
      <c r="F181" s="195">
        <v>1932300</v>
      </c>
      <c r="G181" s="195">
        <v>1326480</v>
      </c>
      <c r="H181" s="195">
        <v>859650</v>
      </c>
      <c r="I181" s="195">
        <v>807780</v>
      </c>
      <c r="J181" s="195">
        <v>1712730</v>
      </c>
      <c r="K181" s="195">
        <v>1950600</v>
      </c>
      <c r="L181" s="195">
        <v>0</v>
      </c>
      <c r="M181" s="195">
        <v>1541786.8</v>
      </c>
      <c r="N181" s="195">
        <v>569010</v>
      </c>
      <c r="O181" s="195">
        <v>0</v>
      </c>
      <c r="P181" s="195">
        <v>827550</v>
      </c>
      <c r="Q181" s="195">
        <v>286920</v>
      </c>
      <c r="R181" s="195">
        <v>819852</v>
      </c>
      <c r="S181" s="195">
        <v>1083240</v>
      </c>
      <c r="T181" s="195">
        <v>987800</v>
      </c>
      <c r="U181" s="195">
        <v>1546682.9</v>
      </c>
      <c r="V181" s="195">
        <v>1275210</v>
      </c>
      <c r="W181" s="195">
        <v>1376170</v>
      </c>
      <c r="X181" s="195">
        <v>1768710</v>
      </c>
      <c r="Y181" s="195">
        <v>573420</v>
      </c>
      <c r="Z181" s="195">
        <v>220450</v>
      </c>
      <c r="AA181" s="195">
        <v>421680.6</v>
      </c>
      <c r="AB181" s="195">
        <v>0</v>
      </c>
      <c r="AC181" s="195">
        <v>510510</v>
      </c>
      <c r="AD181" s="195">
        <v>1473510</v>
      </c>
      <c r="AE181" s="195">
        <v>3273210</v>
      </c>
      <c r="AF181" s="195">
        <v>773790</v>
      </c>
      <c r="AG181" s="195">
        <v>1030620</v>
      </c>
      <c r="AH181" s="195">
        <v>0</v>
      </c>
      <c r="AI181" s="195">
        <v>1321740</v>
      </c>
      <c r="AJ181" s="195">
        <v>483000</v>
      </c>
      <c r="AK181" s="195">
        <v>0</v>
      </c>
      <c r="AL181" s="195">
        <v>2731391</v>
      </c>
      <c r="AM181" s="195">
        <v>746826.77</v>
      </c>
      <c r="AN181" s="195">
        <v>1459890</v>
      </c>
      <c r="AO181" s="195">
        <v>888480</v>
      </c>
      <c r="AP181" s="195">
        <v>114600</v>
      </c>
      <c r="AQ181" s="195">
        <v>1140300</v>
      </c>
      <c r="AR181" s="195">
        <v>776050</v>
      </c>
      <c r="AS181" s="195">
        <v>899310</v>
      </c>
      <c r="AT181" s="195">
        <v>1127170</v>
      </c>
      <c r="AU181" s="195">
        <v>0</v>
      </c>
      <c r="AV181" s="195">
        <v>1000170</v>
      </c>
      <c r="AW181" s="195">
        <v>592650</v>
      </c>
      <c r="AX181" s="195">
        <v>1384250</v>
      </c>
      <c r="AY181" s="195">
        <v>1865690</v>
      </c>
      <c r="AZ181" s="195">
        <v>839370</v>
      </c>
      <c r="BA181" s="195">
        <v>228510</v>
      </c>
      <c r="BB181" s="195">
        <v>556787</v>
      </c>
      <c r="BC181" s="195">
        <v>0</v>
      </c>
      <c r="BD181" s="195">
        <v>6189960</v>
      </c>
      <c r="BE181" s="195">
        <v>954008.3</v>
      </c>
      <c r="BF181" s="195">
        <v>868750</v>
      </c>
      <c r="BG181" s="195">
        <v>788340</v>
      </c>
      <c r="BH181" s="195">
        <v>1026090</v>
      </c>
      <c r="BI181" s="195">
        <v>479037.94</v>
      </c>
      <c r="BJ181" s="195">
        <v>0</v>
      </c>
      <c r="BK181" s="195">
        <v>0</v>
      </c>
      <c r="BL181" s="195">
        <v>0</v>
      </c>
      <c r="BM181" s="195">
        <v>1221166.6599999999</v>
      </c>
      <c r="BN181" s="195">
        <v>1084950</v>
      </c>
      <c r="BO181" s="195">
        <v>1036650</v>
      </c>
      <c r="BP181" s="195">
        <v>595620</v>
      </c>
      <c r="BQ181" s="195">
        <v>529710</v>
      </c>
      <c r="BR181" s="195">
        <v>0</v>
      </c>
      <c r="BS181" s="197">
        <v>3508800</v>
      </c>
      <c r="BT181" s="197">
        <v>465616.3</v>
      </c>
      <c r="BU181" s="197">
        <v>96780</v>
      </c>
      <c r="BV181" s="197">
        <v>1303830</v>
      </c>
      <c r="BW181" s="197">
        <v>0</v>
      </c>
      <c r="BX181" s="197">
        <v>1376120</v>
      </c>
      <c r="BY181" s="197">
        <v>549090</v>
      </c>
      <c r="BZ181" s="197">
        <v>1024130</v>
      </c>
      <c r="CA181" s="197">
        <v>231030</v>
      </c>
      <c r="CB181" s="197">
        <v>482040</v>
      </c>
      <c r="CC181" s="197">
        <v>559170</v>
      </c>
      <c r="CD181" s="197">
        <v>0</v>
      </c>
      <c r="CE181" s="197">
        <v>1668150</v>
      </c>
      <c r="CF181" s="197">
        <v>271980</v>
      </c>
      <c r="CG181" s="197">
        <v>529740</v>
      </c>
      <c r="CH181" s="197">
        <v>559170</v>
      </c>
      <c r="CI181" s="195">
        <v>279810</v>
      </c>
      <c r="CJ181" s="197">
        <v>0</v>
      </c>
      <c r="CK181" s="197">
        <v>0</v>
      </c>
      <c r="CL181" s="197">
        <v>0</v>
      </c>
      <c r="CM181" s="197">
        <v>0</v>
      </c>
    </row>
    <row r="182" spans="1:91" ht="24.6" hidden="1">
      <c r="A182" s="125">
        <v>20</v>
      </c>
      <c r="B182" s="243" t="s">
        <v>911</v>
      </c>
      <c r="C182" s="126" t="s">
        <v>500</v>
      </c>
      <c r="D182" s="195">
        <v>1037048</v>
      </c>
      <c r="E182" s="195">
        <v>0</v>
      </c>
      <c r="F182" s="195">
        <v>359010</v>
      </c>
      <c r="G182" s="195">
        <v>0</v>
      </c>
      <c r="H182" s="195">
        <v>0</v>
      </c>
      <c r="I182" s="195">
        <v>0</v>
      </c>
      <c r="J182" s="195">
        <v>0</v>
      </c>
      <c r="K182" s="195">
        <v>0</v>
      </c>
      <c r="L182" s="195">
        <v>1952430</v>
      </c>
      <c r="M182" s="195">
        <v>1196560</v>
      </c>
      <c r="N182" s="195">
        <v>0</v>
      </c>
      <c r="O182" s="195">
        <v>0</v>
      </c>
      <c r="P182" s="195">
        <v>821160</v>
      </c>
      <c r="Q182" s="195">
        <v>1108650</v>
      </c>
      <c r="R182" s="195">
        <v>292780</v>
      </c>
      <c r="S182" s="195">
        <v>271980</v>
      </c>
      <c r="T182" s="195">
        <v>387760</v>
      </c>
      <c r="U182" s="195">
        <v>1087110</v>
      </c>
      <c r="V182" s="195">
        <v>1113480</v>
      </c>
      <c r="W182" s="195">
        <v>472790</v>
      </c>
      <c r="X182" s="195">
        <v>1327500</v>
      </c>
      <c r="Y182" s="195">
        <v>601240</v>
      </c>
      <c r="Z182" s="195">
        <v>0</v>
      </c>
      <c r="AA182" s="195">
        <v>1614147.8</v>
      </c>
      <c r="AB182" s="195">
        <v>562440</v>
      </c>
      <c r="AC182" s="195">
        <v>556410</v>
      </c>
      <c r="AD182" s="195">
        <v>0</v>
      </c>
      <c r="AE182" s="195">
        <v>283680</v>
      </c>
      <c r="AF182" s="195">
        <v>0</v>
      </c>
      <c r="AG182" s="195">
        <v>0</v>
      </c>
      <c r="AH182" s="195">
        <v>1661130</v>
      </c>
      <c r="AI182" s="195">
        <v>0</v>
      </c>
      <c r="AJ182" s="195">
        <v>914130</v>
      </c>
      <c r="AK182" s="195">
        <v>0</v>
      </c>
      <c r="AL182" s="195">
        <v>1985310</v>
      </c>
      <c r="AM182" s="195">
        <v>277650</v>
      </c>
      <c r="AN182" s="195">
        <v>306990</v>
      </c>
      <c r="AO182" s="195">
        <v>0</v>
      </c>
      <c r="AP182" s="195">
        <v>348430</v>
      </c>
      <c r="AQ182" s="195">
        <v>0</v>
      </c>
      <c r="AR182" s="195">
        <v>276050</v>
      </c>
      <c r="AS182" s="195">
        <v>0</v>
      </c>
      <c r="AT182" s="195">
        <v>1056780</v>
      </c>
      <c r="AU182" s="195">
        <v>554020</v>
      </c>
      <c r="AV182" s="195">
        <v>0</v>
      </c>
      <c r="AW182" s="195">
        <v>0</v>
      </c>
      <c r="AX182" s="195">
        <v>305020</v>
      </c>
      <c r="AY182" s="195">
        <v>770710</v>
      </c>
      <c r="AZ182" s="195">
        <v>1359450</v>
      </c>
      <c r="BA182" s="195">
        <v>563970</v>
      </c>
      <c r="BB182" s="195">
        <v>579560</v>
      </c>
      <c r="BC182" s="195">
        <v>0</v>
      </c>
      <c r="BD182" s="195">
        <v>307200</v>
      </c>
      <c r="BE182" s="195">
        <v>924711.7</v>
      </c>
      <c r="BF182" s="195">
        <v>228510</v>
      </c>
      <c r="BG182" s="195">
        <v>268740</v>
      </c>
      <c r="BH182" s="195">
        <v>823890</v>
      </c>
      <c r="BI182" s="195">
        <v>0</v>
      </c>
      <c r="BJ182" s="195">
        <v>0</v>
      </c>
      <c r="BK182" s="195">
        <v>0</v>
      </c>
      <c r="BL182" s="195">
        <v>0</v>
      </c>
      <c r="BM182" s="195">
        <v>3705366.77</v>
      </c>
      <c r="BN182" s="195">
        <v>48650</v>
      </c>
      <c r="BO182" s="195">
        <v>263700</v>
      </c>
      <c r="BP182" s="195">
        <v>579000</v>
      </c>
      <c r="BQ182" s="195">
        <v>786360</v>
      </c>
      <c r="BR182" s="195">
        <v>0</v>
      </c>
      <c r="BS182" s="195">
        <v>2555220</v>
      </c>
      <c r="BT182" s="195">
        <v>402590</v>
      </c>
      <c r="BU182" s="195">
        <v>770910</v>
      </c>
      <c r="BV182" s="195">
        <v>0</v>
      </c>
      <c r="BW182" s="195">
        <v>0</v>
      </c>
      <c r="BX182" s="195">
        <v>0</v>
      </c>
      <c r="BY182" s="195">
        <v>292050</v>
      </c>
      <c r="BZ182" s="195">
        <v>608130</v>
      </c>
      <c r="CA182" s="195">
        <v>0</v>
      </c>
      <c r="CB182" s="195">
        <v>1072260</v>
      </c>
      <c r="CC182" s="195">
        <v>0</v>
      </c>
      <c r="CD182" s="195">
        <v>0</v>
      </c>
      <c r="CE182" s="195">
        <v>312120</v>
      </c>
      <c r="CF182" s="195">
        <v>0</v>
      </c>
      <c r="CG182" s="195">
        <v>0</v>
      </c>
      <c r="CH182" s="195">
        <v>593910</v>
      </c>
      <c r="CI182" s="195">
        <v>274230</v>
      </c>
      <c r="CJ182" s="195">
        <v>223650</v>
      </c>
      <c r="CK182" s="195">
        <v>568980</v>
      </c>
      <c r="CL182" s="195">
        <v>0</v>
      </c>
      <c r="CM182" s="195">
        <v>0</v>
      </c>
    </row>
    <row r="183" spans="1:91" ht="24.6" hidden="1">
      <c r="A183" s="125">
        <v>21</v>
      </c>
      <c r="B183" s="243" t="s">
        <v>912</v>
      </c>
      <c r="C183" s="126" t="s">
        <v>501</v>
      </c>
      <c r="D183" s="195">
        <v>22519339.390000001</v>
      </c>
      <c r="E183" s="195">
        <v>1114650</v>
      </c>
      <c r="F183" s="195">
        <v>1668305.42</v>
      </c>
      <c r="G183" s="195">
        <v>845559</v>
      </c>
      <c r="H183" s="195">
        <v>2467710</v>
      </c>
      <c r="I183" s="195">
        <v>1297811.3700000001</v>
      </c>
      <c r="J183" s="195">
        <v>3827005</v>
      </c>
      <c r="K183" s="195">
        <v>5719520.0700000003</v>
      </c>
      <c r="L183" s="195">
        <v>1602810.08</v>
      </c>
      <c r="M183" s="195">
        <v>6311428.54</v>
      </c>
      <c r="N183" s="195">
        <v>2136478.6</v>
      </c>
      <c r="O183" s="195">
        <v>1460250</v>
      </c>
      <c r="P183" s="195">
        <v>8214046.4299999997</v>
      </c>
      <c r="Q183" s="195">
        <v>1157185</v>
      </c>
      <c r="R183" s="195">
        <v>2167310</v>
      </c>
      <c r="S183" s="195">
        <v>395208</v>
      </c>
      <c r="T183" s="195">
        <v>1233528.75</v>
      </c>
      <c r="U183" s="195">
        <v>124200</v>
      </c>
      <c r="V183" s="195">
        <v>102290</v>
      </c>
      <c r="W183" s="195">
        <v>589841</v>
      </c>
      <c r="X183" s="195">
        <v>16910247.5</v>
      </c>
      <c r="Y183" s="195">
        <v>2447626.87</v>
      </c>
      <c r="Z183" s="195">
        <v>7480541.0499999998</v>
      </c>
      <c r="AA183" s="195">
        <v>2335495.5</v>
      </c>
      <c r="AB183" s="195">
        <v>2792910</v>
      </c>
      <c r="AC183" s="195">
        <v>1328935.82</v>
      </c>
      <c r="AD183" s="195">
        <v>1172539.6599999999</v>
      </c>
      <c r="AE183" s="195">
        <v>8440283.5</v>
      </c>
      <c r="AF183" s="195">
        <v>2526935</v>
      </c>
      <c r="AG183" s="195">
        <v>3223235</v>
      </c>
      <c r="AH183" s="195">
        <v>1374960</v>
      </c>
      <c r="AI183" s="195">
        <v>4833513</v>
      </c>
      <c r="AJ183" s="195">
        <v>2260156</v>
      </c>
      <c r="AK183" s="195">
        <v>1146995.6499999999</v>
      </c>
      <c r="AL183" s="195">
        <v>40337531.259999998</v>
      </c>
      <c r="AM183" s="195">
        <v>3002819.03</v>
      </c>
      <c r="AN183" s="195">
        <v>1449482</v>
      </c>
      <c r="AO183" s="195">
        <v>962963.55</v>
      </c>
      <c r="AP183" s="195">
        <v>7174431.9199999999</v>
      </c>
      <c r="AQ183" s="195">
        <v>4279137.42</v>
      </c>
      <c r="AR183" s="195">
        <v>921227.73</v>
      </c>
      <c r="AS183" s="195">
        <v>17795312</v>
      </c>
      <c r="AT183" s="195">
        <v>3838279</v>
      </c>
      <c r="AU183" s="195">
        <v>6943073</v>
      </c>
      <c r="AV183" s="195">
        <v>3202306.44</v>
      </c>
      <c r="AW183" s="195">
        <v>2395137.0299999998</v>
      </c>
      <c r="AX183" s="195">
        <v>1338113.46</v>
      </c>
      <c r="AY183" s="195">
        <v>815310.19</v>
      </c>
      <c r="AZ183" s="195">
        <v>2779389.67</v>
      </c>
      <c r="BA183" s="195">
        <v>3175289</v>
      </c>
      <c r="BB183" s="195">
        <v>3563040.56</v>
      </c>
      <c r="BC183" s="195">
        <v>1585260.32</v>
      </c>
      <c r="BD183" s="195">
        <v>21168402.859999999</v>
      </c>
      <c r="BE183" s="195">
        <v>1013710</v>
      </c>
      <c r="BF183" s="195">
        <v>862580</v>
      </c>
      <c r="BG183" s="195">
        <v>1856035.57</v>
      </c>
      <c r="BH183" s="195">
        <v>4793088.5</v>
      </c>
      <c r="BI183" s="195">
        <v>1909988</v>
      </c>
      <c r="BJ183" s="195">
        <v>969168</v>
      </c>
      <c r="BK183" s="195">
        <v>2685984.82</v>
      </c>
      <c r="BL183" s="195">
        <v>4679679</v>
      </c>
      <c r="BM183" s="195">
        <v>3442190</v>
      </c>
      <c r="BN183" s="195">
        <v>2110267</v>
      </c>
      <c r="BO183" s="195">
        <v>1543373</v>
      </c>
      <c r="BP183" s="195">
        <v>2200218.2400000002</v>
      </c>
      <c r="BQ183" s="195">
        <v>127200</v>
      </c>
      <c r="BR183" s="195">
        <v>2456845.44</v>
      </c>
      <c r="BS183" s="197">
        <v>43976430</v>
      </c>
      <c r="BT183" s="195">
        <v>1849096.09</v>
      </c>
      <c r="BU183" s="195">
        <v>4570898.12</v>
      </c>
      <c r="BV183" s="197">
        <v>18787559.079999998</v>
      </c>
      <c r="BW183" s="195">
        <v>830118</v>
      </c>
      <c r="BX183" s="195">
        <v>230900</v>
      </c>
      <c r="BY183" s="197">
        <v>3846645.24</v>
      </c>
      <c r="BZ183" s="195">
        <v>1838221</v>
      </c>
      <c r="CA183" s="195">
        <v>1582270</v>
      </c>
      <c r="CB183" s="197">
        <v>2210749.25</v>
      </c>
      <c r="CC183" s="195">
        <v>4103280</v>
      </c>
      <c r="CD183" s="195">
        <v>8620491.8399999999</v>
      </c>
      <c r="CE183" s="195">
        <v>2328782</v>
      </c>
      <c r="CF183" s="195">
        <v>5613821.1600000001</v>
      </c>
      <c r="CG183" s="195">
        <v>4208442.0199999996</v>
      </c>
      <c r="CH183" s="195">
        <v>1621716.75</v>
      </c>
      <c r="CI183" s="195">
        <v>2465212</v>
      </c>
      <c r="CJ183" s="195">
        <v>924566.36</v>
      </c>
      <c r="CK183" s="197">
        <v>3359392.14</v>
      </c>
      <c r="CL183" s="195">
        <v>2005783.6</v>
      </c>
      <c r="CM183" s="197">
        <v>801838.71</v>
      </c>
    </row>
    <row r="184" spans="1:91" ht="24.6" hidden="1">
      <c r="A184" s="125">
        <v>21</v>
      </c>
      <c r="B184" s="243" t="s">
        <v>913</v>
      </c>
      <c r="C184" s="126" t="s">
        <v>502</v>
      </c>
      <c r="D184" s="195">
        <v>2491319</v>
      </c>
      <c r="E184" s="195">
        <v>0</v>
      </c>
      <c r="F184" s="195">
        <v>237450</v>
      </c>
      <c r="G184" s="195">
        <v>0</v>
      </c>
      <c r="H184" s="195">
        <v>0</v>
      </c>
      <c r="I184" s="195">
        <v>238050</v>
      </c>
      <c r="J184" s="195">
        <v>506765</v>
      </c>
      <c r="K184" s="195">
        <v>290535</v>
      </c>
      <c r="L184" s="195">
        <v>257048</v>
      </c>
      <c r="M184" s="195">
        <v>1050108.08</v>
      </c>
      <c r="N184" s="195">
        <v>0</v>
      </c>
      <c r="O184" s="195">
        <v>106800</v>
      </c>
      <c r="P184" s="195">
        <v>4894002.8</v>
      </c>
      <c r="Q184" s="195">
        <v>330493</v>
      </c>
      <c r="R184" s="195">
        <v>137600</v>
      </c>
      <c r="S184" s="195">
        <v>139484</v>
      </c>
      <c r="T184" s="195">
        <v>860959.02</v>
      </c>
      <c r="U184" s="195">
        <v>0</v>
      </c>
      <c r="V184" s="195">
        <v>0</v>
      </c>
      <c r="W184" s="195">
        <v>181360</v>
      </c>
      <c r="X184" s="195">
        <v>1325610</v>
      </c>
      <c r="Y184" s="195">
        <v>859623</v>
      </c>
      <c r="Z184" s="195">
        <v>2155120.25</v>
      </c>
      <c r="AA184" s="195">
        <v>346210</v>
      </c>
      <c r="AB184" s="195">
        <v>0</v>
      </c>
      <c r="AC184" s="195">
        <v>879368</v>
      </c>
      <c r="AD184" s="195">
        <v>1823010</v>
      </c>
      <c r="AE184" s="195">
        <v>0</v>
      </c>
      <c r="AF184" s="195">
        <v>0</v>
      </c>
      <c r="AG184" s="195">
        <v>584580</v>
      </c>
      <c r="AH184" s="195">
        <v>2413320</v>
      </c>
      <c r="AI184" s="195">
        <v>416410</v>
      </c>
      <c r="AJ184" s="195">
        <v>745917</v>
      </c>
      <c r="AK184" s="195">
        <v>2256370</v>
      </c>
      <c r="AL184" s="195">
        <v>3718778</v>
      </c>
      <c r="AM184" s="195">
        <v>599150</v>
      </c>
      <c r="AN184" s="195">
        <v>0</v>
      </c>
      <c r="AO184" s="195">
        <v>91630</v>
      </c>
      <c r="AP184" s="195">
        <v>310750.53000000003</v>
      </c>
      <c r="AQ184" s="195">
        <v>0</v>
      </c>
      <c r="AR184" s="195">
        <v>271800</v>
      </c>
      <c r="AS184" s="195">
        <v>376807</v>
      </c>
      <c r="AT184" s="195">
        <v>1564116.4</v>
      </c>
      <c r="AU184" s="195">
        <v>2005536</v>
      </c>
      <c r="AV184" s="195">
        <v>1393411.62</v>
      </c>
      <c r="AW184" s="195">
        <v>139290</v>
      </c>
      <c r="AX184" s="195">
        <v>387553.8</v>
      </c>
      <c r="AY184" s="195">
        <v>45150</v>
      </c>
      <c r="AZ184" s="195">
        <v>954334</v>
      </c>
      <c r="BA184" s="195">
        <v>2015349</v>
      </c>
      <c r="BB184" s="195">
        <v>4696280.84</v>
      </c>
      <c r="BC184" s="195">
        <v>879140</v>
      </c>
      <c r="BD184" s="195">
        <v>7602166</v>
      </c>
      <c r="BE184" s="195">
        <v>170100</v>
      </c>
      <c r="BF184" s="195">
        <v>0</v>
      </c>
      <c r="BG184" s="195">
        <v>3425230</v>
      </c>
      <c r="BH184" s="195">
        <v>0</v>
      </c>
      <c r="BI184" s="195">
        <v>146510</v>
      </c>
      <c r="BJ184" s="195">
        <v>2118657</v>
      </c>
      <c r="BK184" s="195">
        <v>394766.68</v>
      </c>
      <c r="BL184" s="195">
        <v>1141103</v>
      </c>
      <c r="BM184" s="195">
        <v>1009448</v>
      </c>
      <c r="BN184" s="195">
        <v>396634</v>
      </c>
      <c r="BO184" s="195">
        <v>254528</v>
      </c>
      <c r="BP184" s="195">
        <v>354762</v>
      </c>
      <c r="BQ184" s="195">
        <v>3053837</v>
      </c>
      <c r="BR184" s="195">
        <v>368721.68</v>
      </c>
      <c r="BS184" s="195">
        <v>8277166</v>
      </c>
      <c r="BT184" s="195">
        <v>852238.75</v>
      </c>
      <c r="BU184" s="195">
        <v>2151636</v>
      </c>
      <c r="BV184" s="197">
        <v>2630788.4</v>
      </c>
      <c r="BW184" s="197">
        <v>357322</v>
      </c>
      <c r="BX184" s="197">
        <v>1011904</v>
      </c>
      <c r="BY184" s="197">
        <v>722478</v>
      </c>
      <c r="BZ184" s="197">
        <v>1112194</v>
      </c>
      <c r="CA184" s="195">
        <v>898750</v>
      </c>
      <c r="CB184" s="195">
        <v>1065386.71</v>
      </c>
      <c r="CC184" s="195">
        <v>415768</v>
      </c>
      <c r="CD184" s="195">
        <v>308320</v>
      </c>
      <c r="CE184" s="197">
        <v>604132</v>
      </c>
      <c r="CF184" s="195">
        <v>1814290</v>
      </c>
      <c r="CG184" s="195">
        <v>0</v>
      </c>
      <c r="CH184" s="197">
        <v>973450</v>
      </c>
      <c r="CI184" s="195">
        <v>770852</v>
      </c>
      <c r="CJ184" s="195">
        <v>509666.54</v>
      </c>
      <c r="CK184" s="195">
        <v>4057285.76</v>
      </c>
      <c r="CL184" s="195">
        <v>693885.7</v>
      </c>
      <c r="CM184" s="195">
        <v>5606.45</v>
      </c>
    </row>
    <row r="185" spans="1:91" ht="24.6" hidden="1">
      <c r="A185" s="125">
        <v>21</v>
      </c>
      <c r="B185" s="243" t="s">
        <v>914</v>
      </c>
      <c r="C185" s="126" t="s">
        <v>503</v>
      </c>
      <c r="D185" s="195">
        <v>32134437</v>
      </c>
      <c r="E185" s="195">
        <v>5004912</v>
      </c>
      <c r="F185" s="195">
        <v>170550</v>
      </c>
      <c r="G185" s="195">
        <v>2509793</v>
      </c>
      <c r="H185" s="195">
        <v>2825002</v>
      </c>
      <c r="I185" s="195">
        <v>4888569.4400000004</v>
      </c>
      <c r="J185" s="195">
        <v>2743807</v>
      </c>
      <c r="K185" s="195">
        <v>7588925.0899999999</v>
      </c>
      <c r="L185" s="195">
        <v>3571389</v>
      </c>
      <c r="M185" s="195">
        <v>2935612.49</v>
      </c>
      <c r="N185" s="195">
        <v>10103212</v>
      </c>
      <c r="O185" s="195">
        <v>1467900</v>
      </c>
      <c r="P185" s="195">
        <v>16756635.039999999</v>
      </c>
      <c r="Q185" s="195">
        <v>4555908</v>
      </c>
      <c r="R185" s="195">
        <v>5260688.57</v>
      </c>
      <c r="S185" s="195">
        <v>8062103.8899999997</v>
      </c>
      <c r="T185" s="195">
        <v>5704620.1600000001</v>
      </c>
      <c r="U185" s="195">
        <v>5045890</v>
      </c>
      <c r="V185" s="195">
        <v>5183494</v>
      </c>
      <c r="W185" s="195">
        <v>3442050</v>
      </c>
      <c r="X185" s="195">
        <v>33178782.809999999</v>
      </c>
      <c r="Y185" s="195">
        <v>1971769.95</v>
      </c>
      <c r="Z185" s="195">
        <v>4597328.0999999996</v>
      </c>
      <c r="AA185" s="195">
        <v>6331357.6100000003</v>
      </c>
      <c r="AB185" s="195">
        <v>2959147</v>
      </c>
      <c r="AC185" s="195">
        <v>2867233.07</v>
      </c>
      <c r="AD185" s="195">
        <v>4003020.6</v>
      </c>
      <c r="AE185" s="195">
        <v>11943555.65</v>
      </c>
      <c r="AF185" s="195">
        <v>1646882.44</v>
      </c>
      <c r="AG185" s="195">
        <v>3204360</v>
      </c>
      <c r="AH185" s="195">
        <v>1438495.28</v>
      </c>
      <c r="AI185" s="195">
        <v>9227319</v>
      </c>
      <c r="AJ185" s="195">
        <v>3294700</v>
      </c>
      <c r="AK185" s="195">
        <v>179490</v>
      </c>
      <c r="AL185" s="195">
        <v>67857716.849999994</v>
      </c>
      <c r="AM185" s="195">
        <v>3500880</v>
      </c>
      <c r="AN185" s="195">
        <v>6236645</v>
      </c>
      <c r="AO185" s="195">
        <v>5258970.45</v>
      </c>
      <c r="AP185" s="195">
        <v>9497730</v>
      </c>
      <c r="AQ185" s="195">
        <v>6495710</v>
      </c>
      <c r="AR185" s="195">
        <v>2470547.4500000002</v>
      </c>
      <c r="AS185" s="195">
        <v>15583888.890000001</v>
      </c>
      <c r="AT185" s="195">
        <v>2768101.6</v>
      </c>
      <c r="AU185" s="195">
        <v>6106031</v>
      </c>
      <c r="AV185" s="195">
        <v>8445430</v>
      </c>
      <c r="AW185" s="195">
        <v>6033427</v>
      </c>
      <c r="AX185" s="195">
        <v>3944020</v>
      </c>
      <c r="AY185" s="195">
        <v>6295720</v>
      </c>
      <c r="AZ185" s="195">
        <v>5030007.51</v>
      </c>
      <c r="BA185" s="195">
        <v>3551435</v>
      </c>
      <c r="BB185" s="195">
        <v>3952844.44</v>
      </c>
      <c r="BC185" s="195">
        <v>6260893.2199999997</v>
      </c>
      <c r="BD185" s="195">
        <v>24671424.870000001</v>
      </c>
      <c r="BE185" s="195">
        <v>6468854</v>
      </c>
      <c r="BF185" s="195">
        <v>2679180</v>
      </c>
      <c r="BG185" s="195">
        <v>3771930</v>
      </c>
      <c r="BH185" s="195">
        <v>12976747.859999999</v>
      </c>
      <c r="BI185" s="195">
        <v>2421730</v>
      </c>
      <c r="BJ185" s="195">
        <v>971704</v>
      </c>
      <c r="BK185" s="195">
        <v>1511594</v>
      </c>
      <c r="BL185" s="195">
        <v>1004240</v>
      </c>
      <c r="BM185" s="195">
        <v>21550287</v>
      </c>
      <c r="BN185" s="195">
        <v>6516447.7999999998</v>
      </c>
      <c r="BO185" s="195">
        <v>5671600</v>
      </c>
      <c r="BP185" s="195">
        <v>8309244.2999999998</v>
      </c>
      <c r="BQ185" s="195">
        <v>1746397.74</v>
      </c>
      <c r="BR185" s="195">
        <v>5729671</v>
      </c>
      <c r="BS185" s="197">
        <v>107150922</v>
      </c>
      <c r="BT185" s="197">
        <v>5934685.7300000004</v>
      </c>
      <c r="BU185" s="197">
        <v>5498020</v>
      </c>
      <c r="BV185" s="197">
        <v>14997914.35</v>
      </c>
      <c r="BW185" s="195">
        <v>1098950</v>
      </c>
      <c r="BX185" s="197">
        <v>3026519.75</v>
      </c>
      <c r="BY185" s="197">
        <v>13942975.52</v>
      </c>
      <c r="BZ185" s="197">
        <v>2313360</v>
      </c>
      <c r="CA185" s="195">
        <v>4433110</v>
      </c>
      <c r="CB185" s="197">
        <v>4582944</v>
      </c>
      <c r="CC185" s="195">
        <v>5266114.9400000004</v>
      </c>
      <c r="CD185" s="197">
        <v>12219584.880000001</v>
      </c>
      <c r="CE185" s="197">
        <v>5146630</v>
      </c>
      <c r="CF185" s="197">
        <v>11604988.33</v>
      </c>
      <c r="CG185" s="197">
        <v>2746920</v>
      </c>
      <c r="CH185" s="197">
        <v>2382640</v>
      </c>
      <c r="CI185" s="197">
        <v>3038594</v>
      </c>
      <c r="CJ185" s="197">
        <v>2653269.65</v>
      </c>
      <c r="CK185" s="197">
        <v>5622958.0599999996</v>
      </c>
      <c r="CL185" s="197">
        <v>2678327.36</v>
      </c>
      <c r="CM185" s="197">
        <v>838070</v>
      </c>
    </row>
    <row r="186" spans="1:91" ht="24.6" hidden="1">
      <c r="A186" s="125">
        <v>21</v>
      </c>
      <c r="B186" s="243" t="s">
        <v>915</v>
      </c>
      <c r="C186" s="126" t="s">
        <v>504</v>
      </c>
      <c r="D186" s="195">
        <v>8424187</v>
      </c>
      <c r="E186" s="195">
        <v>2733130</v>
      </c>
      <c r="F186" s="195">
        <v>4503396.93</v>
      </c>
      <c r="G186" s="195">
        <v>1412454</v>
      </c>
      <c r="H186" s="195">
        <v>361698</v>
      </c>
      <c r="I186" s="195">
        <v>1571094.26</v>
      </c>
      <c r="J186" s="195">
        <v>375053</v>
      </c>
      <c r="K186" s="195">
        <v>414891.09</v>
      </c>
      <c r="L186" s="195">
        <v>2541780</v>
      </c>
      <c r="M186" s="195">
        <v>1521283</v>
      </c>
      <c r="N186" s="195">
        <v>1576870</v>
      </c>
      <c r="O186" s="195">
        <v>108720</v>
      </c>
      <c r="P186" s="195">
        <v>12830063.59</v>
      </c>
      <c r="Q186" s="195">
        <v>3490060</v>
      </c>
      <c r="R186" s="195">
        <v>3031869</v>
      </c>
      <c r="S186" s="195">
        <v>2805200.5</v>
      </c>
      <c r="T186" s="195">
        <v>2624458.8199999998</v>
      </c>
      <c r="U186" s="195">
        <v>1543520</v>
      </c>
      <c r="V186" s="195">
        <v>1519980</v>
      </c>
      <c r="W186" s="195">
        <v>1365780</v>
      </c>
      <c r="X186" s="195">
        <v>11659280.93</v>
      </c>
      <c r="Y186" s="195">
        <v>1956140</v>
      </c>
      <c r="Z186" s="195">
        <v>2405770</v>
      </c>
      <c r="AA186" s="195">
        <v>1237172.08</v>
      </c>
      <c r="AB186" s="195">
        <v>0</v>
      </c>
      <c r="AC186" s="195">
        <v>1030093.6</v>
      </c>
      <c r="AD186" s="195">
        <v>0</v>
      </c>
      <c r="AE186" s="195">
        <v>2488970.73</v>
      </c>
      <c r="AF186" s="195">
        <v>286890</v>
      </c>
      <c r="AG186" s="195">
        <v>1031940</v>
      </c>
      <c r="AH186" s="195">
        <v>3218288.58</v>
      </c>
      <c r="AI186" s="195">
        <v>639000</v>
      </c>
      <c r="AJ186" s="195">
        <v>1716623</v>
      </c>
      <c r="AK186" s="195">
        <v>2416793.11</v>
      </c>
      <c r="AL186" s="195">
        <v>30595950</v>
      </c>
      <c r="AM186" s="195">
        <v>1398850</v>
      </c>
      <c r="AN186" s="195">
        <v>583240</v>
      </c>
      <c r="AO186" s="195">
        <v>7841043.1200000001</v>
      </c>
      <c r="AP186" s="195">
        <v>594900</v>
      </c>
      <c r="AQ186" s="195">
        <v>131710</v>
      </c>
      <c r="AR186" s="195">
        <v>1634409.03</v>
      </c>
      <c r="AS186" s="195">
        <v>5879073.1100000003</v>
      </c>
      <c r="AT186" s="195">
        <v>1764480</v>
      </c>
      <c r="AU186" s="195">
        <v>5643258</v>
      </c>
      <c r="AV186" s="195">
        <v>3213630</v>
      </c>
      <c r="AW186" s="195">
        <v>1721990</v>
      </c>
      <c r="AX186" s="195">
        <v>1152470</v>
      </c>
      <c r="AY186" s="195">
        <v>2590900</v>
      </c>
      <c r="AZ186" s="195">
        <v>1483503.87</v>
      </c>
      <c r="BA186" s="195">
        <v>2283476</v>
      </c>
      <c r="BB186" s="195">
        <v>22386032.52</v>
      </c>
      <c r="BC186" s="195">
        <v>1023750</v>
      </c>
      <c r="BD186" s="195">
        <v>7335352</v>
      </c>
      <c r="BE186" s="195">
        <v>3895215</v>
      </c>
      <c r="BF186" s="195">
        <v>1316600</v>
      </c>
      <c r="BG186" s="195">
        <v>1582571.61</v>
      </c>
      <c r="BH186" s="195">
        <v>5595962</v>
      </c>
      <c r="BI186" s="195">
        <v>1440126</v>
      </c>
      <c r="BJ186" s="195">
        <v>1363800</v>
      </c>
      <c r="BK186" s="195">
        <v>2275578.65</v>
      </c>
      <c r="BL186" s="195">
        <v>1903690.62</v>
      </c>
      <c r="BM186" s="195">
        <v>14758278</v>
      </c>
      <c r="BN186" s="195">
        <v>2168557.2000000002</v>
      </c>
      <c r="BO186" s="195">
        <v>1218870</v>
      </c>
      <c r="BP186" s="195">
        <v>3583648.27</v>
      </c>
      <c r="BQ186" s="195">
        <v>6007370</v>
      </c>
      <c r="BR186" s="195">
        <v>841746</v>
      </c>
      <c r="BS186" s="195">
        <v>29043207</v>
      </c>
      <c r="BT186" s="195">
        <v>4572796</v>
      </c>
      <c r="BU186" s="195">
        <v>1966050</v>
      </c>
      <c r="BV186" s="195">
        <v>5346352.33</v>
      </c>
      <c r="BW186" s="195">
        <v>1545890</v>
      </c>
      <c r="BX186" s="195">
        <v>4712378</v>
      </c>
      <c r="BY186" s="195">
        <v>5764922.96</v>
      </c>
      <c r="BZ186" s="195">
        <v>2176380</v>
      </c>
      <c r="CA186" s="195">
        <v>2118600</v>
      </c>
      <c r="CB186" s="195">
        <v>1754240</v>
      </c>
      <c r="CC186" s="195">
        <v>1644999.35</v>
      </c>
      <c r="CD186" s="195">
        <v>1874467.8</v>
      </c>
      <c r="CE186" s="195">
        <v>3924758.05</v>
      </c>
      <c r="CF186" s="195">
        <v>4847455.2300000004</v>
      </c>
      <c r="CG186" s="197">
        <v>1114000</v>
      </c>
      <c r="CH186" s="195">
        <v>1919902</v>
      </c>
      <c r="CI186" s="195">
        <v>2010734</v>
      </c>
      <c r="CJ186" s="195">
        <v>2377080</v>
      </c>
      <c r="CK186" s="195">
        <v>16540874.210000001</v>
      </c>
      <c r="CL186" s="195">
        <v>1201160</v>
      </c>
      <c r="CM186" s="195">
        <v>3063951.93</v>
      </c>
    </row>
    <row r="187" spans="1:91" ht="24.6" hidden="1">
      <c r="A187" s="125">
        <v>21</v>
      </c>
      <c r="B187" s="243" t="s">
        <v>916</v>
      </c>
      <c r="C187" s="128" t="s">
        <v>505</v>
      </c>
      <c r="D187" s="195">
        <v>405989</v>
      </c>
      <c r="E187" s="195">
        <v>1939675</v>
      </c>
      <c r="F187" s="195">
        <v>0</v>
      </c>
      <c r="G187" s="195">
        <v>1792010</v>
      </c>
      <c r="H187" s="195">
        <v>2334864.12</v>
      </c>
      <c r="I187" s="195">
        <v>499057.08</v>
      </c>
      <c r="J187" s="195">
        <v>709920</v>
      </c>
      <c r="K187" s="195">
        <v>1034205</v>
      </c>
      <c r="L187" s="195">
        <v>1067410</v>
      </c>
      <c r="M187" s="195">
        <v>939255.25</v>
      </c>
      <c r="N187" s="195">
        <v>7136356.4800000004</v>
      </c>
      <c r="O187" s="195">
        <v>0</v>
      </c>
      <c r="P187" s="195">
        <v>323625</v>
      </c>
      <c r="Q187" s="195">
        <v>0</v>
      </c>
      <c r="R187" s="195">
        <v>50800</v>
      </c>
      <c r="S187" s="195">
        <v>1428468</v>
      </c>
      <c r="T187" s="195">
        <v>0</v>
      </c>
      <c r="U187" s="195">
        <v>218538</v>
      </c>
      <c r="V187" s="195">
        <v>1255695</v>
      </c>
      <c r="W187" s="195">
        <v>0</v>
      </c>
      <c r="X187" s="195">
        <v>0</v>
      </c>
      <c r="Y187" s="195">
        <v>0</v>
      </c>
      <c r="Z187" s="195">
        <v>622060</v>
      </c>
      <c r="AA187" s="195">
        <v>0</v>
      </c>
      <c r="AB187" s="195">
        <v>0</v>
      </c>
      <c r="AC187" s="195">
        <v>0</v>
      </c>
      <c r="AD187" s="195">
        <v>0</v>
      </c>
      <c r="AE187" s="195">
        <v>586420</v>
      </c>
      <c r="AF187" s="195">
        <v>0</v>
      </c>
      <c r="AG187" s="195">
        <v>0</v>
      </c>
      <c r="AH187" s="195">
        <v>45220</v>
      </c>
      <c r="AI187" s="195">
        <v>0</v>
      </c>
      <c r="AJ187" s="195">
        <v>0</v>
      </c>
      <c r="AK187" s="195">
        <v>0</v>
      </c>
      <c r="AL187" s="195">
        <v>1268620</v>
      </c>
      <c r="AM187" s="195">
        <v>481357.5</v>
      </c>
      <c r="AN187" s="195">
        <v>0</v>
      </c>
      <c r="AO187" s="195">
        <v>2842421.16</v>
      </c>
      <c r="AP187" s="195">
        <v>0</v>
      </c>
      <c r="AQ187" s="195">
        <v>0</v>
      </c>
      <c r="AR187" s="195">
        <v>0</v>
      </c>
      <c r="AS187" s="195">
        <v>0</v>
      </c>
      <c r="AT187" s="195">
        <v>0</v>
      </c>
      <c r="AU187" s="195">
        <v>0</v>
      </c>
      <c r="AV187" s="195">
        <v>0</v>
      </c>
      <c r="AW187" s="195">
        <v>0</v>
      </c>
      <c r="AX187" s="195">
        <v>213256</v>
      </c>
      <c r="AY187" s="195">
        <v>0</v>
      </c>
      <c r="AZ187" s="195">
        <v>0</v>
      </c>
      <c r="BA187" s="195">
        <v>0</v>
      </c>
      <c r="BB187" s="195">
        <v>0</v>
      </c>
      <c r="BC187" s="195">
        <v>0</v>
      </c>
      <c r="BD187" s="195">
        <v>0</v>
      </c>
      <c r="BE187" s="195">
        <v>7404553</v>
      </c>
      <c r="BF187" s="195">
        <v>2323248</v>
      </c>
      <c r="BG187" s="195">
        <v>0</v>
      </c>
      <c r="BH187" s="195">
        <v>11237781</v>
      </c>
      <c r="BI187" s="195">
        <v>1051494.49</v>
      </c>
      <c r="BJ187" s="195">
        <v>71430</v>
      </c>
      <c r="BK187" s="195">
        <v>1624740</v>
      </c>
      <c r="BL187" s="195">
        <v>0</v>
      </c>
      <c r="BM187" s="195">
        <v>1513050</v>
      </c>
      <c r="BN187" s="195">
        <v>0</v>
      </c>
      <c r="BO187" s="195">
        <v>0</v>
      </c>
      <c r="BP187" s="195">
        <v>0</v>
      </c>
      <c r="BQ187" s="195">
        <v>0</v>
      </c>
      <c r="BR187" s="195">
        <v>1193357</v>
      </c>
      <c r="BS187" s="195">
        <v>0</v>
      </c>
      <c r="BT187" s="195">
        <v>0</v>
      </c>
      <c r="BU187" s="195">
        <v>0</v>
      </c>
      <c r="BV187" s="195">
        <v>0</v>
      </c>
      <c r="BW187" s="195">
        <v>286500</v>
      </c>
      <c r="BX187" s="195">
        <v>0</v>
      </c>
      <c r="BY187" s="195">
        <v>0</v>
      </c>
      <c r="BZ187" s="195">
        <v>22300</v>
      </c>
      <c r="CA187" s="195">
        <v>0</v>
      </c>
      <c r="CB187" s="195">
        <v>0</v>
      </c>
      <c r="CC187" s="195">
        <v>0</v>
      </c>
      <c r="CD187" s="195">
        <v>0</v>
      </c>
      <c r="CE187" s="195">
        <v>0</v>
      </c>
      <c r="CF187" s="195">
        <v>0</v>
      </c>
      <c r="CG187" s="195">
        <v>238625</v>
      </c>
      <c r="CH187" s="195">
        <v>0</v>
      </c>
      <c r="CI187" s="195">
        <v>0</v>
      </c>
      <c r="CJ187" s="195">
        <v>0</v>
      </c>
      <c r="CK187" s="195">
        <v>0</v>
      </c>
      <c r="CL187" s="195">
        <v>0</v>
      </c>
      <c r="CM187" s="195">
        <v>285837.5</v>
      </c>
    </row>
    <row r="188" spans="1:91" ht="24.6" hidden="1">
      <c r="A188" s="125">
        <v>21</v>
      </c>
      <c r="B188" s="243" t="s">
        <v>917</v>
      </c>
      <c r="C188" s="128" t="s">
        <v>506</v>
      </c>
      <c r="D188" s="195">
        <v>228850</v>
      </c>
      <c r="E188" s="195">
        <v>208100</v>
      </c>
      <c r="F188" s="195">
        <v>2754471.42</v>
      </c>
      <c r="G188" s="195">
        <v>516295</v>
      </c>
      <c r="H188" s="195">
        <v>0</v>
      </c>
      <c r="I188" s="195">
        <v>0</v>
      </c>
      <c r="J188" s="195">
        <v>0</v>
      </c>
      <c r="K188" s="195">
        <v>3105</v>
      </c>
      <c r="L188" s="195">
        <v>873172</v>
      </c>
      <c r="M188" s="195">
        <v>109546</v>
      </c>
      <c r="N188" s="195">
        <v>160350</v>
      </c>
      <c r="O188" s="195">
        <v>7100</v>
      </c>
      <c r="P188" s="195">
        <v>0</v>
      </c>
      <c r="Q188" s="195">
        <v>0</v>
      </c>
      <c r="R188" s="195">
        <v>105142</v>
      </c>
      <c r="S188" s="195">
        <v>1147434.5</v>
      </c>
      <c r="T188" s="195">
        <v>0</v>
      </c>
      <c r="U188" s="195">
        <v>794406</v>
      </c>
      <c r="V188" s="195">
        <v>911026</v>
      </c>
      <c r="W188" s="195">
        <v>0</v>
      </c>
      <c r="X188" s="195">
        <v>0</v>
      </c>
      <c r="Y188" s="195">
        <v>77040.5</v>
      </c>
      <c r="Z188" s="195">
        <v>0</v>
      </c>
      <c r="AA188" s="195">
        <v>0</v>
      </c>
      <c r="AB188" s="195">
        <v>0</v>
      </c>
      <c r="AC188" s="195">
        <v>113080</v>
      </c>
      <c r="AD188" s="195">
        <v>61240</v>
      </c>
      <c r="AE188" s="195">
        <v>0</v>
      </c>
      <c r="AF188" s="195">
        <v>0</v>
      </c>
      <c r="AG188" s="195">
        <v>0</v>
      </c>
      <c r="AH188" s="195">
        <v>8840</v>
      </c>
      <c r="AI188" s="195">
        <v>0</v>
      </c>
      <c r="AJ188" s="195">
        <v>0</v>
      </c>
      <c r="AK188" s="195">
        <v>0</v>
      </c>
      <c r="AL188" s="195">
        <v>140000</v>
      </c>
      <c r="AM188" s="195">
        <v>0</v>
      </c>
      <c r="AN188" s="195">
        <v>0</v>
      </c>
      <c r="AO188" s="195">
        <v>1005175.45</v>
      </c>
      <c r="AP188" s="195">
        <v>0</v>
      </c>
      <c r="AQ188" s="195">
        <v>0</v>
      </c>
      <c r="AR188" s="195">
        <v>0</v>
      </c>
      <c r="AS188" s="195">
        <v>144000</v>
      </c>
      <c r="AT188" s="195">
        <v>0</v>
      </c>
      <c r="AU188" s="195">
        <v>0</v>
      </c>
      <c r="AV188" s="195">
        <v>0</v>
      </c>
      <c r="AW188" s="195">
        <v>0</v>
      </c>
      <c r="AX188" s="195">
        <v>177334</v>
      </c>
      <c r="AY188" s="195">
        <v>0</v>
      </c>
      <c r="AZ188" s="195">
        <v>0</v>
      </c>
      <c r="BA188" s="195">
        <v>0</v>
      </c>
      <c r="BB188" s="195">
        <v>0</v>
      </c>
      <c r="BC188" s="195">
        <v>0</v>
      </c>
      <c r="BD188" s="195">
        <v>0</v>
      </c>
      <c r="BE188" s="195">
        <v>2588282</v>
      </c>
      <c r="BF188" s="195">
        <v>0</v>
      </c>
      <c r="BG188" s="195">
        <v>0</v>
      </c>
      <c r="BH188" s="195">
        <v>11684027</v>
      </c>
      <c r="BI188" s="195">
        <v>907411.7</v>
      </c>
      <c r="BJ188" s="195">
        <v>0</v>
      </c>
      <c r="BK188" s="195">
        <v>877128</v>
      </c>
      <c r="BL188" s="195">
        <v>0</v>
      </c>
      <c r="BM188" s="195">
        <v>0</v>
      </c>
      <c r="BN188" s="195">
        <v>0</v>
      </c>
      <c r="BO188" s="195">
        <v>0</v>
      </c>
      <c r="BP188" s="195">
        <v>0</v>
      </c>
      <c r="BQ188" s="195">
        <v>0</v>
      </c>
      <c r="BR188" s="195">
        <v>175404</v>
      </c>
      <c r="BS188" s="195">
        <v>0</v>
      </c>
      <c r="BT188" s="195">
        <v>0</v>
      </c>
      <c r="BU188" s="195">
        <v>2800</v>
      </c>
      <c r="BV188" s="195">
        <v>0</v>
      </c>
      <c r="BW188" s="195">
        <v>0</v>
      </c>
      <c r="BX188" s="195">
        <v>0</v>
      </c>
      <c r="BY188" s="195">
        <v>122400</v>
      </c>
      <c r="BZ188" s="197">
        <v>3200</v>
      </c>
      <c r="CA188" s="195">
        <v>0</v>
      </c>
      <c r="CB188" s="195">
        <v>0</v>
      </c>
      <c r="CC188" s="195">
        <v>0</v>
      </c>
      <c r="CD188" s="195">
        <v>0</v>
      </c>
      <c r="CE188" s="195">
        <v>0</v>
      </c>
      <c r="CF188" s="195">
        <v>0</v>
      </c>
      <c r="CG188" s="195">
        <v>0</v>
      </c>
      <c r="CH188" s="195">
        <v>0</v>
      </c>
      <c r="CI188" s="195">
        <v>0</v>
      </c>
      <c r="CJ188" s="195">
        <v>0</v>
      </c>
      <c r="CK188" s="195">
        <v>0</v>
      </c>
      <c r="CL188" s="195">
        <v>0</v>
      </c>
      <c r="CM188" s="195">
        <v>1073087.5</v>
      </c>
    </row>
    <row r="189" spans="1:91" ht="24.6" hidden="1">
      <c r="A189" s="125">
        <v>20</v>
      </c>
      <c r="B189" s="243" t="s">
        <v>918</v>
      </c>
      <c r="C189" s="128" t="s">
        <v>507</v>
      </c>
      <c r="D189" s="195">
        <v>4991214.84</v>
      </c>
      <c r="E189" s="195">
        <v>0</v>
      </c>
      <c r="F189" s="195">
        <v>185880</v>
      </c>
      <c r="G189" s="195">
        <v>243640</v>
      </c>
      <c r="H189" s="195">
        <v>102820</v>
      </c>
      <c r="I189" s="195">
        <v>0</v>
      </c>
      <c r="J189" s="195">
        <v>564970</v>
      </c>
      <c r="K189" s="195">
        <v>268426</v>
      </c>
      <c r="L189" s="195">
        <v>180920</v>
      </c>
      <c r="M189" s="195">
        <v>0</v>
      </c>
      <c r="N189" s="195">
        <v>0</v>
      </c>
      <c r="O189" s="195">
        <v>346060</v>
      </c>
      <c r="P189" s="195">
        <v>797729.87</v>
      </c>
      <c r="Q189" s="195">
        <v>0</v>
      </c>
      <c r="R189" s="195">
        <v>629249.81000000006</v>
      </c>
      <c r="S189" s="195">
        <v>649620</v>
      </c>
      <c r="T189" s="195">
        <v>747853.87</v>
      </c>
      <c r="U189" s="195">
        <v>435780</v>
      </c>
      <c r="V189" s="195">
        <v>225360</v>
      </c>
      <c r="W189" s="195">
        <v>155550</v>
      </c>
      <c r="X189" s="195">
        <v>2859613.53</v>
      </c>
      <c r="Y189" s="195">
        <v>223740</v>
      </c>
      <c r="Z189" s="195">
        <v>0</v>
      </c>
      <c r="AA189" s="195">
        <v>395880</v>
      </c>
      <c r="AB189" s="195">
        <v>223470</v>
      </c>
      <c r="AC189" s="195">
        <v>224370</v>
      </c>
      <c r="AD189" s="195">
        <v>0</v>
      </c>
      <c r="AE189" s="195">
        <v>439200</v>
      </c>
      <c r="AF189" s="195">
        <v>429120</v>
      </c>
      <c r="AG189" s="195">
        <v>426860</v>
      </c>
      <c r="AH189" s="195">
        <v>224370</v>
      </c>
      <c r="AI189" s="195">
        <v>631260</v>
      </c>
      <c r="AJ189" s="195">
        <v>214020</v>
      </c>
      <c r="AK189" s="195">
        <v>0</v>
      </c>
      <c r="AL189" s="195">
        <v>2642156.2799999998</v>
      </c>
      <c r="AM189" s="195">
        <v>151970</v>
      </c>
      <c r="AN189" s="195">
        <v>223830</v>
      </c>
      <c r="AO189" s="195">
        <v>1203570</v>
      </c>
      <c r="AP189" s="195">
        <v>262970</v>
      </c>
      <c r="AQ189" s="195">
        <v>0</v>
      </c>
      <c r="AR189" s="195">
        <v>225000</v>
      </c>
      <c r="AS189" s="195">
        <v>888210</v>
      </c>
      <c r="AT189" s="195">
        <v>421080</v>
      </c>
      <c r="AU189" s="195">
        <v>554373</v>
      </c>
      <c r="AV189" s="195">
        <v>415670</v>
      </c>
      <c r="AW189" s="195">
        <v>215010</v>
      </c>
      <c r="AX189" s="195">
        <v>283160</v>
      </c>
      <c r="AY189" s="195">
        <v>187020</v>
      </c>
      <c r="AZ189" s="195">
        <v>336750</v>
      </c>
      <c r="BA189" s="195">
        <v>204016.13</v>
      </c>
      <c r="BB189" s="195">
        <v>709530</v>
      </c>
      <c r="BC189" s="195">
        <v>0</v>
      </c>
      <c r="BD189" s="195">
        <v>2387452.73</v>
      </c>
      <c r="BE189" s="195">
        <v>369211.25</v>
      </c>
      <c r="BF189" s="195">
        <v>222660</v>
      </c>
      <c r="BG189" s="195">
        <v>405010</v>
      </c>
      <c r="BH189" s="195">
        <v>429975</v>
      </c>
      <c r="BI189" s="195">
        <v>0</v>
      </c>
      <c r="BJ189" s="195">
        <v>0</v>
      </c>
      <c r="BK189" s="195">
        <v>186549.09</v>
      </c>
      <c r="BL189" s="195">
        <v>24266.67</v>
      </c>
      <c r="BM189" s="195">
        <v>623760</v>
      </c>
      <c r="BN189" s="195">
        <v>566240</v>
      </c>
      <c r="BO189" s="195">
        <v>204000</v>
      </c>
      <c r="BP189" s="195">
        <v>836824.99</v>
      </c>
      <c r="BQ189" s="195">
        <v>318500</v>
      </c>
      <c r="BR189" s="195">
        <v>294352</v>
      </c>
      <c r="BS189" s="195">
        <v>3593216.04</v>
      </c>
      <c r="BT189" s="195">
        <v>0</v>
      </c>
      <c r="BU189" s="195">
        <v>0</v>
      </c>
      <c r="BV189" s="195">
        <v>535470</v>
      </c>
      <c r="BW189" s="195">
        <v>226530</v>
      </c>
      <c r="BX189" s="195">
        <v>198490</v>
      </c>
      <c r="BY189" s="195">
        <v>652230</v>
      </c>
      <c r="BZ189" s="195">
        <v>0</v>
      </c>
      <c r="CA189" s="195">
        <v>0</v>
      </c>
      <c r="CB189" s="195">
        <v>204750</v>
      </c>
      <c r="CC189" s="195">
        <v>0</v>
      </c>
      <c r="CD189" s="195">
        <v>368460</v>
      </c>
      <c r="CE189" s="195">
        <v>678438</v>
      </c>
      <c r="CF189" s="195">
        <v>83938.06</v>
      </c>
      <c r="CG189" s="195">
        <v>0</v>
      </c>
      <c r="CH189" s="195">
        <v>253680</v>
      </c>
      <c r="CI189" s="195">
        <v>438390</v>
      </c>
      <c r="CJ189" s="195">
        <v>0</v>
      </c>
      <c r="CK189" s="195">
        <v>320491.94</v>
      </c>
      <c r="CL189" s="195">
        <v>214290</v>
      </c>
      <c r="CM189" s="195">
        <v>0</v>
      </c>
    </row>
    <row r="190" spans="1:91" ht="24.6" hidden="1">
      <c r="A190" s="125">
        <v>20</v>
      </c>
      <c r="B190" s="243" t="s">
        <v>919</v>
      </c>
      <c r="C190" s="128" t="s">
        <v>508</v>
      </c>
      <c r="D190" s="195">
        <v>4967110</v>
      </c>
      <c r="E190" s="195">
        <v>392524.67</v>
      </c>
      <c r="F190" s="195">
        <v>571040</v>
      </c>
      <c r="G190" s="195">
        <v>328500</v>
      </c>
      <c r="H190" s="195">
        <v>441970</v>
      </c>
      <c r="I190" s="195">
        <v>762841.32</v>
      </c>
      <c r="J190" s="195">
        <v>202210</v>
      </c>
      <c r="K190" s="195">
        <v>277730</v>
      </c>
      <c r="L190" s="195">
        <v>584640</v>
      </c>
      <c r="M190" s="195">
        <v>230270</v>
      </c>
      <c r="N190" s="195">
        <v>1034558.4</v>
      </c>
      <c r="O190" s="195">
        <v>408360</v>
      </c>
      <c r="P190" s="195">
        <v>2935761.29</v>
      </c>
      <c r="Q190" s="195">
        <v>507780</v>
      </c>
      <c r="R190" s="195">
        <v>610050</v>
      </c>
      <c r="S190" s="195">
        <v>656550</v>
      </c>
      <c r="T190" s="195">
        <v>496890</v>
      </c>
      <c r="U190" s="195">
        <v>406980</v>
      </c>
      <c r="V190" s="195">
        <v>692013.33</v>
      </c>
      <c r="W190" s="195">
        <v>372850</v>
      </c>
      <c r="X190" s="195">
        <v>5868939.2800000003</v>
      </c>
      <c r="Y190" s="195">
        <v>454500</v>
      </c>
      <c r="Z190" s="195">
        <v>192780</v>
      </c>
      <c r="AA190" s="195">
        <v>294570</v>
      </c>
      <c r="AB190" s="195">
        <v>786510</v>
      </c>
      <c r="AC190" s="195">
        <v>571320</v>
      </c>
      <c r="AD190" s="195">
        <v>530340</v>
      </c>
      <c r="AE190" s="195">
        <v>136080</v>
      </c>
      <c r="AF190" s="195">
        <v>692010</v>
      </c>
      <c r="AG190" s="195">
        <v>649190</v>
      </c>
      <c r="AH190" s="195">
        <v>737010</v>
      </c>
      <c r="AI190" s="195">
        <v>675270</v>
      </c>
      <c r="AJ190" s="195">
        <v>842220</v>
      </c>
      <c r="AK190" s="195">
        <v>186880</v>
      </c>
      <c r="AL190" s="195">
        <v>4872960</v>
      </c>
      <c r="AM190" s="195">
        <v>264150</v>
      </c>
      <c r="AN190" s="195">
        <v>380610</v>
      </c>
      <c r="AO190" s="195">
        <v>984620</v>
      </c>
      <c r="AP190" s="195">
        <v>675510</v>
      </c>
      <c r="AQ190" s="195">
        <v>829080</v>
      </c>
      <c r="AR190" s="195">
        <v>704160</v>
      </c>
      <c r="AS190" s="195">
        <v>774630</v>
      </c>
      <c r="AT190" s="195">
        <v>350790</v>
      </c>
      <c r="AU190" s="195">
        <v>434555</v>
      </c>
      <c r="AV190" s="195">
        <v>400270</v>
      </c>
      <c r="AW190" s="195">
        <v>170100</v>
      </c>
      <c r="AX190" s="195">
        <v>562840</v>
      </c>
      <c r="AY190" s="195">
        <v>257221</v>
      </c>
      <c r="AZ190" s="195">
        <v>217940</v>
      </c>
      <c r="BA190" s="195">
        <v>205020</v>
      </c>
      <c r="BB190" s="195">
        <v>1963800</v>
      </c>
      <c r="BC190" s="195">
        <v>519210</v>
      </c>
      <c r="BD190" s="195">
        <v>5685596.6699999999</v>
      </c>
      <c r="BE190" s="195">
        <v>609240</v>
      </c>
      <c r="BF190" s="195">
        <v>414090</v>
      </c>
      <c r="BG190" s="195">
        <v>635390</v>
      </c>
      <c r="BH190" s="195">
        <v>596990</v>
      </c>
      <c r="BI190" s="195">
        <v>347200</v>
      </c>
      <c r="BJ190" s="195">
        <v>169980</v>
      </c>
      <c r="BK190" s="195">
        <v>220320</v>
      </c>
      <c r="BL190" s="195">
        <v>183240</v>
      </c>
      <c r="BM190" s="195">
        <v>5733540</v>
      </c>
      <c r="BN190" s="195">
        <v>833400</v>
      </c>
      <c r="BO190" s="195">
        <v>876840</v>
      </c>
      <c r="BP190" s="195">
        <v>826470</v>
      </c>
      <c r="BQ190" s="195">
        <v>578250</v>
      </c>
      <c r="BR190" s="195">
        <v>827370</v>
      </c>
      <c r="BS190" s="197">
        <v>12033504</v>
      </c>
      <c r="BT190" s="195">
        <v>456210</v>
      </c>
      <c r="BU190" s="195">
        <v>468330</v>
      </c>
      <c r="BV190" s="195">
        <v>2261160</v>
      </c>
      <c r="BW190" s="195">
        <v>543600</v>
      </c>
      <c r="BX190" s="195">
        <v>183920</v>
      </c>
      <c r="BY190" s="197">
        <v>1228770</v>
      </c>
      <c r="BZ190" s="195">
        <v>500220</v>
      </c>
      <c r="CA190" s="195">
        <v>617310</v>
      </c>
      <c r="CB190" s="195">
        <v>272610</v>
      </c>
      <c r="CC190" s="195">
        <v>474030</v>
      </c>
      <c r="CD190" s="195">
        <v>701550</v>
      </c>
      <c r="CE190" s="195">
        <v>230562</v>
      </c>
      <c r="CF190" s="195">
        <v>689580</v>
      </c>
      <c r="CG190" s="195">
        <v>520200</v>
      </c>
      <c r="CH190" s="195">
        <v>438690</v>
      </c>
      <c r="CI190" s="195">
        <v>206280</v>
      </c>
      <c r="CJ190" s="195">
        <v>746190</v>
      </c>
      <c r="CK190" s="197">
        <v>777960</v>
      </c>
      <c r="CL190" s="195">
        <v>642870</v>
      </c>
      <c r="CM190" s="195">
        <v>398340</v>
      </c>
    </row>
    <row r="191" spans="1:91" ht="24.6" hidden="1">
      <c r="A191" s="125">
        <v>20</v>
      </c>
      <c r="B191" s="243" t="s">
        <v>920</v>
      </c>
      <c r="C191" s="128" t="s">
        <v>509</v>
      </c>
      <c r="D191" s="195">
        <v>8055</v>
      </c>
      <c r="E191" s="195">
        <v>0</v>
      </c>
      <c r="F191" s="195">
        <v>0</v>
      </c>
      <c r="G191" s="195">
        <v>2000</v>
      </c>
      <c r="H191" s="195">
        <v>4590</v>
      </c>
      <c r="I191" s="195">
        <v>0</v>
      </c>
      <c r="J191" s="195">
        <v>2595</v>
      </c>
      <c r="K191" s="195">
        <v>0</v>
      </c>
      <c r="L191" s="195">
        <v>7950</v>
      </c>
      <c r="M191" s="195">
        <v>0</v>
      </c>
      <c r="N191" s="195">
        <v>8310</v>
      </c>
      <c r="O191" s="195">
        <v>2690</v>
      </c>
      <c r="P191" s="195">
        <v>0</v>
      </c>
      <c r="Q191" s="195">
        <v>375</v>
      </c>
      <c r="R191" s="195">
        <v>1270</v>
      </c>
      <c r="S191" s="195">
        <v>395</v>
      </c>
      <c r="T191" s="195">
        <v>0</v>
      </c>
      <c r="U191" s="195">
        <v>0</v>
      </c>
      <c r="V191" s="195">
        <v>0</v>
      </c>
      <c r="W191" s="195">
        <v>0</v>
      </c>
      <c r="X191" s="195">
        <v>56015.16</v>
      </c>
      <c r="Y191" s="195">
        <v>0</v>
      </c>
      <c r="Z191" s="195">
        <v>0</v>
      </c>
      <c r="AA191" s="195">
        <v>0</v>
      </c>
      <c r="AB191" s="195">
        <v>0</v>
      </c>
      <c r="AC191" s="195">
        <v>11715</v>
      </c>
      <c r="AD191" s="195">
        <v>0</v>
      </c>
      <c r="AE191" s="195">
        <v>0</v>
      </c>
      <c r="AF191" s="195">
        <v>630</v>
      </c>
      <c r="AG191" s="195">
        <v>0</v>
      </c>
      <c r="AH191" s="195">
        <v>4257.17</v>
      </c>
      <c r="AI191" s="195">
        <v>0</v>
      </c>
      <c r="AJ191" s="195">
        <v>11625</v>
      </c>
      <c r="AK191" s="195">
        <v>0</v>
      </c>
      <c r="AL191" s="195">
        <v>40500</v>
      </c>
      <c r="AM191" s="195">
        <v>0</v>
      </c>
      <c r="AN191" s="195">
        <v>0</v>
      </c>
      <c r="AO191" s="195">
        <v>23701</v>
      </c>
      <c r="AP191" s="195">
        <v>0</v>
      </c>
      <c r="AQ191" s="195">
        <v>11715</v>
      </c>
      <c r="AR191" s="195">
        <v>0</v>
      </c>
      <c r="AS191" s="195">
        <v>0</v>
      </c>
      <c r="AT191" s="195">
        <v>0</v>
      </c>
      <c r="AU191" s="195">
        <v>0</v>
      </c>
      <c r="AV191" s="195">
        <v>0</v>
      </c>
      <c r="AW191" s="195">
        <v>0</v>
      </c>
      <c r="AX191" s="195">
        <v>3570</v>
      </c>
      <c r="AY191" s="195">
        <v>0</v>
      </c>
      <c r="AZ191" s="195">
        <v>0</v>
      </c>
      <c r="BA191" s="195">
        <v>0</v>
      </c>
      <c r="BB191" s="195">
        <v>2295</v>
      </c>
      <c r="BC191" s="195">
        <v>11685</v>
      </c>
      <c r="BD191" s="195">
        <v>11415</v>
      </c>
      <c r="BE191" s="195">
        <v>86827.43</v>
      </c>
      <c r="BF191" s="195">
        <v>0</v>
      </c>
      <c r="BG191" s="195">
        <v>0</v>
      </c>
      <c r="BH191" s="195">
        <v>7101.17</v>
      </c>
      <c r="BI191" s="195">
        <v>0</v>
      </c>
      <c r="BJ191" s="195">
        <v>0</v>
      </c>
      <c r="BK191" s="195">
        <v>0</v>
      </c>
      <c r="BL191" s="195">
        <v>13860</v>
      </c>
      <c r="BM191" s="195">
        <v>0</v>
      </c>
      <c r="BN191" s="195">
        <v>0</v>
      </c>
      <c r="BO191" s="195">
        <v>0</v>
      </c>
      <c r="BP191" s="195">
        <v>9546.1299999999992</v>
      </c>
      <c r="BQ191" s="195">
        <v>0</v>
      </c>
      <c r="BR191" s="195">
        <v>0</v>
      </c>
      <c r="BS191" s="197">
        <v>28838.71</v>
      </c>
      <c r="BT191" s="195">
        <v>0</v>
      </c>
      <c r="BU191" s="195">
        <v>8350</v>
      </c>
      <c r="BV191" s="195">
        <v>330</v>
      </c>
      <c r="BW191" s="195">
        <v>0</v>
      </c>
      <c r="BX191" s="195">
        <v>0</v>
      </c>
      <c r="BY191" s="195">
        <v>5668.23</v>
      </c>
      <c r="BZ191" s="195">
        <v>0</v>
      </c>
      <c r="CA191" s="195">
        <v>0</v>
      </c>
      <c r="CB191" s="195">
        <v>0</v>
      </c>
      <c r="CC191" s="195">
        <v>12115</v>
      </c>
      <c r="CD191" s="195">
        <v>385</v>
      </c>
      <c r="CE191" s="195">
        <v>2490</v>
      </c>
      <c r="CF191" s="195">
        <v>6470</v>
      </c>
      <c r="CG191" s="195">
        <v>0</v>
      </c>
      <c r="CH191" s="195">
        <v>0</v>
      </c>
      <c r="CI191" s="195">
        <v>0</v>
      </c>
      <c r="CJ191" s="195">
        <v>0</v>
      </c>
      <c r="CK191" s="195">
        <v>6030</v>
      </c>
      <c r="CL191" s="195">
        <v>0</v>
      </c>
      <c r="CM191" s="195">
        <v>0</v>
      </c>
    </row>
    <row r="192" spans="1:91" ht="24.6" hidden="1">
      <c r="A192" s="125">
        <v>20</v>
      </c>
      <c r="B192" s="243" t="s">
        <v>921</v>
      </c>
      <c r="C192" s="128" t="s">
        <v>510</v>
      </c>
      <c r="D192" s="195">
        <v>0</v>
      </c>
      <c r="E192" s="195">
        <v>0</v>
      </c>
      <c r="F192" s="195">
        <v>0</v>
      </c>
      <c r="G192" s="195">
        <v>0</v>
      </c>
      <c r="H192" s="195">
        <v>0</v>
      </c>
      <c r="I192" s="195">
        <v>0</v>
      </c>
      <c r="J192" s="195">
        <v>0</v>
      </c>
      <c r="K192" s="195">
        <v>0</v>
      </c>
      <c r="L192" s="195">
        <v>0</v>
      </c>
      <c r="M192" s="195">
        <v>0</v>
      </c>
      <c r="N192" s="195">
        <v>0</v>
      </c>
      <c r="O192" s="195">
        <v>39910</v>
      </c>
      <c r="P192" s="195">
        <v>0</v>
      </c>
      <c r="Q192" s="195">
        <v>0</v>
      </c>
      <c r="R192" s="195">
        <v>0</v>
      </c>
      <c r="S192" s="195">
        <v>0</v>
      </c>
      <c r="T192" s="195">
        <v>1340</v>
      </c>
      <c r="U192" s="195">
        <v>0</v>
      </c>
      <c r="V192" s="195">
        <v>0</v>
      </c>
      <c r="W192" s="195">
        <v>0</v>
      </c>
      <c r="X192" s="195">
        <v>0</v>
      </c>
      <c r="Y192" s="195">
        <v>0</v>
      </c>
      <c r="Z192" s="195">
        <v>0</v>
      </c>
      <c r="AA192" s="195">
        <v>0</v>
      </c>
      <c r="AB192" s="195">
        <v>0</v>
      </c>
      <c r="AC192" s="195">
        <v>0</v>
      </c>
      <c r="AD192" s="195">
        <v>0</v>
      </c>
      <c r="AE192" s="195">
        <v>0</v>
      </c>
      <c r="AF192" s="195">
        <v>0</v>
      </c>
      <c r="AG192" s="195">
        <v>0</v>
      </c>
      <c r="AH192" s="195">
        <v>0</v>
      </c>
      <c r="AI192" s="195">
        <v>11355</v>
      </c>
      <c r="AJ192" s="195">
        <v>0</v>
      </c>
      <c r="AK192" s="195">
        <v>0</v>
      </c>
      <c r="AL192" s="195">
        <v>0</v>
      </c>
      <c r="AM192" s="195">
        <v>0</v>
      </c>
      <c r="AN192" s="195">
        <v>0</v>
      </c>
      <c r="AO192" s="195">
        <v>0</v>
      </c>
      <c r="AP192" s="195">
        <v>0</v>
      </c>
      <c r="AQ192" s="195">
        <v>0</v>
      </c>
      <c r="AR192" s="195">
        <v>0</v>
      </c>
      <c r="AS192" s="195">
        <v>0</v>
      </c>
      <c r="AT192" s="195">
        <v>0</v>
      </c>
      <c r="AU192" s="195">
        <v>0</v>
      </c>
      <c r="AV192" s="195">
        <v>0</v>
      </c>
      <c r="AW192" s="195">
        <v>0</v>
      </c>
      <c r="AX192" s="195">
        <v>10825</v>
      </c>
      <c r="AY192" s="195">
        <v>0</v>
      </c>
      <c r="AZ192" s="195">
        <v>0</v>
      </c>
      <c r="BA192" s="195">
        <v>0</v>
      </c>
      <c r="BB192" s="195">
        <v>0</v>
      </c>
      <c r="BC192" s="195">
        <v>0</v>
      </c>
      <c r="BD192" s="195">
        <v>10170</v>
      </c>
      <c r="BE192" s="195">
        <v>0</v>
      </c>
      <c r="BF192" s="195">
        <v>0</v>
      </c>
      <c r="BG192" s="195">
        <v>0</v>
      </c>
      <c r="BH192" s="195">
        <v>0</v>
      </c>
      <c r="BI192" s="195">
        <v>0</v>
      </c>
      <c r="BJ192" s="195">
        <v>0</v>
      </c>
      <c r="BK192" s="195">
        <v>0</v>
      </c>
      <c r="BL192" s="195">
        <v>0</v>
      </c>
      <c r="BM192" s="195">
        <v>0</v>
      </c>
      <c r="BN192" s="195">
        <v>990</v>
      </c>
      <c r="BO192" s="195">
        <v>4845</v>
      </c>
      <c r="BP192" s="195">
        <v>0</v>
      </c>
      <c r="BQ192" s="195">
        <v>0</v>
      </c>
      <c r="BR192" s="195">
        <v>3455</v>
      </c>
      <c r="BS192" s="195">
        <v>0</v>
      </c>
      <c r="BT192" s="197">
        <v>0</v>
      </c>
      <c r="BU192" s="197">
        <v>2410</v>
      </c>
      <c r="BV192" s="197">
        <v>0</v>
      </c>
      <c r="BW192" s="197">
        <v>0</v>
      </c>
      <c r="BX192" s="197">
        <v>0</v>
      </c>
      <c r="BY192" s="197">
        <v>0</v>
      </c>
      <c r="BZ192" s="197">
        <v>0</v>
      </c>
      <c r="CA192" s="197">
        <v>0</v>
      </c>
      <c r="CB192" s="197">
        <v>12025</v>
      </c>
      <c r="CC192" s="197">
        <v>0</v>
      </c>
      <c r="CD192" s="197">
        <v>0</v>
      </c>
      <c r="CE192" s="197">
        <v>0</v>
      </c>
      <c r="CF192" s="197">
        <v>0</v>
      </c>
      <c r="CG192" s="197">
        <v>0</v>
      </c>
      <c r="CH192" s="197">
        <v>0</v>
      </c>
      <c r="CI192" s="197">
        <v>0</v>
      </c>
      <c r="CJ192" s="195">
        <v>0</v>
      </c>
      <c r="CK192" s="197">
        <v>0</v>
      </c>
      <c r="CL192" s="197">
        <v>0</v>
      </c>
      <c r="CM192" s="197">
        <v>0</v>
      </c>
    </row>
    <row r="193" spans="1:91" ht="24.6" hidden="1">
      <c r="A193" s="125">
        <v>20</v>
      </c>
      <c r="B193" s="243" t="s">
        <v>922</v>
      </c>
      <c r="C193" s="126" t="s">
        <v>511</v>
      </c>
      <c r="D193" s="195">
        <v>0</v>
      </c>
      <c r="E193" s="195">
        <v>0</v>
      </c>
      <c r="F193" s="195">
        <v>0</v>
      </c>
      <c r="G193" s="195">
        <v>0</v>
      </c>
      <c r="H193" s="195">
        <v>0</v>
      </c>
      <c r="I193" s="195">
        <v>0</v>
      </c>
      <c r="J193" s="195">
        <v>0</v>
      </c>
      <c r="K193" s="195">
        <v>0</v>
      </c>
      <c r="L193" s="195">
        <v>0</v>
      </c>
      <c r="M193" s="195">
        <v>0</v>
      </c>
      <c r="N193" s="195">
        <v>0</v>
      </c>
      <c r="O193" s="195">
        <v>0</v>
      </c>
      <c r="P193" s="195">
        <v>0</v>
      </c>
      <c r="Q193" s="195">
        <v>0</v>
      </c>
      <c r="R193" s="195">
        <v>0</v>
      </c>
      <c r="S193" s="195">
        <v>0</v>
      </c>
      <c r="T193" s="195">
        <v>0</v>
      </c>
      <c r="U193" s="195">
        <v>0</v>
      </c>
      <c r="V193" s="195">
        <v>0</v>
      </c>
      <c r="W193" s="195">
        <v>0</v>
      </c>
      <c r="X193" s="195">
        <v>0</v>
      </c>
      <c r="Y193" s="195">
        <v>0</v>
      </c>
      <c r="Z193" s="195">
        <v>0</v>
      </c>
      <c r="AA193" s="195">
        <v>0</v>
      </c>
      <c r="AB193" s="195">
        <v>0</v>
      </c>
      <c r="AC193" s="195">
        <v>0</v>
      </c>
      <c r="AD193" s="195">
        <v>0</v>
      </c>
      <c r="AE193" s="195">
        <v>0</v>
      </c>
      <c r="AF193" s="195">
        <v>0</v>
      </c>
      <c r="AG193" s="195">
        <v>0</v>
      </c>
      <c r="AH193" s="195">
        <v>0</v>
      </c>
      <c r="AI193" s="195">
        <v>0</v>
      </c>
      <c r="AJ193" s="195">
        <v>0</v>
      </c>
      <c r="AK193" s="195">
        <v>0</v>
      </c>
      <c r="AL193" s="195">
        <v>0</v>
      </c>
      <c r="AM193" s="195">
        <v>0</v>
      </c>
      <c r="AN193" s="195">
        <v>0</v>
      </c>
      <c r="AO193" s="195">
        <v>0</v>
      </c>
      <c r="AP193" s="195">
        <v>0</v>
      </c>
      <c r="AQ193" s="195">
        <v>0</v>
      </c>
      <c r="AR193" s="195">
        <v>0</v>
      </c>
      <c r="AS193" s="195">
        <v>0</v>
      </c>
      <c r="AT193" s="195">
        <v>0</v>
      </c>
      <c r="AU193" s="195">
        <v>0</v>
      </c>
      <c r="AV193" s="195">
        <v>0</v>
      </c>
      <c r="AW193" s="195">
        <v>0</v>
      </c>
      <c r="AX193" s="195">
        <v>0</v>
      </c>
      <c r="AY193" s="195">
        <v>0</v>
      </c>
      <c r="AZ193" s="195">
        <v>0</v>
      </c>
      <c r="BA193" s="195">
        <v>0</v>
      </c>
      <c r="BB193" s="195">
        <v>0</v>
      </c>
      <c r="BC193" s="195">
        <v>0</v>
      </c>
      <c r="BD193" s="195">
        <v>0</v>
      </c>
      <c r="BE193" s="195">
        <v>0</v>
      </c>
      <c r="BF193" s="195">
        <v>0</v>
      </c>
      <c r="BG193" s="195">
        <v>0</v>
      </c>
      <c r="BH193" s="195">
        <v>0</v>
      </c>
      <c r="BI193" s="195">
        <v>0</v>
      </c>
      <c r="BJ193" s="195">
        <v>0</v>
      </c>
      <c r="BK193" s="195">
        <v>0</v>
      </c>
      <c r="BL193" s="195">
        <v>0</v>
      </c>
      <c r="BM193" s="195">
        <v>0</v>
      </c>
      <c r="BN193" s="195">
        <v>0</v>
      </c>
      <c r="BO193" s="195">
        <v>0</v>
      </c>
      <c r="BP193" s="195">
        <v>0</v>
      </c>
      <c r="BQ193" s="195">
        <v>0</v>
      </c>
      <c r="BR193" s="195">
        <v>0</v>
      </c>
      <c r="BS193" s="195">
        <v>0</v>
      </c>
      <c r="BT193" s="197">
        <v>0</v>
      </c>
      <c r="BU193" s="195">
        <v>0</v>
      </c>
      <c r="BV193" s="197">
        <v>0</v>
      </c>
      <c r="BW193" s="197">
        <v>0</v>
      </c>
      <c r="BX193" s="197">
        <v>0</v>
      </c>
      <c r="BY193" s="197">
        <v>0</v>
      </c>
      <c r="BZ193" s="197">
        <v>0</v>
      </c>
      <c r="CA193" s="197">
        <v>0</v>
      </c>
      <c r="CB193" s="195">
        <v>0</v>
      </c>
      <c r="CC193" s="195">
        <v>0</v>
      </c>
      <c r="CD193" s="197">
        <v>0</v>
      </c>
      <c r="CE193" s="197">
        <v>0</v>
      </c>
      <c r="CF193" s="197">
        <v>0</v>
      </c>
      <c r="CG193" s="197">
        <v>0</v>
      </c>
      <c r="CH193" s="197">
        <v>0</v>
      </c>
      <c r="CI193" s="197">
        <v>0</v>
      </c>
      <c r="CJ193" s="195">
        <v>0</v>
      </c>
      <c r="CK193" s="197">
        <v>0</v>
      </c>
      <c r="CL193" s="197">
        <v>0</v>
      </c>
      <c r="CM193" s="197">
        <v>0</v>
      </c>
    </row>
    <row r="194" spans="1:91" ht="24.6" hidden="1">
      <c r="A194" s="125">
        <v>20</v>
      </c>
      <c r="B194" s="243" t="s">
        <v>923</v>
      </c>
      <c r="C194" s="126" t="s">
        <v>512</v>
      </c>
      <c r="D194" s="195">
        <v>0</v>
      </c>
      <c r="E194" s="195">
        <v>0</v>
      </c>
      <c r="F194" s="195">
        <v>0</v>
      </c>
      <c r="G194" s="195">
        <v>0</v>
      </c>
      <c r="H194" s="195">
        <v>0</v>
      </c>
      <c r="I194" s="195">
        <v>0</v>
      </c>
      <c r="J194" s="195">
        <v>0</v>
      </c>
      <c r="K194" s="195">
        <v>0</v>
      </c>
      <c r="L194" s="195">
        <v>0</v>
      </c>
      <c r="M194" s="195">
        <v>0</v>
      </c>
      <c r="N194" s="195">
        <v>0</v>
      </c>
      <c r="O194" s="195">
        <v>0</v>
      </c>
      <c r="P194" s="195">
        <v>0</v>
      </c>
      <c r="Q194" s="195">
        <v>0</v>
      </c>
      <c r="R194" s="195">
        <v>0</v>
      </c>
      <c r="S194" s="195">
        <v>0</v>
      </c>
      <c r="T194" s="195">
        <v>0</v>
      </c>
      <c r="U194" s="195">
        <v>0</v>
      </c>
      <c r="V194" s="195">
        <v>0</v>
      </c>
      <c r="W194" s="195">
        <v>0</v>
      </c>
      <c r="X194" s="195">
        <v>0</v>
      </c>
      <c r="Y194" s="195">
        <v>0</v>
      </c>
      <c r="Z194" s="195">
        <v>0</v>
      </c>
      <c r="AA194" s="195">
        <v>0</v>
      </c>
      <c r="AB194" s="195">
        <v>0</v>
      </c>
      <c r="AC194" s="195">
        <v>0</v>
      </c>
      <c r="AD194" s="195">
        <v>0</v>
      </c>
      <c r="AE194" s="195">
        <v>0</v>
      </c>
      <c r="AF194" s="195">
        <v>0</v>
      </c>
      <c r="AG194" s="195">
        <v>0</v>
      </c>
      <c r="AH194" s="195">
        <v>0</v>
      </c>
      <c r="AI194" s="195">
        <v>0</v>
      </c>
      <c r="AJ194" s="195">
        <v>0</v>
      </c>
      <c r="AK194" s="195">
        <v>0</v>
      </c>
      <c r="AL194" s="195">
        <v>0</v>
      </c>
      <c r="AM194" s="195">
        <v>0</v>
      </c>
      <c r="AN194" s="195">
        <v>0</v>
      </c>
      <c r="AO194" s="195">
        <v>0</v>
      </c>
      <c r="AP194" s="195">
        <v>0</v>
      </c>
      <c r="AQ194" s="195">
        <v>0</v>
      </c>
      <c r="AR194" s="195">
        <v>0</v>
      </c>
      <c r="AS194" s="195">
        <v>0</v>
      </c>
      <c r="AT194" s="195">
        <v>0</v>
      </c>
      <c r="AU194" s="195">
        <v>0</v>
      </c>
      <c r="AV194" s="195">
        <v>0</v>
      </c>
      <c r="AW194" s="195">
        <v>0</v>
      </c>
      <c r="AX194" s="195">
        <v>0</v>
      </c>
      <c r="AY194" s="195">
        <v>0</v>
      </c>
      <c r="AZ194" s="195">
        <v>0</v>
      </c>
      <c r="BA194" s="195">
        <v>0</v>
      </c>
      <c r="BB194" s="195">
        <v>0</v>
      </c>
      <c r="BC194" s="195">
        <v>0</v>
      </c>
      <c r="BD194" s="195">
        <v>0</v>
      </c>
      <c r="BE194" s="195">
        <v>0</v>
      </c>
      <c r="BF194" s="195">
        <v>0</v>
      </c>
      <c r="BG194" s="195">
        <v>0</v>
      </c>
      <c r="BH194" s="195">
        <v>0</v>
      </c>
      <c r="BI194" s="195">
        <v>0</v>
      </c>
      <c r="BJ194" s="195">
        <v>0</v>
      </c>
      <c r="BK194" s="195">
        <v>0</v>
      </c>
      <c r="BL194" s="195">
        <v>0</v>
      </c>
      <c r="BM194" s="195">
        <v>0</v>
      </c>
      <c r="BN194" s="195">
        <v>0</v>
      </c>
      <c r="BO194" s="195">
        <v>0</v>
      </c>
      <c r="BP194" s="195">
        <v>0</v>
      </c>
      <c r="BQ194" s="195">
        <v>0</v>
      </c>
      <c r="BR194" s="195">
        <v>0</v>
      </c>
      <c r="BS194" s="195">
        <v>0</v>
      </c>
      <c r="BT194" s="195">
        <v>0</v>
      </c>
      <c r="BU194" s="195">
        <v>0</v>
      </c>
      <c r="BV194" s="195">
        <v>0</v>
      </c>
      <c r="BW194" s="195">
        <v>0</v>
      </c>
      <c r="BX194" s="195">
        <v>0</v>
      </c>
      <c r="BY194" s="195">
        <v>0</v>
      </c>
      <c r="BZ194" s="195">
        <v>0</v>
      </c>
      <c r="CA194" s="195">
        <v>0</v>
      </c>
      <c r="CB194" s="195">
        <v>0</v>
      </c>
      <c r="CC194" s="195">
        <v>0</v>
      </c>
      <c r="CD194" s="195">
        <v>0</v>
      </c>
      <c r="CE194" s="195">
        <v>0</v>
      </c>
      <c r="CF194" s="195">
        <v>0</v>
      </c>
      <c r="CG194" s="195">
        <v>0</v>
      </c>
      <c r="CH194" s="195">
        <v>0</v>
      </c>
      <c r="CI194" s="195">
        <v>0</v>
      </c>
      <c r="CJ194" s="195">
        <v>0</v>
      </c>
      <c r="CK194" s="195">
        <v>0</v>
      </c>
      <c r="CL194" s="195">
        <v>0</v>
      </c>
      <c r="CM194" s="195">
        <v>0</v>
      </c>
    </row>
    <row r="195" spans="1:91" ht="24.6" hidden="1">
      <c r="A195" s="125">
        <v>20</v>
      </c>
      <c r="B195" s="243" t="s">
        <v>924</v>
      </c>
      <c r="C195" s="126" t="s">
        <v>513</v>
      </c>
      <c r="D195" s="195">
        <v>134895</v>
      </c>
      <c r="E195" s="195">
        <v>0</v>
      </c>
      <c r="F195" s="195">
        <v>0</v>
      </c>
      <c r="G195" s="195">
        <v>0</v>
      </c>
      <c r="H195" s="195">
        <v>0</v>
      </c>
      <c r="I195" s="195">
        <v>0</v>
      </c>
      <c r="J195" s="195">
        <v>0</v>
      </c>
      <c r="K195" s="195">
        <v>18000</v>
      </c>
      <c r="L195" s="195">
        <v>0</v>
      </c>
      <c r="M195" s="195">
        <v>0</v>
      </c>
      <c r="N195" s="195">
        <v>0</v>
      </c>
      <c r="O195" s="195">
        <v>4110</v>
      </c>
      <c r="P195" s="195">
        <v>0</v>
      </c>
      <c r="Q195" s="195">
        <v>0</v>
      </c>
      <c r="R195" s="195">
        <v>0</v>
      </c>
      <c r="S195" s="195">
        <v>0</v>
      </c>
      <c r="T195" s="195">
        <v>0</v>
      </c>
      <c r="U195" s="195">
        <v>0</v>
      </c>
      <c r="V195" s="195">
        <v>0</v>
      </c>
      <c r="W195" s="195">
        <v>0</v>
      </c>
      <c r="X195" s="195">
        <v>0</v>
      </c>
      <c r="Y195" s="195">
        <v>0</v>
      </c>
      <c r="Z195" s="195">
        <v>0</v>
      </c>
      <c r="AA195" s="195">
        <v>0</v>
      </c>
      <c r="AB195" s="195">
        <v>0</v>
      </c>
      <c r="AC195" s="195">
        <v>0</v>
      </c>
      <c r="AD195" s="195">
        <v>0</v>
      </c>
      <c r="AE195" s="195">
        <v>0</v>
      </c>
      <c r="AF195" s="195">
        <v>0</v>
      </c>
      <c r="AG195" s="195">
        <v>0</v>
      </c>
      <c r="AH195" s="195">
        <v>0</v>
      </c>
      <c r="AI195" s="195">
        <v>0</v>
      </c>
      <c r="AJ195" s="195">
        <v>0</v>
      </c>
      <c r="AK195" s="195">
        <v>0</v>
      </c>
      <c r="AL195" s="195">
        <v>0</v>
      </c>
      <c r="AM195" s="195">
        <v>0</v>
      </c>
      <c r="AN195" s="195">
        <v>0</v>
      </c>
      <c r="AO195" s="195">
        <v>0</v>
      </c>
      <c r="AP195" s="195">
        <v>0</v>
      </c>
      <c r="AQ195" s="195">
        <v>0</v>
      </c>
      <c r="AR195" s="195">
        <v>0</v>
      </c>
      <c r="AS195" s="195">
        <v>0</v>
      </c>
      <c r="AT195" s="195">
        <v>0</v>
      </c>
      <c r="AU195" s="195">
        <v>0</v>
      </c>
      <c r="AV195" s="195">
        <v>0</v>
      </c>
      <c r="AW195" s="195">
        <v>0</v>
      </c>
      <c r="AX195" s="195">
        <v>0</v>
      </c>
      <c r="AY195" s="195">
        <v>0</v>
      </c>
      <c r="AZ195" s="195">
        <v>0</v>
      </c>
      <c r="BA195" s="195">
        <v>0</v>
      </c>
      <c r="BB195" s="195">
        <v>0</v>
      </c>
      <c r="BC195" s="195">
        <v>0</v>
      </c>
      <c r="BD195" s="195">
        <v>0</v>
      </c>
      <c r="BE195" s="195">
        <v>0</v>
      </c>
      <c r="BF195" s="195">
        <v>0</v>
      </c>
      <c r="BG195" s="195">
        <v>0</v>
      </c>
      <c r="BH195" s="195">
        <v>0</v>
      </c>
      <c r="BI195" s="195">
        <v>0</v>
      </c>
      <c r="BJ195" s="195">
        <v>0</v>
      </c>
      <c r="BK195" s="195">
        <v>0</v>
      </c>
      <c r="BL195" s="195">
        <v>0</v>
      </c>
      <c r="BM195" s="195">
        <v>0</v>
      </c>
      <c r="BN195" s="195">
        <v>0</v>
      </c>
      <c r="BO195" s="195">
        <v>0</v>
      </c>
      <c r="BP195" s="195">
        <v>0</v>
      </c>
      <c r="BQ195" s="195">
        <v>0</v>
      </c>
      <c r="BR195" s="195">
        <v>13600</v>
      </c>
      <c r="BS195" s="195">
        <v>0</v>
      </c>
      <c r="BT195" s="195">
        <v>0</v>
      </c>
      <c r="BU195" s="195">
        <v>0</v>
      </c>
      <c r="BV195" s="195">
        <v>0</v>
      </c>
      <c r="BW195" s="195">
        <v>0</v>
      </c>
      <c r="BX195" s="195">
        <v>0</v>
      </c>
      <c r="BY195" s="195">
        <v>0</v>
      </c>
      <c r="BZ195" s="195">
        <v>0</v>
      </c>
      <c r="CA195" s="195">
        <v>0</v>
      </c>
      <c r="CB195" s="195">
        <v>0</v>
      </c>
      <c r="CC195" s="195">
        <v>0</v>
      </c>
      <c r="CD195" s="195">
        <v>0</v>
      </c>
      <c r="CE195" s="195">
        <v>0</v>
      </c>
      <c r="CF195" s="195">
        <v>0</v>
      </c>
      <c r="CG195" s="195">
        <v>0</v>
      </c>
      <c r="CH195" s="195">
        <v>0</v>
      </c>
      <c r="CI195" s="195">
        <v>0</v>
      </c>
      <c r="CJ195" s="195">
        <v>0</v>
      </c>
      <c r="CK195" s="195">
        <v>0</v>
      </c>
      <c r="CL195" s="195">
        <v>0</v>
      </c>
      <c r="CM195" s="195">
        <v>0</v>
      </c>
    </row>
    <row r="196" spans="1:91" ht="24.6" hidden="1">
      <c r="A196" s="125">
        <v>20</v>
      </c>
      <c r="B196" s="243" t="s">
        <v>925</v>
      </c>
      <c r="C196" s="126" t="s">
        <v>514</v>
      </c>
      <c r="D196" s="195">
        <v>0</v>
      </c>
      <c r="E196" s="195">
        <v>0</v>
      </c>
      <c r="F196" s="195">
        <v>0</v>
      </c>
      <c r="G196" s="195">
        <v>0</v>
      </c>
      <c r="H196" s="195">
        <v>0</v>
      </c>
      <c r="I196" s="195">
        <v>0</v>
      </c>
      <c r="J196" s="195">
        <v>0</v>
      </c>
      <c r="K196" s="195">
        <v>0</v>
      </c>
      <c r="L196" s="195">
        <v>0</v>
      </c>
      <c r="M196" s="195">
        <v>0</v>
      </c>
      <c r="N196" s="195">
        <v>0</v>
      </c>
      <c r="O196" s="195">
        <v>0</v>
      </c>
      <c r="P196" s="195">
        <v>0</v>
      </c>
      <c r="Q196" s="195">
        <v>0</v>
      </c>
      <c r="R196" s="195">
        <v>0</v>
      </c>
      <c r="S196" s="195">
        <v>0</v>
      </c>
      <c r="T196" s="195">
        <v>0</v>
      </c>
      <c r="U196" s="195">
        <v>0</v>
      </c>
      <c r="V196" s="195">
        <v>0</v>
      </c>
      <c r="W196" s="195">
        <v>0</v>
      </c>
      <c r="X196" s="195">
        <v>8055</v>
      </c>
      <c r="Y196" s="195">
        <v>0</v>
      </c>
      <c r="Z196" s="195">
        <v>0</v>
      </c>
      <c r="AA196" s="195">
        <v>0</v>
      </c>
      <c r="AB196" s="195">
        <v>0</v>
      </c>
      <c r="AC196" s="195">
        <v>0</v>
      </c>
      <c r="AD196" s="195">
        <v>0</v>
      </c>
      <c r="AE196" s="195">
        <v>0</v>
      </c>
      <c r="AF196" s="195">
        <v>0</v>
      </c>
      <c r="AG196" s="195">
        <v>0</v>
      </c>
      <c r="AH196" s="195">
        <v>0</v>
      </c>
      <c r="AI196" s="195">
        <v>0</v>
      </c>
      <c r="AJ196" s="195">
        <v>0</v>
      </c>
      <c r="AK196" s="195">
        <v>0</v>
      </c>
      <c r="AL196" s="195">
        <v>0</v>
      </c>
      <c r="AM196" s="195">
        <v>0</v>
      </c>
      <c r="AN196" s="195">
        <v>0</v>
      </c>
      <c r="AO196" s="195">
        <v>0</v>
      </c>
      <c r="AP196" s="195">
        <v>0</v>
      </c>
      <c r="AQ196" s="195">
        <v>0</v>
      </c>
      <c r="AR196" s="195">
        <v>0</v>
      </c>
      <c r="AS196" s="195">
        <v>0</v>
      </c>
      <c r="AT196" s="195">
        <v>0</v>
      </c>
      <c r="AU196" s="195">
        <v>0</v>
      </c>
      <c r="AV196" s="195">
        <v>0</v>
      </c>
      <c r="AW196" s="195">
        <v>0</v>
      </c>
      <c r="AX196" s="195">
        <v>0</v>
      </c>
      <c r="AY196" s="195">
        <v>0</v>
      </c>
      <c r="AZ196" s="195">
        <v>0</v>
      </c>
      <c r="BA196" s="195">
        <v>0</v>
      </c>
      <c r="BB196" s="195">
        <v>0</v>
      </c>
      <c r="BC196" s="195">
        <v>0</v>
      </c>
      <c r="BD196" s="195">
        <v>0</v>
      </c>
      <c r="BE196" s="195">
        <v>0</v>
      </c>
      <c r="BF196" s="195">
        <v>0</v>
      </c>
      <c r="BG196" s="195">
        <v>0</v>
      </c>
      <c r="BH196" s="195">
        <v>0</v>
      </c>
      <c r="BI196" s="195">
        <v>0</v>
      </c>
      <c r="BJ196" s="195">
        <v>0</v>
      </c>
      <c r="BK196" s="195">
        <v>0</v>
      </c>
      <c r="BL196" s="195">
        <v>0</v>
      </c>
      <c r="BM196" s="195">
        <v>0</v>
      </c>
      <c r="BN196" s="195">
        <v>0</v>
      </c>
      <c r="BO196" s="195">
        <v>0</v>
      </c>
      <c r="BP196" s="195">
        <v>0</v>
      </c>
      <c r="BQ196" s="195">
        <v>0</v>
      </c>
      <c r="BR196" s="195">
        <v>0</v>
      </c>
      <c r="BS196" s="195">
        <v>0</v>
      </c>
      <c r="BT196" s="195">
        <v>0</v>
      </c>
      <c r="BU196" s="195">
        <v>0</v>
      </c>
      <c r="BV196" s="195">
        <v>0</v>
      </c>
      <c r="BW196" s="195">
        <v>0</v>
      </c>
      <c r="BX196" s="195">
        <v>0</v>
      </c>
      <c r="BY196" s="195">
        <v>0</v>
      </c>
      <c r="BZ196" s="195">
        <v>0</v>
      </c>
      <c r="CA196" s="195">
        <v>0</v>
      </c>
      <c r="CB196" s="195">
        <v>0</v>
      </c>
      <c r="CC196" s="195">
        <v>0</v>
      </c>
      <c r="CD196" s="195">
        <v>0</v>
      </c>
      <c r="CE196" s="195">
        <v>0</v>
      </c>
      <c r="CF196" s="195">
        <v>0</v>
      </c>
      <c r="CG196" s="195">
        <v>0</v>
      </c>
      <c r="CH196" s="195">
        <v>0</v>
      </c>
      <c r="CI196" s="195">
        <v>0</v>
      </c>
      <c r="CJ196" s="195">
        <v>0</v>
      </c>
      <c r="CK196" s="195">
        <v>0</v>
      </c>
      <c r="CL196" s="195">
        <v>0</v>
      </c>
      <c r="CM196" s="195">
        <v>0</v>
      </c>
    </row>
    <row r="197" spans="1:91" ht="24.6" hidden="1">
      <c r="A197" s="125">
        <v>20</v>
      </c>
      <c r="B197" s="243" t="s">
        <v>926</v>
      </c>
      <c r="C197" s="126" t="s">
        <v>515</v>
      </c>
      <c r="D197" s="195">
        <v>2722863.82</v>
      </c>
      <c r="E197" s="195">
        <v>255753.99</v>
      </c>
      <c r="F197" s="195">
        <v>290700</v>
      </c>
      <c r="G197" s="195">
        <v>350854.84</v>
      </c>
      <c r="H197" s="195">
        <v>50400</v>
      </c>
      <c r="I197" s="195">
        <v>0</v>
      </c>
      <c r="J197" s="195">
        <v>400170.97</v>
      </c>
      <c r="K197" s="195">
        <v>346140</v>
      </c>
      <c r="L197" s="195">
        <v>201600</v>
      </c>
      <c r="M197" s="195">
        <v>157379.31</v>
      </c>
      <c r="N197" s="195">
        <v>480600</v>
      </c>
      <c r="O197" s="195">
        <v>0</v>
      </c>
      <c r="P197" s="195">
        <v>1494181.29</v>
      </c>
      <c r="Q197" s="195">
        <v>50400</v>
      </c>
      <c r="R197" s="195">
        <v>732275.26</v>
      </c>
      <c r="S197" s="195">
        <v>229961.29</v>
      </c>
      <c r="T197" s="195">
        <v>288574.19</v>
      </c>
      <c r="U197" s="195">
        <v>67200</v>
      </c>
      <c r="V197" s="195">
        <v>221432.26</v>
      </c>
      <c r="W197" s="195">
        <v>255070.97</v>
      </c>
      <c r="X197" s="195">
        <v>2338373.9900000002</v>
      </c>
      <c r="Y197" s="195">
        <v>139500</v>
      </c>
      <c r="Z197" s="195">
        <v>151200</v>
      </c>
      <c r="AA197" s="195">
        <v>189900</v>
      </c>
      <c r="AB197" s="195">
        <v>50400</v>
      </c>
      <c r="AC197" s="195">
        <v>248632.6</v>
      </c>
      <c r="AD197" s="195">
        <v>189900</v>
      </c>
      <c r="AE197" s="195">
        <v>341100</v>
      </c>
      <c r="AF197" s="195">
        <v>139500</v>
      </c>
      <c r="AG197" s="195">
        <v>95200</v>
      </c>
      <c r="AH197" s="195">
        <v>216651.61</v>
      </c>
      <c r="AI197" s="195">
        <v>427406.46</v>
      </c>
      <c r="AJ197" s="195">
        <v>0</v>
      </c>
      <c r="AK197" s="195">
        <v>50400</v>
      </c>
      <c r="AL197" s="195">
        <v>5482711.0599999996</v>
      </c>
      <c r="AM197" s="195">
        <v>209587.1</v>
      </c>
      <c r="AN197" s="195">
        <v>100800</v>
      </c>
      <c r="AO197" s="195">
        <v>470622.58</v>
      </c>
      <c r="AP197" s="195">
        <v>265458.06</v>
      </c>
      <c r="AQ197" s="195">
        <v>240300</v>
      </c>
      <c r="AR197" s="195">
        <v>50400</v>
      </c>
      <c r="AS197" s="195">
        <v>881538.71</v>
      </c>
      <c r="AT197" s="195">
        <v>100800</v>
      </c>
      <c r="AU197" s="195">
        <v>294243.33</v>
      </c>
      <c r="AV197" s="195">
        <v>345254.84</v>
      </c>
      <c r="AW197" s="195">
        <v>274622.58</v>
      </c>
      <c r="AX197" s="195">
        <v>151200</v>
      </c>
      <c r="AY197" s="195">
        <v>0</v>
      </c>
      <c r="AZ197" s="195">
        <v>262825.59000000003</v>
      </c>
      <c r="BA197" s="195">
        <v>201600</v>
      </c>
      <c r="BB197" s="195">
        <v>1488168.38</v>
      </c>
      <c r="BC197" s="195">
        <v>269522.57</v>
      </c>
      <c r="BD197" s="195">
        <v>3031506.45</v>
      </c>
      <c r="BE197" s="195">
        <v>537896.46</v>
      </c>
      <c r="BF197" s="195">
        <v>274093.09999999998</v>
      </c>
      <c r="BG197" s="195">
        <v>233111.57</v>
      </c>
      <c r="BH197" s="195">
        <v>1685613.67</v>
      </c>
      <c r="BI197" s="195">
        <v>26700</v>
      </c>
      <c r="BJ197" s="195">
        <v>134400</v>
      </c>
      <c r="BK197" s="195">
        <v>93032.26</v>
      </c>
      <c r="BL197" s="195">
        <v>137800</v>
      </c>
      <c r="BM197" s="195">
        <v>3056967.43</v>
      </c>
      <c r="BN197" s="195">
        <v>424353.33</v>
      </c>
      <c r="BO197" s="195">
        <v>100800</v>
      </c>
      <c r="BP197" s="195">
        <v>290700</v>
      </c>
      <c r="BQ197" s="195">
        <v>187148.39</v>
      </c>
      <c r="BR197" s="195">
        <v>50400</v>
      </c>
      <c r="BS197" s="195">
        <v>9424507.2100000009</v>
      </c>
      <c r="BT197" s="195">
        <v>296300</v>
      </c>
      <c r="BU197" s="195">
        <v>464119.35</v>
      </c>
      <c r="BV197" s="195">
        <v>2140094.4700000002</v>
      </c>
      <c r="BW197" s="195">
        <v>157545.78</v>
      </c>
      <c r="BX197" s="195">
        <v>341100</v>
      </c>
      <c r="BY197" s="195">
        <v>700041.94</v>
      </c>
      <c r="BZ197" s="195">
        <v>0</v>
      </c>
      <c r="CA197" s="195">
        <v>329400</v>
      </c>
      <c r="CB197" s="195">
        <v>290700</v>
      </c>
      <c r="CC197" s="195">
        <v>240300</v>
      </c>
      <c r="CD197" s="195">
        <v>845503.23</v>
      </c>
      <c r="CE197" s="197">
        <v>271728.61</v>
      </c>
      <c r="CF197" s="195">
        <v>512333.33</v>
      </c>
      <c r="CG197" s="195">
        <v>100800</v>
      </c>
      <c r="CH197" s="195">
        <v>140000</v>
      </c>
      <c r="CI197" s="195">
        <v>252000</v>
      </c>
      <c r="CJ197" s="195">
        <v>342533.33</v>
      </c>
      <c r="CK197" s="195">
        <v>33600</v>
      </c>
      <c r="CL197" s="195">
        <v>218038.71</v>
      </c>
      <c r="CM197" s="195">
        <v>138112.9</v>
      </c>
    </row>
    <row r="198" spans="1:91" ht="24.6" hidden="1">
      <c r="A198" s="125">
        <v>20</v>
      </c>
      <c r="B198" s="243" t="s">
        <v>927</v>
      </c>
      <c r="C198" s="126" t="s">
        <v>516</v>
      </c>
      <c r="D198" s="195">
        <v>115500</v>
      </c>
      <c r="E198" s="195">
        <v>0</v>
      </c>
      <c r="F198" s="195">
        <v>0</v>
      </c>
      <c r="G198" s="195">
        <v>0</v>
      </c>
      <c r="H198" s="195">
        <v>0</v>
      </c>
      <c r="I198" s="195">
        <v>0</v>
      </c>
      <c r="J198" s="195">
        <v>0</v>
      </c>
      <c r="K198" s="195">
        <v>0</v>
      </c>
      <c r="L198" s="195">
        <v>0</v>
      </c>
      <c r="M198" s="195">
        <v>0</v>
      </c>
      <c r="N198" s="195">
        <v>0</v>
      </c>
      <c r="O198" s="195">
        <v>0</v>
      </c>
      <c r="P198" s="195">
        <v>63000</v>
      </c>
      <c r="Q198" s="195">
        <v>0</v>
      </c>
      <c r="R198" s="195">
        <v>0</v>
      </c>
      <c r="S198" s="195">
        <v>0</v>
      </c>
      <c r="T198" s="195">
        <v>3880.42</v>
      </c>
      <c r="U198" s="195">
        <v>0</v>
      </c>
      <c r="V198" s="195">
        <v>0</v>
      </c>
      <c r="W198" s="195">
        <v>0</v>
      </c>
      <c r="X198" s="195">
        <v>63000</v>
      </c>
      <c r="Y198" s="195">
        <v>0</v>
      </c>
      <c r="Z198" s="195">
        <v>0</v>
      </c>
      <c r="AA198" s="195">
        <v>0</v>
      </c>
      <c r="AB198" s="195">
        <v>0</v>
      </c>
      <c r="AC198" s="195">
        <v>0</v>
      </c>
      <c r="AD198" s="195">
        <v>0</v>
      </c>
      <c r="AE198" s="195">
        <v>0</v>
      </c>
      <c r="AF198" s="195">
        <v>0</v>
      </c>
      <c r="AG198" s="195">
        <v>0</v>
      </c>
      <c r="AH198" s="195">
        <v>0</v>
      </c>
      <c r="AI198" s="195">
        <v>0</v>
      </c>
      <c r="AJ198" s="195">
        <v>0</v>
      </c>
      <c r="AK198" s="195">
        <v>0</v>
      </c>
      <c r="AL198" s="195">
        <v>181000</v>
      </c>
      <c r="AM198" s="195">
        <v>0</v>
      </c>
      <c r="AN198" s="195">
        <v>0</v>
      </c>
      <c r="AO198" s="195">
        <v>0</v>
      </c>
      <c r="AP198" s="195">
        <v>0</v>
      </c>
      <c r="AQ198" s="195">
        <v>0</v>
      </c>
      <c r="AR198" s="195">
        <v>0</v>
      </c>
      <c r="AS198" s="195">
        <v>0</v>
      </c>
      <c r="AT198" s="195">
        <v>0</v>
      </c>
      <c r="AU198" s="195">
        <v>0</v>
      </c>
      <c r="AV198" s="195">
        <v>31500</v>
      </c>
      <c r="AW198" s="195">
        <v>0</v>
      </c>
      <c r="AX198" s="195">
        <v>0</v>
      </c>
      <c r="AY198" s="195">
        <v>0</v>
      </c>
      <c r="AZ198" s="195">
        <v>0</v>
      </c>
      <c r="BA198" s="195">
        <v>0</v>
      </c>
      <c r="BB198" s="195">
        <v>31500</v>
      </c>
      <c r="BC198" s="195">
        <v>0</v>
      </c>
      <c r="BD198" s="195">
        <v>158600</v>
      </c>
      <c r="BE198" s="195">
        <v>0</v>
      </c>
      <c r="BF198" s="195">
        <v>0</v>
      </c>
      <c r="BG198" s="195">
        <v>0</v>
      </c>
      <c r="BH198" s="195">
        <v>0</v>
      </c>
      <c r="BI198" s="195">
        <v>210772.86</v>
      </c>
      <c r="BJ198" s="195">
        <v>0</v>
      </c>
      <c r="BK198" s="195">
        <v>0</v>
      </c>
      <c r="BL198" s="195">
        <v>68900</v>
      </c>
      <c r="BM198" s="195">
        <v>31500</v>
      </c>
      <c r="BN198" s="195">
        <v>0</v>
      </c>
      <c r="BO198" s="195">
        <v>0</v>
      </c>
      <c r="BP198" s="195">
        <v>0</v>
      </c>
      <c r="BQ198" s="195">
        <v>0</v>
      </c>
      <c r="BR198" s="195">
        <v>0</v>
      </c>
      <c r="BS198" s="195">
        <v>203564.52</v>
      </c>
      <c r="BT198" s="195">
        <v>0</v>
      </c>
      <c r="BU198" s="195">
        <v>0</v>
      </c>
      <c r="BV198" s="195">
        <v>0</v>
      </c>
      <c r="BW198" s="195">
        <v>0</v>
      </c>
      <c r="BX198" s="195">
        <v>0</v>
      </c>
      <c r="BY198" s="195">
        <v>0</v>
      </c>
      <c r="BZ198" s="195">
        <v>0</v>
      </c>
      <c r="CA198" s="195">
        <v>0</v>
      </c>
      <c r="CB198" s="195">
        <v>0</v>
      </c>
      <c r="CC198" s="195">
        <v>0</v>
      </c>
      <c r="CD198" s="195">
        <v>0</v>
      </c>
      <c r="CE198" s="195">
        <v>0</v>
      </c>
      <c r="CF198" s="195">
        <v>0</v>
      </c>
      <c r="CG198" s="195">
        <v>0</v>
      </c>
      <c r="CH198" s="195">
        <v>0</v>
      </c>
      <c r="CI198" s="195">
        <v>0</v>
      </c>
      <c r="CJ198" s="195">
        <v>0</v>
      </c>
      <c r="CK198" s="195">
        <v>0</v>
      </c>
      <c r="CL198" s="195">
        <v>0</v>
      </c>
      <c r="CM198" s="195">
        <v>0</v>
      </c>
    </row>
    <row r="199" spans="1:91" ht="24.6" hidden="1">
      <c r="A199" s="125">
        <v>22</v>
      </c>
      <c r="B199" s="243" t="s">
        <v>928</v>
      </c>
      <c r="C199" s="126" t="s">
        <v>517</v>
      </c>
      <c r="D199" s="195">
        <v>14226674.880000001</v>
      </c>
      <c r="E199" s="195">
        <v>455940</v>
      </c>
      <c r="F199" s="195">
        <v>1121670</v>
      </c>
      <c r="G199" s="195">
        <v>1485000</v>
      </c>
      <c r="H199" s="195">
        <v>733590</v>
      </c>
      <c r="I199" s="195">
        <v>0</v>
      </c>
      <c r="J199" s="195">
        <v>1440760</v>
      </c>
      <c r="K199" s="195">
        <v>2018240</v>
      </c>
      <c r="L199" s="195">
        <v>0</v>
      </c>
      <c r="M199" s="195">
        <v>1072610</v>
      </c>
      <c r="N199" s="195">
        <v>2137600</v>
      </c>
      <c r="O199" s="195">
        <v>415080</v>
      </c>
      <c r="P199" s="195">
        <v>6028158.25</v>
      </c>
      <c r="Q199" s="195">
        <v>1141770</v>
      </c>
      <c r="R199" s="195">
        <v>722380</v>
      </c>
      <c r="S199" s="195">
        <v>2034770</v>
      </c>
      <c r="T199" s="195">
        <v>1087390</v>
      </c>
      <c r="U199" s="195">
        <v>1177200</v>
      </c>
      <c r="V199" s="195">
        <v>893415</v>
      </c>
      <c r="W199" s="195">
        <v>432600</v>
      </c>
      <c r="X199" s="195">
        <v>13700185</v>
      </c>
      <c r="Y199" s="195">
        <v>637260</v>
      </c>
      <c r="Z199" s="195">
        <v>0</v>
      </c>
      <c r="AA199" s="195">
        <v>1061640</v>
      </c>
      <c r="AB199" s="195">
        <v>849840</v>
      </c>
      <c r="AC199" s="195">
        <v>732000</v>
      </c>
      <c r="AD199" s="195">
        <v>734130</v>
      </c>
      <c r="AE199" s="195">
        <v>3481430</v>
      </c>
      <c r="AF199" s="195">
        <v>482070</v>
      </c>
      <c r="AG199" s="195">
        <v>1423290</v>
      </c>
      <c r="AH199" s="195">
        <v>1269020</v>
      </c>
      <c r="AI199" s="195">
        <v>1956600</v>
      </c>
      <c r="AJ199" s="195">
        <v>980160</v>
      </c>
      <c r="AK199" s="195">
        <v>712380</v>
      </c>
      <c r="AL199" s="195">
        <v>29185435</v>
      </c>
      <c r="AM199" s="195">
        <v>552480</v>
      </c>
      <c r="AN199" s="195">
        <v>852840</v>
      </c>
      <c r="AO199" s="195">
        <v>0</v>
      </c>
      <c r="AP199" s="195">
        <v>2680765</v>
      </c>
      <c r="AQ199" s="195">
        <v>814020</v>
      </c>
      <c r="AR199" s="195">
        <v>530640</v>
      </c>
      <c r="AS199" s="195">
        <v>3912993.75</v>
      </c>
      <c r="AT199" s="195">
        <v>778357.5</v>
      </c>
      <c r="AU199" s="195">
        <v>742410</v>
      </c>
      <c r="AV199" s="195">
        <v>1691210</v>
      </c>
      <c r="AW199" s="195">
        <v>846690</v>
      </c>
      <c r="AX199" s="195">
        <v>689805</v>
      </c>
      <c r="AY199" s="195">
        <v>1177800</v>
      </c>
      <c r="AZ199" s="195">
        <v>406970</v>
      </c>
      <c r="BA199" s="195">
        <v>625540</v>
      </c>
      <c r="BB199" s="195">
        <v>8259790</v>
      </c>
      <c r="BC199" s="195">
        <v>825915</v>
      </c>
      <c r="BD199" s="195">
        <v>0</v>
      </c>
      <c r="BE199" s="195">
        <v>3133530</v>
      </c>
      <c r="BF199" s="195">
        <v>671000</v>
      </c>
      <c r="BG199" s="195">
        <v>734490</v>
      </c>
      <c r="BH199" s="195">
        <v>6354650</v>
      </c>
      <c r="BI199" s="195">
        <v>0</v>
      </c>
      <c r="BJ199" s="195">
        <v>0</v>
      </c>
      <c r="BK199" s="195">
        <v>1008880</v>
      </c>
      <c r="BL199" s="195">
        <v>539640</v>
      </c>
      <c r="BM199" s="195">
        <v>7239152</v>
      </c>
      <c r="BN199" s="195">
        <v>1396080</v>
      </c>
      <c r="BO199" s="195">
        <v>771360</v>
      </c>
      <c r="BP199" s="195">
        <v>2059950</v>
      </c>
      <c r="BQ199" s="195">
        <v>745150</v>
      </c>
      <c r="BR199" s="195">
        <v>607860</v>
      </c>
      <c r="BS199" s="197">
        <v>39086425.420000002</v>
      </c>
      <c r="BT199" s="195">
        <v>1232580</v>
      </c>
      <c r="BU199" s="197">
        <v>1654040</v>
      </c>
      <c r="BV199" s="197">
        <v>5946780</v>
      </c>
      <c r="BW199" s="197">
        <v>0</v>
      </c>
      <c r="BX199" s="197">
        <v>815847.5</v>
      </c>
      <c r="BY199" s="197">
        <v>3001500</v>
      </c>
      <c r="BZ199" s="197">
        <v>545489</v>
      </c>
      <c r="CA199" s="195">
        <v>753450</v>
      </c>
      <c r="CB199" s="197">
        <v>516840</v>
      </c>
      <c r="CC199" s="197">
        <v>1281194</v>
      </c>
      <c r="CD199" s="197">
        <v>4283520</v>
      </c>
      <c r="CE199" s="195">
        <v>1541430</v>
      </c>
      <c r="CF199" s="197">
        <v>2537010</v>
      </c>
      <c r="CG199" s="197">
        <v>541380</v>
      </c>
      <c r="CH199" s="197">
        <v>630195</v>
      </c>
      <c r="CI199" s="195">
        <v>383940</v>
      </c>
      <c r="CJ199" s="197">
        <v>538110</v>
      </c>
      <c r="CK199" s="197">
        <v>4513740</v>
      </c>
      <c r="CL199" s="195">
        <v>474480</v>
      </c>
      <c r="CM199" s="197">
        <v>568890</v>
      </c>
    </row>
    <row r="200" spans="1:91" ht="24.6" hidden="1">
      <c r="A200" s="125">
        <v>23</v>
      </c>
      <c r="B200" s="243" t="s">
        <v>929</v>
      </c>
      <c r="C200" s="126" t="s">
        <v>518</v>
      </c>
      <c r="D200" s="195">
        <v>0</v>
      </c>
      <c r="E200" s="195">
        <v>0</v>
      </c>
      <c r="F200" s="195">
        <v>0</v>
      </c>
      <c r="G200" s="195">
        <v>0</v>
      </c>
      <c r="H200" s="195">
        <v>0</v>
      </c>
      <c r="I200" s="195">
        <v>0</v>
      </c>
      <c r="J200" s="195">
        <v>0</v>
      </c>
      <c r="K200" s="195">
        <v>0</v>
      </c>
      <c r="L200" s="195">
        <v>0</v>
      </c>
      <c r="M200" s="195">
        <v>0</v>
      </c>
      <c r="N200" s="195">
        <v>0</v>
      </c>
      <c r="O200" s="195">
        <v>0</v>
      </c>
      <c r="P200" s="195">
        <v>0</v>
      </c>
      <c r="Q200" s="195">
        <v>0</v>
      </c>
      <c r="R200" s="195">
        <v>0</v>
      </c>
      <c r="S200" s="195">
        <v>0</v>
      </c>
      <c r="T200" s="195">
        <v>0</v>
      </c>
      <c r="U200" s="195">
        <v>0</v>
      </c>
      <c r="V200" s="195">
        <v>0</v>
      </c>
      <c r="W200" s="195">
        <v>0</v>
      </c>
      <c r="X200" s="195">
        <v>0</v>
      </c>
      <c r="Y200" s="195">
        <v>0</v>
      </c>
      <c r="Z200" s="195">
        <v>0</v>
      </c>
      <c r="AA200" s="195">
        <v>0</v>
      </c>
      <c r="AB200" s="195">
        <v>0</v>
      </c>
      <c r="AC200" s="195">
        <v>0</v>
      </c>
      <c r="AD200" s="195">
        <v>0</v>
      </c>
      <c r="AE200" s="195">
        <v>0</v>
      </c>
      <c r="AF200" s="195">
        <v>0</v>
      </c>
      <c r="AG200" s="195">
        <v>0</v>
      </c>
      <c r="AH200" s="195">
        <v>0</v>
      </c>
      <c r="AI200" s="195">
        <v>0</v>
      </c>
      <c r="AJ200" s="195">
        <v>0</v>
      </c>
      <c r="AK200" s="195">
        <v>0</v>
      </c>
      <c r="AL200" s="195">
        <v>0</v>
      </c>
      <c r="AM200" s="195">
        <v>0</v>
      </c>
      <c r="AN200" s="195">
        <v>0</v>
      </c>
      <c r="AO200" s="195">
        <v>0</v>
      </c>
      <c r="AP200" s="195">
        <v>0</v>
      </c>
      <c r="AQ200" s="195">
        <v>0</v>
      </c>
      <c r="AR200" s="195">
        <v>0</v>
      </c>
      <c r="AS200" s="195">
        <v>0</v>
      </c>
      <c r="AT200" s="195">
        <v>0</v>
      </c>
      <c r="AU200" s="195">
        <v>0</v>
      </c>
      <c r="AV200" s="195">
        <v>0</v>
      </c>
      <c r="AW200" s="195">
        <v>0</v>
      </c>
      <c r="AX200" s="195">
        <v>0</v>
      </c>
      <c r="AY200" s="195">
        <v>0</v>
      </c>
      <c r="AZ200" s="195">
        <v>0</v>
      </c>
      <c r="BA200" s="195">
        <v>0</v>
      </c>
      <c r="BB200" s="195">
        <v>0</v>
      </c>
      <c r="BC200" s="195">
        <v>0</v>
      </c>
      <c r="BD200" s="195">
        <v>0</v>
      </c>
      <c r="BE200" s="195">
        <v>0</v>
      </c>
      <c r="BF200" s="195">
        <v>0</v>
      </c>
      <c r="BG200" s="195">
        <v>0</v>
      </c>
      <c r="BH200" s="195">
        <v>0</v>
      </c>
      <c r="BI200" s="195">
        <v>0</v>
      </c>
      <c r="BJ200" s="195">
        <v>0</v>
      </c>
      <c r="BK200" s="195">
        <v>0</v>
      </c>
      <c r="BL200" s="195">
        <v>0</v>
      </c>
      <c r="BM200" s="195">
        <v>187230</v>
      </c>
      <c r="BN200" s="195">
        <v>0</v>
      </c>
      <c r="BO200" s="195">
        <v>0</v>
      </c>
      <c r="BP200" s="195">
        <v>0</v>
      </c>
      <c r="BQ200" s="195">
        <v>0</v>
      </c>
      <c r="BR200" s="195">
        <v>0</v>
      </c>
      <c r="BS200" s="197">
        <v>205350</v>
      </c>
      <c r="BT200" s="195">
        <v>0</v>
      </c>
      <c r="BU200" s="195">
        <v>0</v>
      </c>
      <c r="BV200" s="197">
        <v>0</v>
      </c>
      <c r="BW200" s="195">
        <v>0</v>
      </c>
      <c r="BX200" s="197">
        <v>0</v>
      </c>
      <c r="BY200" s="197">
        <v>0</v>
      </c>
      <c r="BZ200" s="197">
        <v>0</v>
      </c>
      <c r="CA200" s="195">
        <v>0</v>
      </c>
      <c r="CB200" s="197">
        <v>0</v>
      </c>
      <c r="CC200" s="195">
        <v>0</v>
      </c>
      <c r="CD200" s="197">
        <v>0</v>
      </c>
      <c r="CE200" s="195">
        <v>0</v>
      </c>
      <c r="CF200" s="195">
        <v>0</v>
      </c>
      <c r="CG200" s="197">
        <v>0</v>
      </c>
      <c r="CH200" s="195">
        <v>0</v>
      </c>
      <c r="CI200" s="195">
        <v>0</v>
      </c>
      <c r="CJ200" s="197">
        <v>0</v>
      </c>
      <c r="CK200" s="197">
        <v>0</v>
      </c>
      <c r="CL200" s="195">
        <v>0</v>
      </c>
      <c r="CM200" s="195">
        <v>0</v>
      </c>
    </row>
    <row r="201" spans="1:91" ht="24.6" hidden="1">
      <c r="A201" s="125">
        <v>23</v>
      </c>
      <c r="B201" s="243" t="s">
        <v>930</v>
      </c>
      <c r="C201" s="126" t="s">
        <v>519</v>
      </c>
      <c r="D201" s="195">
        <v>30930</v>
      </c>
      <c r="E201" s="195">
        <v>0</v>
      </c>
      <c r="F201" s="195">
        <v>0</v>
      </c>
      <c r="G201" s="195">
        <v>0</v>
      </c>
      <c r="H201" s="195">
        <v>0</v>
      </c>
      <c r="I201" s="195">
        <v>0</v>
      </c>
      <c r="J201" s="195">
        <v>0</v>
      </c>
      <c r="K201" s="195">
        <v>0</v>
      </c>
      <c r="L201" s="195">
        <v>0</v>
      </c>
      <c r="M201" s="195">
        <v>0</v>
      </c>
      <c r="N201" s="195">
        <v>0</v>
      </c>
      <c r="O201" s="195">
        <v>0</v>
      </c>
      <c r="P201" s="195">
        <v>0</v>
      </c>
      <c r="Q201" s="195">
        <v>0</v>
      </c>
      <c r="R201" s="195">
        <v>0</v>
      </c>
      <c r="S201" s="195">
        <v>0</v>
      </c>
      <c r="T201" s="195">
        <v>0</v>
      </c>
      <c r="U201" s="195">
        <v>0</v>
      </c>
      <c r="V201" s="195">
        <v>0</v>
      </c>
      <c r="W201" s="195">
        <v>0</v>
      </c>
      <c r="X201" s="195">
        <v>44430</v>
      </c>
      <c r="Y201" s="195">
        <v>0</v>
      </c>
      <c r="Z201" s="195">
        <v>0</v>
      </c>
      <c r="AA201" s="195">
        <v>0</v>
      </c>
      <c r="AB201" s="195">
        <v>0</v>
      </c>
      <c r="AC201" s="195">
        <v>0</v>
      </c>
      <c r="AD201" s="195">
        <v>0</v>
      </c>
      <c r="AE201" s="195">
        <v>0</v>
      </c>
      <c r="AF201" s="195">
        <v>0</v>
      </c>
      <c r="AG201" s="195">
        <v>0</v>
      </c>
      <c r="AH201" s="195">
        <v>0</v>
      </c>
      <c r="AI201" s="195">
        <v>0</v>
      </c>
      <c r="AJ201" s="195">
        <v>0</v>
      </c>
      <c r="AK201" s="195">
        <v>0</v>
      </c>
      <c r="AL201" s="195">
        <v>46200</v>
      </c>
      <c r="AM201" s="195">
        <v>0</v>
      </c>
      <c r="AN201" s="195">
        <v>0</v>
      </c>
      <c r="AO201" s="195">
        <v>0</v>
      </c>
      <c r="AP201" s="195">
        <v>0</v>
      </c>
      <c r="AQ201" s="195">
        <v>0</v>
      </c>
      <c r="AR201" s="195">
        <v>0</v>
      </c>
      <c r="AS201" s="195">
        <v>64800</v>
      </c>
      <c r="AT201" s="195">
        <v>0</v>
      </c>
      <c r="AU201" s="195">
        <v>0</v>
      </c>
      <c r="AV201" s="195">
        <v>0</v>
      </c>
      <c r="AW201" s="195">
        <v>0</v>
      </c>
      <c r="AX201" s="195">
        <v>0</v>
      </c>
      <c r="AY201" s="195">
        <v>0</v>
      </c>
      <c r="AZ201" s="195">
        <v>0</v>
      </c>
      <c r="BA201" s="195">
        <v>87990</v>
      </c>
      <c r="BB201" s="195">
        <v>0</v>
      </c>
      <c r="BC201" s="195">
        <v>0</v>
      </c>
      <c r="BD201" s="195">
        <v>0</v>
      </c>
      <c r="BE201" s="195">
        <v>0</v>
      </c>
      <c r="BF201" s="195">
        <v>0</v>
      </c>
      <c r="BG201" s="195">
        <v>0</v>
      </c>
      <c r="BH201" s="195">
        <v>0</v>
      </c>
      <c r="BI201" s="195">
        <v>0</v>
      </c>
      <c r="BJ201" s="195">
        <v>0</v>
      </c>
      <c r="BK201" s="195">
        <v>0</v>
      </c>
      <c r="BL201" s="195">
        <v>0</v>
      </c>
      <c r="BM201" s="195">
        <v>0</v>
      </c>
      <c r="BN201" s="195">
        <v>0</v>
      </c>
      <c r="BO201" s="195">
        <v>0</v>
      </c>
      <c r="BP201" s="195">
        <v>0</v>
      </c>
      <c r="BQ201" s="195">
        <v>0</v>
      </c>
      <c r="BR201" s="195">
        <v>0</v>
      </c>
      <c r="BS201" s="195">
        <v>47070</v>
      </c>
      <c r="BT201" s="195">
        <v>0</v>
      </c>
      <c r="BU201" s="195">
        <v>0</v>
      </c>
      <c r="BV201" s="195">
        <v>0</v>
      </c>
      <c r="BW201" s="195">
        <v>0</v>
      </c>
      <c r="BX201" s="195">
        <v>0</v>
      </c>
      <c r="BY201" s="195">
        <v>0</v>
      </c>
      <c r="BZ201" s="195">
        <v>0</v>
      </c>
      <c r="CA201" s="195">
        <v>0</v>
      </c>
      <c r="CB201" s="195">
        <v>0</v>
      </c>
      <c r="CC201" s="195">
        <v>0</v>
      </c>
      <c r="CD201" s="195">
        <v>0</v>
      </c>
      <c r="CE201" s="195">
        <v>0</v>
      </c>
      <c r="CF201" s="195">
        <v>0</v>
      </c>
      <c r="CG201" s="195">
        <v>0</v>
      </c>
      <c r="CH201" s="195">
        <v>0</v>
      </c>
      <c r="CI201" s="195">
        <v>0</v>
      </c>
      <c r="CJ201" s="195">
        <v>0</v>
      </c>
      <c r="CK201" s="195">
        <v>0</v>
      </c>
      <c r="CL201" s="195">
        <v>0</v>
      </c>
      <c r="CM201" s="195">
        <v>0</v>
      </c>
    </row>
    <row r="202" spans="1:91" ht="24.6" hidden="1">
      <c r="A202" s="125">
        <v>23</v>
      </c>
      <c r="B202" s="243" t="s">
        <v>931</v>
      </c>
      <c r="C202" s="126" t="s">
        <v>520</v>
      </c>
      <c r="D202" s="195">
        <v>0</v>
      </c>
      <c r="E202" s="195">
        <v>0</v>
      </c>
      <c r="F202" s="195">
        <v>0</v>
      </c>
      <c r="G202" s="195">
        <v>0</v>
      </c>
      <c r="H202" s="195">
        <v>0</v>
      </c>
      <c r="I202" s="195">
        <v>0</v>
      </c>
      <c r="J202" s="195">
        <v>0</v>
      </c>
      <c r="K202" s="195">
        <v>0</v>
      </c>
      <c r="L202" s="195">
        <v>0</v>
      </c>
      <c r="M202" s="195">
        <v>0</v>
      </c>
      <c r="N202" s="195">
        <v>0</v>
      </c>
      <c r="O202" s="195">
        <v>0</v>
      </c>
      <c r="P202" s="195">
        <v>0</v>
      </c>
      <c r="Q202" s="195">
        <v>0</v>
      </c>
      <c r="R202" s="195">
        <v>0</v>
      </c>
      <c r="S202" s="195">
        <v>0</v>
      </c>
      <c r="T202" s="195">
        <v>0</v>
      </c>
      <c r="U202" s="195">
        <v>0</v>
      </c>
      <c r="V202" s="195">
        <v>0</v>
      </c>
      <c r="W202" s="195">
        <v>0</v>
      </c>
      <c r="X202" s="195">
        <v>0</v>
      </c>
      <c r="Y202" s="195">
        <v>0</v>
      </c>
      <c r="Z202" s="195">
        <v>0</v>
      </c>
      <c r="AA202" s="195">
        <v>0</v>
      </c>
      <c r="AB202" s="195">
        <v>0</v>
      </c>
      <c r="AC202" s="195">
        <v>0</v>
      </c>
      <c r="AD202" s="195">
        <v>0</v>
      </c>
      <c r="AE202" s="195">
        <v>0</v>
      </c>
      <c r="AF202" s="195">
        <v>0</v>
      </c>
      <c r="AG202" s="195">
        <v>0</v>
      </c>
      <c r="AH202" s="195">
        <v>0</v>
      </c>
      <c r="AI202" s="195">
        <v>0</v>
      </c>
      <c r="AJ202" s="195">
        <v>0</v>
      </c>
      <c r="AK202" s="195">
        <v>0</v>
      </c>
      <c r="AL202" s="195">
        <v>0</v>
      </c>
      <c r="AM202" s="195">
        <v>0</v>
      </c>
      <c r="AN202" s="195">
        <v>0</v>
      </c>
      <c r="AO202" s="195">
        <v>0</v>
      </c>
      <c r="AP202" s="195">
        <v>0</v>
      </c>
      <c r="AQ202" s="195">
        <v>0</v>
      </c>
      <c r="AR202" s="195">
        <v>0</v>
      </c>
      <c r="AS202" s="195">
        <v>0</v>
      </c>
      <c r="AT202" s="195">
        <v>0</v>
      </c>
      <c r="AU202" s="195">
        <v>0</v>
      </c>
      <c r="AV202" s="195">
        <v>0</v>
      </c>
      <c r="AW202" s="195">
        <v>0</v>
      </c>
      <c r="AX202" s="195">
        <v>0</v>
      </c>
      <c r="AY202" s="195">
        <v>0</v>
      </c>
      <c r="AZ202" s="195">
        <v>0</v>
      </c>
      <c r="BA202" s="195">
        <v>0</v>
      </c>
      <c r="BB202" s="195">
        <v>0</v>
      </c>
      <c r="BC202" s="195">
        <v>0</v>
      </c>
      <c r="BD202" s="195">
        <v>0</v>
      </c>
      <c r="BE202" s="195">
        <v>0</v>
      </c>
      <c r="BF202" s="195">
        <v>0</v>
      </c>
      <c r="BG202" s="195">
        <v>0</v>
      </c>
      <c r="BH202" s="195">
        <v>0</v>
      </c>
      <c r="BI202" s="195">
        <v>0</v>
      </c>
      <c r="BJ202" s="195">
        <v>0</v>
      </c>
      <c r="BK202" s="195">
        <v>0</v>
      </c>
      <c r="BL202" s="195">
        <v>0</v>
      </c>
      <c r="BM202" s="195">
        <v>0</v>
      </c>
      <c r="BN202" s="195">
        <v>0</v>
      </c>
      <c r="BO202" s="195">
        <v>0</v>
      </c>
      <c r="BP202" s="195">
        <v>0</v>
      </c>
      <c r="BQ202" s="195">
        <v>0</v>
      </c>
      <c r="BR202" s="195">
        <v>0</v>
      </c>
      <c r="BS202" s="195">
        <v>0</v>
      </c>
      <c r="BT202" s="195">
        <v>0</v>
      </c>
      <c r="BU202" s="195">
        <v>0</v>
      </c>
      <c r="BV202" s="195">
        <v>0</v>
      </c>
      <c r="BW202" s="195">
        <v>0</v>
      </c>
      <c r="BX202" s="195">
        <v>0</v>
      </c>
      <c r="BY202" s="195">
        <v>0</v>
      </c>
      <c r="BZ202" s="195">
        <v>0</v>
      </c>
      <c r="CA202" s="195">
        <v>0</v>
      </c>
      <c r="CB202" s="195">
        <v>0</v>
      </c>
      <c r="CC202" s="195">
        <v>0</v>
      </c>
      <c r="CD202" s="195">
        <v>0</v>
      </c>
      <c r="CE202" s="195">
        <v>0</v>
      </c>
      <c r="CF202" s="195">
        <v>0</v>
      </c>
      <c r="CG202" s="195">
        <v>0</v>
      </c>
      <c r="CH202" s="195">
        <v>0</v>
      </c>
      <c r="CI202" s="195">
        <v>0</v>
      </c>
      <c r="CJ202" s="195">
        <v>0</v>
      </c>
      <c r="CK202" s="195">
        <v>0</v>
      </c>
      <c r="CL202" s="195">
        <v>0</v>
      </c>
      <c r="CM202" s="195">
        <v>0</v>
      </c>
    </row>
    <row r="203" spans="1:91" ht="24.6" hidden="1">
      <c r="A203" s="125">
        <v>23</v>
      </c>
      <c r="B203" s="243" t="s">
        <v>932</v>
      </c>
      <c r="C203" s="129" t="s">
        <v>521</v>
      </c>
      <c r="D203" s="195">
        <v>3520376.25</v>
      </c>
      <c r="E203" s="195">
        <v>443977.8</v>
      </c>
      <c r="F203" s="195">
        <v>470653.69</v>
      </c>
      <c r="G203" s="195">
        <v>521263.71</v>
      </c>
      <c r="H203" s="195">
        <v>373015.18</v>
      </c>
      <c r="I203" s="195">
        <v>514629.74</v>
      </c>
      <c r="J203" s="195">
        <v>748580.59</v>
      </c>
      <c r="K203" s="195">
        <v>764870.16</v>
      </c>
      <c r="L203" s="195">
        <v>451532.6</v>
      </c>
      <c r="M203" s="195">
        <v>469409</v>
      </c>
      <c r="N203" s="195">
        <v>1027973.18</v>
      </c>
      <c r="O203" s="195">
        <v>153279.26</v>
      </c>
      <c r="P203" s="195">
        <v>1649734.38</v>
      </c>
      <c r="Q203" s="195">
        <v>397356.79999999999</v>
      </c>
      <c r="R203" s="195">
        <v>414124.28</v>
      </c>
      <c r="S203" s="195">
        <v>772140.89</v>
      </c>
      <c r="T203" s="195">
        <v>445893.65</v>
      </c>
      <c r="U203" s="195">
        <v>384851.96</v>
      </c>
      <c r="V203" s="195">
        <v>416942.66</v>
      </c>
      <c r="W203" s="195">
        <v>237497.87</v>
      </c>
      <c r="X203" s="195">
        <v>3945988.24</v>
      </c>
      <c r="Y203" s="195">
        <v>282026.68</v>
      </c>
      <c r="Z203" s="195">
        <v>526292.81999999995</v>
      </c>
      <c r="AA203" s="195">
        <v>392274.4</v>
      </c>
      <c r="AB203" s="195">
        <v>268242.96000000002</v>
      </c>
      <c r="AC203" s="195">
        <v>243125.59</v>
      </c>
      <c r="AD203" s="195">
        <v>281006.34000000003</v>
      </c>
      <c r="AE203" s="195">
        <v>962115.12</v>
      </c>
      <c r="AF203" s="195">
        <v>321932.61</v>
      </c>
      <c r="AG203" s="195">
        <v>364519.57</v>
      </c>
      <c r="AH203" s="195">
        <v>444053.46</v>
      </c>
      <c r="AI203" s="195">
        <v>684352.43</v>
      </c>
      <c r="AJ203" s="195">
        <v>365849.17</v>
      </c>
      <c r="AK203" s="195">
        <v>227422.66</v>
      </c>
      <c r="AL203" s="195">
        <v>6653104.54</v>
      </c>
      <c r="AM203" s="195">
        <v>474272.08</v>
      </c>
      <c r="AN203" s="195">
        <v>379646.68</v>
      </c>
      <c r="AO203" s="195">
        <v>726413.47</v>
      </c>
      <c r="AP203" s="195">
        <v>717749.43</v>
      </c>
      <c r="AQ203" s="195">
        <v>433634.88</v>
      </c>
      <c r="AR203" s="195">
        <v>241510.51</v>
      </c>
      <c r="AS203" s="195">
        <v>1461524.54</v>
      </c>
      <c r="AT203" s="195">
        <v>391047.93</v>
      </c>
      <c r="AU203" s="195">
        <v>642036.61</v>
      </c>
      <c r="AV203" s="195">
        <v>873276.91</v>
      </c>
      <c r="AW203" s="195">
        <v>382913.6</v>
      </c>
      <c r="AX203" s="195">
        <v>307100.56</v>
      </c>
      <c r="AY203" s="195">
        <v>538525.28</v>
      </c>
      <c r="AZ203" s="195">
        <v>327324.59999999998</v>
      </c>
      <c r="BA203" s="195">
        <v>379200.6</v>
      </c>
      <c r="BB203" s="195">
        <v>1865823.15</v>
      </c>
      <c r="BC203" s="195">
        <v>386044.76</v>
      </c>
      <c r="BD203" s="195">
        <v>3712352.85</v>
      </c>
      <c r="BE203" s="195">
        <v>1000303.4</v>
      </c>
      <c r="BF203" s="195">
        <v>388276.2</v>
      </c>
      <c r="BG203" s="195">
        <v>357888.36</v>
      </c>
      <c r="BH203" s="195">
        <v>2010676.57</v>
      </c>
      <c r="BI203" s="195">
        <v>321411.76</v>
      </c>
      <c r="BJ203" s="195">
        <v>202474.63</v>
      </c>
      <c r="BK203" s="195">
        <v>258515</v>
      </c>
      <c r="BL203" s="195">
        <v>224821.6</v>
      </c>
      <c r="BM203" s="195">
        <v>2987788.74</v>
      </c>
      <c r="BN203" s="195">
        <v>722846.55</v>
      </c>
      <c r="BO203" s="195">
        <v>561361.88</v>
      </c>
      <c r="BP203" s="195">
        <v>832000.93</v>
      </c>
      <c r="BQ203" s="195">
        <v>532583.66</v>
      </c>
      <c r="BR203" s="195">
        <v>371991.82</v>
      </c>
      <c r="BS203" s="197">
        <v>9678670.1999999993</v>
      </c>
      <c r="BT203" s="195">
        <v>578381.4</v>
      </c>
      <c r="BU203" s="195">
        <v>613463.49</v>
      </c>
      <c r="BV203" s="195">
        <v>1948158.48</v>
      </c>
      <c r="BW203" s="195">
        <v>171271.4</v>
      </c>
      <c r="BX203" s="195">
        <v>476966.13</v>
      </c>
      <c r="BY203" s="195">
        <v>1088708.56</v>
      </c>
      <c r="BZ203" s="195">
        <v>367493.79</v>
      </c>
      <c r="CA203" s="195">
        <v>388078.44</v>
      </c>
      <c r="CB203" s="195">
        <v>513023.77</v>
      </c>
      <c r="CC203" s="195">
        <v>611641.98</v>
      </c>
      <c r="CD203" s="195">
        <v>1074390.54</v>
      </c>
      <c r="CE203" s="195">
        <v>628912.68999999994</v>
      </c>
      <c r="CF203" s="195">
        <v>813886.43</v>
      </c>
      <c r="CG203" s="195">
        <v>280688.65999999997</v>
      </c>
      <c r="CH203" s="195">
        <v>289126.74</v>
      </c>
      <c r="CI203" s="195">
        <v>285149.24</v>
      </c>
      <c r="CJ203" s="195">
        <v>338164.44</v>
      </c>
      <c r="CK203" s="195">
        <v>1063305.92</v>
      </c>
      <c r="CL203" s="195">
        <v>204908</v>
      </c>
      <c r="CM203" s="195">
        <v>184839.4</v>
      </c>
    </row>
    <row r="204" spans="1:91" ht="24.6" hidden="1">
      <c r="A204" s="125">
        <v>23</v>
      </c>
      <c r="B204" s="243" t="s">
        <v>933</v>
      </c>
      <c r="C204" s="132" t="s">
        <v>522</v>
      </c>
      <c r="D204" s="195">
        <v>5278845.95</v>
      </c>
      <c r="E204" s="195">
        <v>665966.69999999995</v>
      </c>
      <c r="F204" s="195">
        <v>705980.56</v>
      </c>
      <c r="G204" s="195">
        <v>781895.56</v>
      </c>
      <c r="H204" s="195">
        <v>559441.78</v>
      </c>
      <c r="I204" s="195">
        <v>771944.63</v>
      </c>
      <c r="J204" s="195">
        <v>1122870.8999999999</v>
      </c>
      <c r="K204" s="195">
        <v>1127443.8899999999</v>
      </c>
      <c r="L204" s="195">
        <v>677298.8</v>
      </c>
      <c r="M204" s="195">
        <v>704114.7</v>
      </c>
      <c r="N204" s="195">
        <v>1541959.78</v>
      </c>
      <c r="O204" s="195">
        <v>229918.86</v>
      </c>
      <c r="P204" s="195">
        <v>2474601.5699999998</v>
      </c>
      <c r="Q204" s="195">
        <v>705101.7</v>
      </c>
      <c r="R204" s="195">
        <v>621186.44999999995</v>
      </c>
      <c r="S204" s="195">
        <v>1172697.01</v>
      </c>
      <c r="T204" s="195">
        <v>668840.28</v>
      </c>
      <c r="U204" s="195">
        <v>577277.93999999994</v>
      </c>
      <c r="V204" s="195">
        <v>625413.99</v>
      </c>
      <c r="W204" s="195">
        <v>356246.8</v>
      </c>
      <c r="X204" s="195">
        <v>5918982.3799999999</v>
      </c>
      <c r="Y204" s="195">
        <v>423040.02</v>
      </c>
      <c r="Z204" s="195">
        <v>789439.25</v>
      </c>
      <c r="AA204" s="195">
        <v>588412.19999999995</v>
      </c>
      <c r="AB204" s="195">
        <v>334746.94</v>
      </c>
      <c r="AC204" s="195">
        <v>364688.4</v>
      </c>
      <c r="AD204" s="195">
        <v>421509.51</v>
      </c>
      <c r="AE204" s="195">
        <v>1443172.7</v>
      </c>
      <c r="AF204" s="195">
        <v>482898.72</v>
      </c>
      <c r="AG204" s="195">
        <v>499041.61</v>
      </c>
      <c r="AH204" s="195">
        <v>666080.18999999994</v>
      </c>
      <c r="AI204" s="195">
        <v>1026528.65</v>
      </c>
      <c r="AJ204" s="195">
        <v>474614.79</v>
      </c>
      <c r="AK204" s="195">
        <v>341134</v>
      </c>
      <c r="AL204" s="195">
        <v>9979656.0099999998</v>
      </c>
      <c r="AM204" s="195">
        <v>711408.13</v>
      </c>
      <c r="AN204" s="195">
        <v>569470.03</v>
      </c>
      <c r="AO204" s="195">
        <v>1089620.2</v>
      </c>
      <c r="AP204" s="195">
        <v>1076623.74</v>
      </c>
      <c r="AQ204" s="195">
        <v>650452.31999999995</v>
      </c>
      <c r="AR204" s="195">
        <v>362265.76</v>
      </c>
      <c r="AS204" s="195">
        <v>2192286.77</v>
      </c>
      <c r="AT204" s="195">
        <v>586571.89</v>
      </c>
      <c r="AU204" s="195">
        <v>962056.57</v>
      </c>
      <c r="AV204" s="195">
        <v>1309915.3600000001</v>
      </c>
      <c r="AW204" s="195">
        <v>574370.4</v>
      </c>
      <c r="AX204" s="195">
        <v>419066.34</v>
      </c>
      <c r="AY204" s="195">
        <v>807787.92</v>
      </c>
      <c r="AZ204" s="195">
        <v>490988.1</v>
      </c>
      <c r="BA204" s="195">
        <v>568800.9</v>
      </c>
      <c r="BB204" s="195">
        <v>2802666.92</v>
      </c>
      <c r="BC204" s="195">
        <v>579067.14</v>
      </c>
      <c r="BD204" s="195">
        <v>5568529.3099999996</v>
      </c>
      <c r="BE204" s="195">
        <v>1500455.08</v>
      </c>
      <c r="BF204" s="195">
        <v>582414.30000000005</v>
      </c>
      <c r="BG204" s="195">
        <v>536832.54</v>
      </c>
      <c r="BH204" s="195">
        <v>3016014.87</v>
      </c>
      <c r="BI204" s="195">
        <v>347484.39</v>
      </c>
      <c r="BJ204" s="195">
        <v>303711.94</v>
      </c>
      <c r="BK204" s="195">
        <v>387773.4</v>
      </c>
      <c r="BL204" s="195">
        <v>337233.6</v>
      </c>
      <c r="BM204" s="195">
        <v>4090300.36</v>
      </c>
      <c r="BN204" s="195">
        <v>1084269.82</v>
      </c>
      <c r="BO204" s="195">
        <v>842042.81</v>
      </c>
      <c r="BP204" s="195">
        <v>1248001.3899999999</v>
      </c>
      <c r="BQ204" s="195">
        <v>798875.5</v>
      </c>
      <c r="BR204" s="195">
        <v>557987.73</v>
      </c>
      <c r="BS204" s="195">
        <v>14518005.289999999</v>
      </c>
      <c r="BT204" s="195">
        <v>867573.3</v>
      </c>
      <c r="BU204" s="195">
        <v>920195.24</v>
      </c>
      <c r="BV204" s="195">
        <v>2922237.71</v>
      </c>
      <c r="BW204" s="195">
        <v>256907.1</v>
      </c>
      <c r="BX204" s="195">
        <v>715404.2</v>
      </c>
      <c r="BY204" s="195">
        <v>1633062.85</v>
      </c>
      <c r="BZ204" s="195">
        <v>551240.68000000005</v>
      </c>
      <c r="CA204" s="195">
        <v>582117.67000000004</v>
      </c>
      <c r="CB204" s="195">
        <v>769535.66</v>
      </c>
      <c r="CC204" s="195">
        <v>917463.27</v>
      </c>
      <c r="CD204" s="195">
        <v>1611585.81</v>
      </c>
      <c r="CE204" s="195">
        <v>943371.73</v>
      </c>
      <c r="CF204" s="195">
        <v>1220829.6399999999</v>
      </c>
      <c r="CG204" s="195">
        <v>421032.99</v>
      </c>
      <c r="CH204" s="195">
        <v>433690.1</v>
      </c>
      <c r="CI204" s="195">
        <v>427813.86</v>
      </c>
      <c r="CJ204" s="195">
        <v>507246.66</v>
      </c>
      <c r="CK204" s="195">
        <v>1595190.99</v>
      </c>
      <c r="CL204" s="195">
        <v>307362</v>
      </c>
      <c r="CM204" s="195">
        <v>277165.5</v>
      </c>
    </row>
    <row r="205" spans="1:91" ht="24.6" hidden="1">
      <c r="A205" s="125">
        <v>23</v>
      </c>
      <c r="B205" s="243" t="s">
        <v>934</v>
      </c>
      <c r="C205" s="132" t="s">
        <v>523</v>
      </c>
      <c r="D205" s="195">
        <v>41718.49</v>
      </c>
      <c r="E205" s="195">
        <v>16901.400000000001</v>
      </c>
      <c r="F205" s="195">
        <v>68739.3</v>
      </c>
      <c r="G205" s="195">
        <v>39794.400000000001</v>
      </c>
      <c r="H205" s="195">
        <v>25789.5</v>
      </c>
      <c r="I205" s="195">
        <v>24233.4</v>
      </c>
      <c r="J205" s="195">
        <v>51381.9</v>
      </c>
      <c r="K205" s="195">
        <v>58218</v>
      </c>
      <c r="L205" s="195">
        <v>58572.9</v>
      </c>
      <c r="M205" s="195">
        <v>74816.100000000006</v>
      </c>
      <c r="N205" s="195">
        <v>17070.3</v>
      </c>
      <c r="O205" s="195">
        <v>0</v>
      </c>
      <c r="P205" s="195">
        <v>49461.3</v>
      </c>
      <c r="Q205" s="195">
        <v>46253.4</v>
      </c>
      <c r="R205" s="195">
        <v>33378.959999999999</v>
      </c>
      <c r="S205" s="195">
        <v>32497.200000000001</v>
      </c>
      <c r="T205" s="195">
        <v>41266.800000000003</v>
      </c>
      <c r="U205" s="195">
        <v>64013.79</v>
      </c>
      <c r="V205" s="195">
        <v>71660.7</v>
      </c>
      <c r="W205" s="195">
        <v>55468.800000000003</v>
      </c>
      <c r="X205" s="195">
        <v>92886.3</v>
      </c>
      <c r="Y205" s="195">
        <v>35239.800000000003</v>
      </c>
      <c r="Z205" s="195">
        <v>6613.5</v>
      </c>
      <c r="AA205" s="195">
        <v>60860.7</v>
      </c>
      <c r="AB205" s="195">
        <v>16873.2</v>
      </c>
      <c r="AC205" s="195">
        <v>32007</v>
      </c>
      <c r="AD205" s="195">
        <v>36143.1</v>
      </c>
      <c r="AE205" s="195">
        <v>106706.7</v>
      </c>
      <c r="AF205" s="195">
        <v>23213.7</v>
      </c>
      <c r="AG205" s="195">
        <v>29741.9</v>
      </c>
      <c r="AH205" s="195">
        <v>41922.9</v>
      </c>
      <c r="AI205" s="195">
        <v>111059.16</v>
      </c>
      <c r="AJ205" s="195">
        <v>45272.1</v>
      </c>
      <c r="AK205" s="195">
        <v>0</v>
      </c>
      <c r="AL205" s="195">
        <v>130416.9</v>
      </c>
      <c r="AM205" s="195">
        <v>30734.3</v>
      </c>
      <c r="AN205" s="195">
        <v>53006.400000000001</v>
      </c>
      <c r="AO205" s="195">
        <v>16937.099999999999</v>
      </c>
      <c r="AP205" s="195">
        <v>15606.9</v>
      </c>
      <c r="AQ205" s="195">
        <v>34209</v>
      </c>
      <c r="AR205" s="195">
        <v>31563</v>
      </c>
      <c r="AS205" s="195">
        <v>26979.3</v>
      </c>
      <c r="AT205" s="195">
        <v>65518.5</v>
      </c>
      <c r="AU205" s="195">
        <v>16625.7</v>
      </c>
      <c r="AV205" s="195">
        <v>30005.1</v>
      </c>
      <c r="AW205" s="195">
        <v>17779.5</v>
      </c>
      <c r="AX205" s="195">
        <v>50678.1</v>
      </c>
      <c r="AY205" s="195">
        <v>79092</v>
      </c>
      <c r="AZ205" s="195">
        <v>57153.599999999999</v>
      </c>
      <c r="BA205" s="195">
        <v>23774.400000000001</v>
      </c>
      <c r="BB205" s="195">
        <v>34090.410000000003</v>
      </c>
      <c r="BC205" s="195">
        <v>0</v>
      </c>
      <c r="BD205" s="195">
        <v>171035.1</v>
      </c>
      <c r="BE205" s="195">
        <v>252473.4</v>
      </c>
      <c r="BF205" s="195">
        <v>32917.800000000003</v>
      </c>
      <c r="BG205" s="195">
        <v>31711.68</v>
      </c>
      <c r="BH205" s="195">
        <v>55499.4</v>
      </c>
      <c r="BI205" s="195">
        <v>0</v>
      </c>
      <c r="BJ205" s="195">
        <v>0</v>
      </c>
      <c r="BK205" s="195">
        <v>0</v>
      </c>
      <c r="BL205" s="195">
        <v>0</v>
      </c>
      <c r="BM205" s="195">
        <v>139384.6</v>
      </c>
      <c r="BN205" s="195">
        <v>32548.5</v>
      </c>
      <c r="BO205" s="195">
        <v>39010.5</v>
      </c>
      <c r="BP205" s="195">
        <v>35123.699999999997</v>
      </c>
      <c r="BQ205" s="195">
        <v>39482.1</v>
      </c>
      <c r="BR205" s="195">
        <v>0</v>
      </c>
      <c r="BS205" s="195">
        <v>181920.6</v>
      </c>
      <c r="BT205" s="195">
        <v>26133.3</v>
      </c>
      <c r="BU205" s="195">
        <v>26130.6</v>
      </c>
      <c r="BV205" s="195">
        <v>34768.800000000003</v>
      </c>
      <c r="BW205" s="195">
        <v>0</v>
      </c>
      <c r="BX205" s="195">
        <v>42236.5</v>
      </c>
      <c r="BY205" s="195">
        <v>25234.2</v>
      </c>
      <c r="BZ205" s="195">
        <v>45768.7</v>
      </c>
      <c r="CA205" s="195">
        <v>6930.9</v>
      </c>
      <c r="CB205" s="195">
        <v>46629</v>
      </c>
      <c r="CC205" s="195">
        <v>16775.099999999999</v>
      </c>
      <c r="CD205" s="195">
        <v>0</v>
      </c>
      <c r="CE205" s="195">
        <v>59408.1</v>
      </c>
      <c r="CF205" s="195">
        <v>8158.2</v>
      </c>
      <c r="CG205" s="195">
        <v>15892.2</v>
      </c>
      <c r="CH205" s="195">
        <v>34592.400000000001</v>
      </c>
      <c r="CI205" s="195">
        <v>16621.2</v>
      </c>
      <c r="CJ205" s="195">
        <v>6709.5</v>
      </c>
      <c r="CK205" s="195">
        <v>41557.300000000003</v>
      </c>
      <c r="CL205" s="195">
        <v>0</v>
      </c>
      <c r="CM205" s="195">
        <v>0</v>
      </c>
    </row>
    <row r="206" spans="1:91" ht="24.6" hidden="1">
      <c r="A206" s="125">
        <v>23</v>
      </c>
      <c r="B206" s="243" t="s">
        <v>935</v>
      </c>
      <c r="C206" s="132" t="s">
        <v>524</v>
      </c>
      <c r="D206" s="195">
        <v>383525</v>
      </c>
      <c r="E206" s="195">
        <v>12782.73</v>
      </c>
      <c r="F206" s="195">
        <v>26975</v>
      </c>
      <c r="G206" s="195">
        <v>20708</v>
      </c>
      <c r="H206" s="195">
        <v>16500</v>
      </c>
      <c r="I206" s="195">
        <v>24111</v>
      </c>
      <c r="J206" s="195">
        <v>25500</v>
      </c>
      <c r="K206" s="195">
        <v>19330</v>
      </c>
      <c r="L206" s="195">
        <v>27000</v>
      </c>
      <c r="M206" s="195">
        <v>6750</v>
      </c>
      <c r="N206" s="195">
        <v>39374</v>
      </c>
      <c r="O206" s="195">
        <v>31861</v>
      </c>
      <c r="P206" s="195">
        <v>133124</v>
      </c>
      <c r="Q206" s="195">
        <v>13500</v>
      </c>
      <c r="R206" s="195">
        <v>38100</v>
      </c>
      <c r="S206" s="195">
        <v>40500</v>
      </c>
      <c r="T206" s="195">
        <v>36083</v>
      </c>
      <c r="U206" s="195">
        <v>27000</v>
      </c>
      <c r="V206" s="195">
        <v>32250</v>
      </c>
      <c r="W206" s="195">
        <v>18750</v>
      </c>
      <c r="X206" s="195">
        <v>313485</v>
      </c>
      <c r="Y206" s="195">
        <v>19500</v>
      </c>
      <c r="Z206" s="195">
        <v>6750</v>
      </c>
      <c r="AA206" s="195">
        <v>18750</v>
      </c>
      <c r="AB206" s="195">
        <v>33750</v>
      </c>
      <c r="AC206" s="195">
        <v>20250</v>
      </c>
      <c r="AD206" s="195">
        <v>20460</v>
      </c>
      <c r="AE206" s="195">
        <v>20250</v>
      </c>
      <c r="AF206" s="195">
        <v>34500</v>
      </c>
      <c r="AG206" s="195">
        <v>33000</v>
      </c>
      <c r="AH206" s="195">
        <v>27000</v>
      </c>
      <c r="AI206" s="195">
        <v>40500</v>
      </c>
      <c r="AJ206" s="195">
        <v>33750</v>
      </c>
      <c r="AK206" s="195">
        <v>6750</v>
      </c>
      <c r="AL206" s="195">
        <v>265716</v>
      </c>
      <c r="AM206" s="195">
        <v>0</v>
      </c>
      <c r="AN206" s="195">
        <v>2250</v>
      </c>
      <c r="AO206" s="195">
        <v>77250</v>
      </c>
      <c r="AP206" s="195">
        <v>0</v>
      </c>
      <c r="AQ206" s="195">
        <v>33750</v>
      </c>
      <c r="AR206" s="195">
        <v>0</v>
      </c>
      <c r="AS206" s="195">
        <v>54000</v>
      </c>
      <c r="AT206" s="195">
        <v>0</v>
      </c>
      <c r="AU206" s="195">
        <v>33125</v>
      </c>
      <c r="AV206" s="195">
        <v>27000</v>
      </c>
      <c r="AW206" s="195">
        <v>13500</v>
      </c>
      <c r="AX206" s="195">
        <v>27000</v>
      </c>
      <c r="AY206" s="195">
        <v>0</v>
      </c>
      <c r="AZ206" s="195">
        <v>18750</v>
      </c>
      <c r="BA206" s="195">
        <v>13500</v>
      </c>
      <c r="BB206" s="195">
        <v>92250</v>
      </c>
      <c r="BC206" s="195">
        <v>20025</v>
      </c>
      <c r="BD206" s="195">
        <v>261127</v>
      </c>
      <c r="BE206" s="195">
        <v>30468</v>
      </c>
      <c r="BF206" s="195">
        <v>20250</v>
      </c>
      <c r="BG206" s="195">
        <v>33000</v>
      </c>
      <c r="BH206" s="195">
        <v>39559</v>
      </c>
      <c r="BI206" s="195">
        <v>11170</v>
      </c>
      <c r="BJ206" s="195">
        <v>6750</v>
      </c>
      <c r="BK206" s="195">
        <v>12978</v>
      </c>
      <c r="BL206" s="195">
        <v>7583</v>
      </c>
      <c r="BM206" s="195">
        <v>204750</v>
      </c>
      <c r="BN206" s="195">
        <v>29250</v>
      </c>
      <c r="BO206" s="195">
        <v>33750</v>
      </c>
      <c r="BP206" s="195">
        <v>51341</v>
      </c>
      <c r="BQ206" s="195">
        <v>30750</v>
      </c>
      <c r="BR206" s="195">
        <v>36079</v>
      </c>
      <c r="BS206" s="195">
        <v>544949</v>
      </c>
      <c r="BT206" s="195">
        <v>12000</v>
      </c>
      <c r="BU206" s="195">
        <v>13500</v>
      </c>
      <c r="BV206" s="195">
        <v>108462</v>
      </c>
      <c r="BW206" s="195">
        <v>27000</v>
      </c>
      <c r="BX206" s="195">
        <v>0</v>
      </c>
      <c r="BY206" s="195">
        <v>60750</v>
      </c>
      <c r="BZ206" s="195">
        <v>13500</v>
      </c>
      <c r="CA206" s="195">
        <v>20250</v>
      </c>
      <c r="CB206" s="195">
        <v>13500</v>
      </c>
      <c r="CC206" s="195">
        <v>19710</v>
      </c>
      <c r="CD206" s="195">
        <v>33750</v>
      </c>
      <c r="CE206" s="195">
        <v>27000</v>
      </c>
      <c r="CF206" s="195">
        <v>29694</v>
      </c>
      <c r="CG206" s="195">
        <v>13500</v>
      </c>
      <c r="CH206" s="195">
        <v>15750</v>
      </c>
      <c r="CI206" s="195">
        <v>20250</v>
      </c>
      <c r="CJ206" s="195">
        <v>27000</v>
      </c>
      <c r="CK206" s="195">
        <v>34417</v>
      </c>
      <c r="CL206" s="195">
        <v>0</v>
      </c>
      <c r="CM206" s="195">
        <v>0</v>
      </c>
    </row>
    <row r="207" spans="1:91" ht="24.6" hidden="1">
      <c r="A207" s="125">
        <v>23</v>
      </c>
      <c r="B207" s="243" t="s">
        <v>936</v>
      </c>
      <c r="C207" s="132" t="s">
        <v>525</v>
      </c>
      <c r="D207" s="195">
        <v>2843133</v>
      </c>
      <c r="E207" s="195">
        <v>421589</v>
      </c>
      <c r="F207" s="195">
        <v>309145</v>
      </c>
      <c r="G207" s="195">
        <v>357244</v>
      </c>
      <c r="H207" s="195">
        <v>275942</v>
      </c>
      <c r="I207" s="195">
        <v>393677</v>
      </c>
      <c r="J207" s="195">
        <v>368285</v>
      </c>
      <c r="K207" s="195">
        <v>675124</v>
      </c>
      <c r="L207" s="195">
        <v>389535</v>
      </c>
      <c r="M207" s="195">
        <v>519661</v>
      </c>
      <c r="N207" s="195">
        <v>602835</v>
      </c>
      <c r="O207" s="195">
        <v>161857</v>
      </c>
      <c r="P207" s="195">
        <v>2041784</v>
      </c>
      <c r="Q207" s="195">
        <v>454109</v>
      </c>
      <c r="R207" s="195">
        <v>501617</v>
      </c>
      <c r="S207" s="195">
        <v>645408</v>
      </c>
      <c r="T207" s="195">
        <v>488117</v>
      </c>
      <c r="U207" s="195">
        <v>398417</v>
      </c>
      <c r="V207" s="195">
        <v>365593</v>
      </c>
      <c r="W207" s="195">
        <v>265330</v>
      </c>
      <c r="X207" s="195">
        <v>3120664</v>
      </c>
      <c r="Y207" s="195">
        <v>346670</v>
      </c>
      <c r="Z207" s="195">
        <v>687215</v>
      </c>
      <c r="AA207" s="195">
        <v>486095</v>
      </c>
      <c r="AB207" s="195">
        <v>276058</v>
      </c>
      <c r="AC207" s="195">
        <v>280025</v>
      </c>
      <c r="AD207" s="195">
        <v>337249</v>
      </c>
      <c r="AE207" s="195">
        <v>1108857</v>
      </c>
      <c r="AF207" s="195">
        <v>220443</v>
      </c>
      <c r="AG207" s="195">
        <v>387509</v>
      </c>
      <c r="AH207" s="195">
        <v>437325</v>
      </c>
      <c r="AI207" s="195">
        <v>647715</v>
      </c>
      <c r="AJ207" s="195">
        <v>380448</v>
      </c>
      <c r="AK207" s="195">
        <v>301116</v>
      </c>
      <c r="AL207" s="195">
        <v>6971201</v>
      </c>
      <c r="AM207" s="195">
        <v>411074</v>
      </c>
      <c r="AN207" s="195">
        <v>387049</v>
      </c>
      <c r="AO207" s="195">
        <v>688773</v>
      </c>
      <c r="AP207" s="195">
        <v>859091</v>
      </c>
      <c r="AQ207" s="195">
        <v>525291</v>
      </c>
      <c r="AR207" s="195">
        <v>262203</v>
      </c>
      <c r="AS207" s="195">
        <v>1685142</v>
      </c>
      <c r="AT207" s="195">
        <v>479456</v>
      </c>
      <c r="AU207" s="195">
        <v>1003151</v>
      </c>
      <c r="AV207" s="195">
        <v>796098</v>
      </c>
      <c r="AW207" s="195">
        <v>488248</v>
      </c>
      <c r="AX207" s="195">
        <v>321413</v>
      </c>
      <c r="AY207" s="195">
        <v>463778</v>
      </c>
      <c r="AZ207" s="195">
        <v>484574</v>
      </c>
      <c r="BA207" s="195">
        <v>534259</v>
      </c>
      <c r="BB207" s="195">
        <v>1688644</v>
      </c>
      <c r="BC207" s="195">
        <v>474611</v>
      </c>
      <c r="BD207" s="195">
        <v>2723206</v>
      </c>
      <c r="BE207" s="195">
        <v>1033960</v>
      </c>
      <c r="BF207" s="195">
        <v>344588</v>
      </c>
      <c r="BG207" s="195">
        <v>510489</v>
      </c>
      <c r="BH207" s="195">
        <v>2120010</v>
      </c>
      <c r="BI207" s="195">
        <v>252340</v>
      </c>
      <c r="BJ207" s="195">
        <v>256384</v>
      </c>
      <c r="BK207" s="195">
        <v>442570</v>
      </c>
      <c r="BL207" s="195">
        <v>412072</v>
      </c>
      <c r="BM207" s="195">
        <v>1996481</v>
      </c>
      <c r="BN207" s="195">
        <v>545578</v>
      </c>
      <c r="BO207" s="195">
        <v>417251</v>
      </c>
      <c r="BP207" s="195">
        <v>680541.6</v>
      </c>
      <c r="BQ207" s="195">
        <v>525542</v>
      </c>
      <c r="BR207" s="195">
        <v>501160</v>
      </c>
      <c r="BS207" s="195">
        <v>8939341</v>
      </c>
      <c r="BT207" s="195">
        <v>597162</v>
      </c>
      <c r="BU207" s="195">
        <v>649851</v>
      </c>
      <c r="BV207" s="195">
        <v>2027719</v>
      </c>
      <c r="BW207" s="195">
        <v>186243</v>
      </c>
      <c r="BX207" s="195">
        <v>435962</v>
      </c>
      <c r="BY207" s="195">
        <v>986579</v>
      </c>
      <c r="BZ207" s="195">
        <v>360765.52</v>
      </c>
      <c r="CA207" s="195">
        <v>435920</v>
      </c>
      <c r="CB207" s="195">
        <v>329556</v>
      </c>
      <c r="CC207" s="195">
        <v>197516</v>
      </c>
      <c r="CD207" s="195">
        <v>820554</v>
      </c>
      <c r="CE207" s="195">
        <v>573675</v>
      </c>
      <c r="CF207" s="195">
        <v>1145210</v>
      </c>
      <c r="CG207" s="195">
        <v>387410</v>
      </c>
      <c r="CH207" s="195">
        <v>303943</v>
      </c>
      <c r="CI207" s="195">
        <v>399031</v>
      </c>
      <c r="CJ207" s="195">
        <v>302704</v>
      </c>
      <c r="CK207" s="195">
        <v>1353128</v>
      </c>
      <c r="CL207" s="195">
        <v>313220</v>
      </c>
      <c r="CM207" s="195">
        <v>291249</v>
      </c>
    </row>
    <row r="208" spans="1:91" ht="24.6" hidden="1">
      <c r="A208" s="125">
        <v>23</v>
      </c>
      <c r="B208" s="243" t="s">
        <v>937</v>
      </c>
      <c r="C208" s="132" t="s">
        <v>526</v>
      </c>
      <c r="D208" s="195">
        <v>0</v>
      </c>
      <c r="E208" s="195">
        <v>0</v>
      </c>
      <c r="F208" s="195">
        <v>0</v>
      </c>
      <c r="G208" s="195">
        <v>0</v>
      </c>
      <c r="H208" s="195">
        <v>0</v>
      </c>
      <c r="I208" s="195">
        <v>0</v>
      </c>
      <c r="J208" s="195">
        <v>0</v>
      </c>
      <c r="K208" s="195">
        <v>0</v>
      </c>
      <c r="L208" s="195">
        <v>0</v>
      </c>
      <c r="M208" s="195">
        <v>0</v>
      </c>
      <c r="N208" s="195">
        <v>0</v>
      </c>
      <c r="O208" s="195">
        <v>0</v>
      </c>
      <c r="P208" s="195">
        <v>0</v>
      </c>
      <c r="Q208" s="195">
        <v>0</v>
      </c>
      <c r="R208" s="195">
        <v>0</v>
      </c>
      <c r="S208" s="195">
        <v>0</v>
      </c>
      <c r="T208" s="195">
        <v>0</v>
      </c>
      <c r="U208" s="195">
        <v>0</v>
      </c>
      <c r="V208" s="195">
        <v>0</v>
      </c>
      <c r="W208" s="195">
        <v>0</v>
      </c>
      <c r="X208" s="195">
        <v>0</v>
      </c>
      <c r="Y208" s="195">
        <v>0</v>
      </c>
      <c r="Z208" s="195">
        <v>0</v>
      </c>
      <c r="AA208" s="195">
        <v>0</v>
      </c>
      <c r="AB208" s="195">
        <v>0</v>
      </c>
      <c r="AC208" s="195">
        <v>0</v>
      </c>
      <c r="AD208" s="195">
        <v>0</v>
      </c>
      <c r="AE208" s="195">
        <v>0</v>
      </c>
      <c r="AF208" s="195">
        <v>0</v>
      </c>
      <c r="AG208" s="195">
        <v>0</v>
      </c>
      <c r="AH208" s="195">
        <v>0</v>
      </c>
      <c r="AI208" s="195">
        <v>0</v>
      </c>
      <c r="AJ208" s="195">
        <v>0</v>
      </c>
      <c r="AK208" s="195">
        <v>0</v>
      </c>
      <c r="AL208" s="195">
        <v>0</v>
      </c>
      <c r="AM208" s="195">
        <v>0</v>
      </c>
      <c r="AN208" s="195">
        <v>0</v>
      </c>
      <c r="AO208" s="195">
        <v>0</v>
      </c>
      <c r="AP208" s="195">
        <v>0</v>
      </c>
      <c r="AQ208" s="195">
        <v>0</v>
      </c>
      <c r="AR208" s="195">
        <v>0</v>
      </c>
      <c r="AS208" s="195">
        <v>0</v>
      </c>
      <c r="AT208" s="195">
        <v>0</v>
      </c>
      <c r="AU208" s="195">
        <v>0</v>
      </c>
      <c r="AV208" s="195">
        <v>0</v>
      </c>
      <c r="AW208" s="195">
        <v>0</v>
      </c>
      <c r="AX208" s="195">
        <v>0</v>
      </c>
      <c r="AY208" s="195">
        <v>0</v>
      </c>
      <c r="AZ208" s="195">
        <v>0</v>
      </c>
      <c r="BA208" s="195">
        <v>0</v>
      </c>
      <c r="BB208" s="195">
        <v>0</v>
      </c>
      <c r="BC208" s="195">
        <v>0</v>
      </c>
      <c r="BD208" s="195">
        <v>20000</v>
      </c>
      <c r="BE208" s="195">
        <v>0</v>
      </c>
      <c r="BF208" s="195">
        <v>0</v>
      </c>
      <c r="BG208" s="195">
        <v>0</v>
      </c>
      <c r="BH208" s="195">
        <v>0</v>
      </c>
      <c r="BI208" s="195">
        <v>0</v>
      </c>
      <c r="BJ208" s="195">
        <v>0</v>
      </c>
      <c r="BK208" s="195">
        <v>0</v>
      </c>
      <c r="BL208" s="195">
        <v>0</v>
      </c>
      <c r="BM208" s="195">
        <v>0</v>
      </c>
      <c r="BN208" s="195">
        <v>0</v>
      </c>
      <c r="BO208" s="195">
        <v>0</v>
      </c>
      <c r="BP208" s="195">
        <v>0</v>
      </c>
      <c r="BQ208" s="195">
        <v>0</v>
      </c>
      <c r="BR208" s="195">
        <v>0</v>
      </c>
      <c r="BS208" s="195">
        <v>91800</v>
      </c>
      <c r="BT208" s="195">
        <v>0</v>
      </c>
      <c r="BU208" s="195">
        <v>0</v>
      </c>
      <c r="BV208" s="195">
        <v>0</v>
      </c>
      <c r="BW208" s="195">
        <v>0</v>
      </c>
      <c r="BX208" s="195">
        <v>0</v>
      </c>
      <c r="BY208" s="195">
        <v>0</v>
      </c>
      <c r="BZ208" s="195">
        <v>0</v>
      </c>
      <c r="CA208" s="195">
        <v>0</v>
      </c>
      <c r="CB208" s="195">
        <v>0</v>
      </c>
      <c r="CC208" s="195">
        <v>0</v>
      </c>
      <c r="CD208" s="195">
        <v>0</v>
      </c>
      <c r="CE208" s="195">
        <v>0</v>
      </c>
      <c r="CF208" s="195">
        <v>0</v>
      </c>
      <c r="CG208" s="195">
        <v>0</v>
      </c>
      <c r="CH208" s="195">
        <v>0</v>
      </c>
      <c r="CI208" s="195">
        <v>0</v>
      </c>
      <c r="CJ208" s="195">
        <v>0</v>
      </c>
      <c r="CK208" s="195">
        <v>0</v>
      </c>
      <c r="CL208" s="195">
        <v>0</v>
      </c>
      <c r="CM208" s="195">
        <v>0</v>
      </c>
    </row>
    <row r="209" spans="1:91" ht="24.6" hidden="1">
      <c r="A209" s="125">
        <v>23</v>
      </c>
      <c r="B209" s="243" t="s">
        <v>938</v>
      </c>
      <c r="C209" s="132" t="s">
        <v>527</v>
      </c>
      <c r="D209" s="195">
        <v>423496.8</v>
      </c>
      <c r="E209" s="195">
        <v>0</v>
      </c>
      <c r="F209" s="195">
        <v>71121.14</v>
      </c>
      <c r="G209" s="195">
        <v>26283.4</v>
      </c>
      <c r="H209" s="195">
        <v>0</v>
      </c>
      <c r="I209" s="195">
        <v>108910.12</v>
      </c>
      <c r="J209" s="195">
        <v>59340.2</v>
      </c>
      <c r="K209" s="195">
        <v>75694.399999999994</v>
      </c>
      <c r="L209" s="195">
        <v>81329</v>
      </c>
      <c r="M209" s="195">
        <v>74141.600000000006</v>
      </c>
      <c r="N209" s="195">
        <v>35660.239999999998</v>
      </c>
      <c r="O209" s="195">
        <v>0</v>
      </c>
      <c r="P209" s="195">
        <v>124401.62</v>
      </c>
      <c r="Q209" s="195">
        <v>0</v>
      </c>
      <c r="R209" s="195">
        <v>22640.400000000001</v>
      </c>
      <c r="S209" s="195">
        <v>56529</v>
      </c>
      <c r="T209" s="195">
        <v>0</v>
      </c>
      <c r="U209" s="195">
        <v>0</v>
      </c>
      <c r="V209" s="195">
        <v>0</v>
      </c>
      <c r="W209" s="195">
        <v>0</v>
      </c>
      <c r="X209" s="195">
        <v>215872.98</v>
      </c>
      <c r="Y209" s="195">
        <v>0</v>
      </c>
      <c r="Z209" s="195">
        <v>0</v>
      </c>
      <c r="AA209" s="195">
        <v>7125.2</v>
      </c>
      <c r="AB209" s="195">
        <v>18928.8</v>
      </c>
      <c r="AC209" s="195">
        <v>27783</v>
      </c>
      <c r="AD209" s="195">
        <v>0</v>
      </c>
      <c r="AE209" s="195">
        <v>75707.8</v>
      </c>
      <c r="AF209" s="195">
        <v>0</v>
      </c>
      <c r="AG209" s="195">
        <v>0</v>
      </c>
      <c r="AH209" s="195">
        <v>0</v>
      </c>
      <c r="AI209" s="195">
        <v>12542.4</v>
      </c>
      <c r="AJ209" s="195">
        <v>0</v>
      </c>
      <c r="AK209" s="195">
        <v>2775.6</v>
      </c>
      <c r="AL209" s="195">
        <v>586233.59999999998</v>
      </c>
      <c r="AM209" s="195">
        <v>0</v>
      </c>
      <c r="AN209" s="195">
        <v>0</v>
      </c>
      <c r="AO209" s="195">
        <v>40091.599999999999</v>
      </c>
      <c r="AP209" s="195">
        <v>97158</v>
      </c>
      <c r="AQ209" s="195">
        <v>77708.800000000003</v>
      </c>
      <c r="AR209" s="195">
        <v>0</v>
      </c>
      <c r="AS209" s="195">
        <v>46129.8</v>
      </c>
      <c r="AT209" s="195">
        <v>7466.4</v>
      </c>
      <c r="AU209" s="195">
        <v>0</v>
      </c>
      <c r="AV209" s="195">
        <v>0</v>
      </c>
      <c r="AW209" s="195">
        <v>0</v>
      </c>
      <c r="AX209" s="195">
        <v>0</v>
      </c>
      <c r="AY209" s="195">
        <v>36509.4</v>
      </c>
      <c r="AZ209" s="195">
        <v>56896.78</v>
      </c>
      <c r="BA209" s="195">
        <v>74634.12</v>
      </c>
      <c r="BB209" s="195">
        <v>0</v>
      </c>
      <c r="BC209" s="195">
        <v>0</v>
      </c>
      <c r="BD209" s="195">
        <v>351348.5</v>
      </c>
      <c r="BE209" s="195">
        <v>156551.20000000001</v>
      </c>
      <c r="BF209" s="195">
        <v>0</v>
      </c>
      <c r="BG209" s="195">
        <v>44872.2</v>
      </c>
      <c r="BH209" s="195">
        <v>157397.20000000001</v>
      </c>
      <c r="BI209" s="195">
        <v>0</v>
      </c>
      <c r="BJ209" s="195">
        <v>0</v>
      </c>
      <c r="BK209" s="195">
        <v>11784.6</v>
      </c>
      <c r="BL209" s="195">
        <v>18700.2</v>
      </c>
      <c r="BM209" s="195">
        <v>185012.94</v>
      </c>
      <c r="BN209" s="195">
        <v>64469.4</v>
      </c>
      <c r="BO209" s="195">
        <v>14478.6</v>
      </c>
      <c r="BP209" s="195">
        <v>45638.8</v>
      </c>
      <c r="BQ209" s="195">
        <v>0</v>
      </c>
      <c r="BR209" s="195">
        <v>84007.92</v>
      </c>
      <c r="BS209" s="197">
        <v>781353.66</v>
      </c>
      <c r="BT209" s="195">
        <v>0</v>
      </c>
      <c r="BU209" s="195">
        <v>0</v>
      </c>
      <c r="BV209" s="197">
        <v>203462.09</v>
      </c>
      <c r="BW209" s="195">
        <v>0</v>
      </c>
      <c r="BX209" s="195">
        <v>0</v>
      </c>
      <c r="BY209" s="195">
        <v>109556.2</v>
      </c>
      <c r="BZ209" s="195">
        <v>0</v>
      </c>
      <c r="CA209" s="195">
        <v>0</v>
      </c>
      <c r="CB209" s="195">
        <v>62521.8</v>
      </c>
      <c r="CC209" s="195">
        <v>0</v>
      </c>
      <c r="CD209" s="195">
        <v>0</v>
      </c>
      <c r="CE209" s="195">
        <v>0</v>
      </c>
      <c r="CF209" s="195">
        <v>0</v>
      </c>
      <c r="CG209" s="195">
        <v>0</v>
      </c>
      <c r="CH209" s="195">
        <v>0</v>
      </c>
      <c r="CI209" s="195">
        <v>0</v>
      </c>
      <c r="CJ209" s="195">
        <v>0</v>
      </c>
      <c r="CK209" s="195">
        <v>110966.6</v>
      </c>
      <c r="CL209" s="195">
        <v>0</v>
      </c>
      <c r="CM209" s="195">
        <v>10964</v>
      </c>
    </row>
    <row r="210" spans="1:91" ht="49.2" hidden="1">
      <c r="A210" s="125">
        <v>22</v>
      </c>
      <c r="B210" s="243" t="s">
        <v>939</v>
      </c>
      <c r="C210" s="132" t="s">
        <v>528</v>
      </c>
      <c r="D210" s="195">
        <v>12128314.220000001</v>
      </c>
      <c r="E210" s="195">
        <v>0</v>
      </c>
      <c r="F210" s="195">
        <v>721000</v>
      </c>
      <c r="G210" s="195">
        <v>951000</v>
      </c>
      <c r="H210" s="195">
        <v>268000</v>
      </c>
      <c r="I210" s="195">
        <v>0</v>
      </c>
      <c r="J210" s="195">
        <v>1425000</v>
      </c>
      <c r="K210" s="195">
        <v>2235500</v>
      </c>
      <c r="L210" s="195">
        <v>912000</v>
      </c>
      <c r="M210" s="195">
        <v>863133.34</v>
      </c>
      <c r="N210" s="195">
        <v>3370000</v>
      </c>
      <c r="O210" s="195">
        <v>589000</v>
      </c>
      <c r="P210" s="195">
        <v>6507636.5999999996</v>
      </c>
      <c r="Q210" s="195">
        <v>861500</v>
      </c>
      <c r="R210" s="195">
        <v>1044322.58</v>
      </c>
      <c r="S210" s="195">
        <v>789000</v>
      </c>
      <c r="T210" s="195">
        <v>351500</v>
      </c>
      <c r="U210" s="195">
        <v>1014500</v>
      </c>
      <c r="V210" s="195">
        <v>861370.97</v>
      </c>
      <c r="W210" s="195">
        <v>387000</v>
      </c>
      <c r="X210" s="195">
        <v>15358601.01</v>
      </c>
      <c r="Y210" s="195">
        <v>627250</v>
      </c>
      <c r="Z210" s="195">
        <v>1240919</v>
      </c>
      <c r="AA210" s="195">
        <v>9000</v>
      </c>
      <c r="AB210" s="195">
        <v>204922</v>
      </c>
      <c r="AC210" s="195">
        <v>448967</v>
      </c>
      <c r="AD210" s="195">
        <v>7500</v>
      </c>
      <c r="AE210" s="195">
        <v>2214194</v>
      </c>
      <c r="AF210" s="195">
        <v>517000</v>
      </c>
      <c r="AG210" s="195">
        <v>93500</v>
      </c>
      <c r="AH210" s="195">
        <v>971000</v>
      </c>
      <c r="AI210" s="195">
        <v>1692339</v>
      </c>
      <c r="AJ210" s="195">
        <v>728630</v>
      </c>
      <c r="AK210" s="195">
        <v>726000</v>
      </c>
      <c r="AL210" s="195">
        <v>27664388</v>
      </c>
      <c r="AM210" s="195">
        <v>1259000</v>
      </c>
      <c r="AN210" s="195">
        <v>713161.29</v>
      </c>
      <c r="AO210" s="195">
        <v>2305262.9</v>
      </c>
      <c r="AP210" s="195">
        <v>2334709.6800000002</v>
      </c>
      <c r="AQ210" s="195">
        <v>1289000</v>
      </c>
      <c r="AR210" s="195">
        <v>545000</v>
      </c>
      <c r="AS210" s="195">
        <v>4268309.51</v>
      </c>
      <c r="AT210" s="195">
        <v>1056354.8400000001</v>
      </c>
      <c r="AU210" s="195">
        <v>1858000</v>
      </c>
      <c r="AV210" s="195">
        <v>2153290.3199999998</v>
      </c>
      <c r="AW210" s="195">
        <v>1110050</v>
      </c>
      <c r="AX210" s="195">
        <v>939550</v>
      </c>
      <c r="AY210" s="195">
        <v>1112050</v>
      </c>
      <c r="AZ210" s="195">
        <v>860290.32</v>
      </c>
      <c r="BA210" s="195">
        <v>905000</v>
      </c>
      <c r="BB210" s="195">
        <v>7473800</v>
      </c>
      <c r="BC210" s="195">
        <v>975150</v>
      </c>
      <c r="BD210" s="195">
        <v>11642073.189999999</v>
      </c>
      <c r="BE210" s="195">
        <v>821290.32</v>
      </c>
      <c r="BF210" s="195">
        <v>733500</v>
      </c>
      <c r="BG210" s="195">
        <v>714951.61</v>
      </c>
      <c r="BH210" s="195">
        <v>9269856.5999999996</v>
      </c>
      <c r="BI210" s="195">
        <v>330000</v>
      </c>
      <c r="BJ210" s="195">
        <v>486000</v>
      </c>
      <c r="BK210" s="195">
        <v>959500</v>
      </c>
      <c r="BL210" s="195">
        <v>497000</v>
      </c>
      <c r="BM210" s="195">
        <v>9722329.0199999996</v>
      </c>
      <c r="BN210" s="195">
        <v>2147000</v>
      </c>
      <c r="BO210" s="195">
        <v>1115500</v>
      </c>
      <c r="BP210" s="195">
        <v>1344361.3</v>
      </c>
      <c r="BQ210" s="195">
        <v>1291000</v>
      </c>
      <c r="BR210" s="195">
        <v>911000</v>
      </c>
      <c r="BS210" s="195">
        <v>36060877.840000004</v>
      </c>
      <c r="BT210" s="195">
        <v>1307500</v>
      </c>
      <c r="BU210" s="195">
        <v>1723117.71</v>
      </c>
      <c r="BV210" s="195">
        <v>6679580.6900000004</v>
      </c>
      <c r="BW210" s="195">
        <v>409500</v>
      </c>
      <c r="BX210" s="195">
        <v>1124000</v>
      </c>
      <c r="BY210" s="195">
        <v>3608682.78</v>
      </c>
      <c r="BZ210" s="195">
        <v>714403.23</v>
      </c>
      <c r="CA210" s="195">
        <v>884000</v>
      </c>
      <c r="CB210" s="195">
        <v>1059133.33</v>
      </c>
      <c r="CC210" s="195">
        <v>1453974</v>
      </c>
      <c r="CD210" s="195">
        <v>3196306.45</v>
      </c>
      <c r="CE210" s="195">
        <v>1351000</v>
      </c>
      <c r="CF210" s="195">
        <v>2387731.14</v>
      </c>
      <c r="CG210" s="195">
        <v>770655.17</v>
      </c>
      <c r="CH210" s="195">
        <v>678500</v>
      </c>
      <c r="CI210" s="195">
        <v>754209.67</v>
      </c>
      <c r="CJ210" s="195">
        <v>784000</v>
      </c>
      <c r="CK210" s="195">
        <v>3222510</v>
      </c>
      <c r="CL210" s="195">
        <v>630677.31999999995</v>
      </c>
      <c r="CM210" s="195">
        <v>596000</v>
      </c>
    </row>
    <row r="211" spans="1:91" ht="49.2" hidden="1">
      <c r="A211" s="125">
        <v>22</v>
      </c>
      <c r="B211" s="243" t="s">
        <v>940</v>
      </c>
      <c r="C211" s="132" t="s">
        <v>1261</v>
      </c>
      <c r="D211" s="195">
        <v>16500</v>
      </c>
      <c r="E211" s="195">
        <v>121000</v>
      </c>
      <c r="F211" s="195">
        <v>0</v>
      </c>
      <c r="G211" s="195">
        <v>61000</v>
      </c>
      <c r="H211" s="195">
        <v>93420</v>
      </c>
      <c r="I211" s="195">
        <v>25500</v>
      </c>
      <c r="J211" s="195">
        <v>163000</v>
      </c>
      <c r="K211" s="195">
        <v>294435.25</v>
      </c>
      <c r="L211" s="195">
        <v>126000</v>
      </c>
      <c r="M211" s="195">
        <v>380500</v>
      </c>
      <c r="N211" s="195">
        <v>10000</v>
      </c>
      <c r="O211" s="195">
        <v>9000</v>
      </c>
      <c r="P211" s="195">
        <v>454446.58</v>
      </c>
      <c r="Q211" s="195">
        <v>54000</v>
      </c>
      <c r="R211" s="195">
        <v>67777.42</v>
      </c>
      <c r="S211" s="195">
        <v>80150</v>
      </c>
      <c r="T211" s="195">
        <v>99000</v>
      </c>
      <c r="U211" s="195">
        <v>68000</v>
      </c>
      <c r="V211" s="195">
        <v>28500</v>
      </c>
      <c r="W211" s="195">
        <v>16860</v>
      </c>
      <c r="X211" s="195">
        <v>498632.8</v>
      </c>
      <c r="Y211" s="195">
        <v>128709</v>
      </c>
      <c r="Z211" s="195">
        <v>372822.72</v>
      </c>
      <c r="AA211" s="195">
        <v>159860</v>
      </c>
      <c r="AB211" s="195">
        <v>124918.77</v>
      </c>
      <c r="AC211" s="195">
        <v>57662.03</v>
      </c>
      <c r="AD211" s="195">
        <v>83603.77</v>
      </c>
      <c r="AE211" s="195">
        <v>376500</v>
      </c>
      <c r="AF211" s="195">
        <v>45000</v>
      </c>
      <c r="AG211" s="195">
        <v>181354</v>
      </c>
      <c r="AH211" s="195">
        <v>138000</v>
      </c>
      <c r="AI211" s="195">
        <v>192152</v>
      </c>
      <c r="AJ211" s="195">
        <v>119692</v>
      </c>
      <c r="AK211" s="195">
        <v>82500</v>
      </c>
      <c r="AL211" s="195">
        <v>3015617</v>
      </c>
      <c r="AM211" s="195">
        <v>45000</v>
      </c>
      <c r="AN211" s="195">
        <v>161709.68</v>
      </c>
      <c r="AO211" s="195">
        <v>118894</v>
      </c>
      <c r="AP211" s="195">
        <v>193969.35</v>
      </c>
      <c r="AQ211" s="195">
        <v>102200</v>
      </c>
      <c r="AR211" s="195">
        <v>9000</v>
      </c>
      <c r="AS211" s="195">
        <v>773763.08</v>
      </c>
      <c r="AT211" s="195">
        <v>71500</v>
      </c>
      <c r="AU211" s="195">
        <v>271065</v>
      </c>
      <c r="AV211" s="195">
        <v>108000</v>
      </c>
      <c r="AW211" s="195">
        <v>30500</v>
      </c>
      <c r="AX211" s="195">
        <v>103304.84</v>
      </c>
      <c r="AY211" s="195">
        <v>19224.240000000002</v>
      </c>
      <c r="AZ211" s="195">
        <v>95154.84</v>
      </c>
      <c r="BA211" s="195">
        <v>109000</v>
      </c>
      <c r="BB211" s="195">
        <v>334257</v>
      </c>
      <c r="BC211" s="195">
        <v>52500</v>
      </c>
      <c r="BD211" s="195">
        <v>888166.7</v>
      </c>
      <c r="BE211" s="195">
        <v>27000</v>
      </c>
      <c r="BF211" s="195">
        <v>71838</v>
      </c>
      <c r="BG211" s="195">
        <v>93903.34</v>
      </c>
      <c r="BH211" s="195">
        <v>0</v>
      </c>
      <c r="BI211" s="195">
        <v>57000</v>
      </c>
      <c r="BJ211" s="195">
        <v>212500</v>
      </c>
      <c r="BK211" s="195">
        <v>113000</v>
      </c>
      <c r="BL211" s="195">
        <v>56000</v>
      </c>
      <c r="BM211" s="195">
        <v>419795.67</v>
      </c>
      <c r="BN211" s="195">
        <v>75016</v>
      </c>
      <c r="BO211" s="195">
        <v>28000</v>
      </c>
      <c r="BP211" s="195">
        <v>193821.36</v>
      </c>
      <c r="BQ211" s="195">
        <v>38037.1</v>
      </c>
      <c r="BR211" s="195">
        <v>175000</v>
      </c>
      <c r="BS211" s="195">
        <v>2543625.2400000002</v>
      </c>
      <c r="BT211" s="195">
        <v>233354.64</v>
      </c>
      <c r="BU211" s="195">
        <v>93290.47</v>
      </c>
      <c r="BV211" s="195">
        <v>633263.23</v>
      </c>
      <c r="BW211" s="195">
        <v>54500</v>
      </c>
      <c r="BX211" s="195">
        <v>54000</v>
      </c>
      <c r="BY211" s="195">
        <v>358626.98</v>
      </c>
      <c r="BZ211" s="195">
        <v>42000</v>
      </c>
      <c r="CA211" s="195">
        <v>88500</v>
      </c>
      <c r="CB211" s="195">
        <v>20500</v>
      </c>
      <c r="CC211" s="195">
        <v>101500</v>
      </c>
      <c r="CD211" s="195">
        <v>493500</v>
      </c>
      <c r="CE211" s="195">
        <v>175354</v>
      </c>
      <c r="CF211" s="195">
        <v>402741.94</v>
      </c>
      <c r="CG211" s="195">
        <v>117000</v>
      </c>
      <c r="CH211" s="195">
        <v>30500</v>
      </c>
      <c r="CI211" s="195">
        <v>78000</v>
      </c>
      <c r="CJ211" s="195">
        <v>57000</v>
      </c>
      <c r="CK211" s="195">
        <v>330000</v>
      </c>
      <c r="CL211" s="195">
        <v>33500</v>
      </c>
      <c r="CM211" s="195">
        <v>67919</v>
      </c>
    </row>
    <row r="212" spans="1:91" ht="24.6" hidden="1">
      <c r="A212" s="125">
        <v>22</v>
      </c>
      <c r="B212" s="243" t="s">
        <v>941</v>
      </c>
      <c r="C212" s="132" t="s">
        <v>1262</v>
      </c>
      <c r="D212" s="195">
        <v>1793980</v>
      </c>
      <c r="E212" s="195">
        <v>0</v>
      </c>
      <c r="F212" s="195">
        <v>0</v>
      </c>
      <c r="G212" s="195">
        <v>0</v>
      </c>
      <c r="H212" s="195">
        <v>3000</v>
      </c>
      <c r="I212" s="195">
        <v>0</v>
      </c>
      <c r="J212" s="195">
        <v>0</v>
      </c>
      <c r="K212" s="195">
        <v>0</v>
      </c>
      <c r="L212" s="195">
        <v>0</v>
      </c>
      <c r="M212" s="195">
        <v>0</v>
      </c>
      <c r="N212" s="195">
        <v>0</v>
      </c>
      <c r="O212" s="195">
        <v>0</v>
      </c>
      <c r="P212" s="195">
        <v>0</v>
      </c>
      <c r="Q212" s="195">
        <v>0</v>
      </c>
      <c r="R212" s="195">
        <v>0</v>
      </c>
      <c r="S212" s="195">
        <v>0</v>
      </c>
      <c r="T212" s="195">
        <v>0</v>
      </c>
      <c r="U212" s="195">
        <v>0</v>
      </c>
      <c r="V212" s="195">
        <v>0</v>
      </c>
      <c r="W212" s="195">
        <v>0</v>
      </c>
      <c r="X212" s="195">
        <v>5305500</v>
      </c>
      <c r="Y212" s="195">
        <v>0</v>
      </c>
      <c r="Z212" s="195">
        <v>0</v>
      </c>
      <c r="AA212" s="195">
        <v>0</v>
      </c>
      <c r="AB212" s="195">
        <v>0</v>
      </c>
      <c r="AC212" s="195">
        <v>0</v>
      </c>
      <c r="AD212" s="195">
        <v>0</v>
      </c>
      <c r="AE212" s="195">
        <v>0</v>
      </c>
      <c r="AF212" s="195">
        <v>0</v>
      </c>
      <c r="AG212" s="195">
        <v>0</v>
      </c>
      <c r="AH212" s="195">
        <v>0</v>
      </c>
      <c r="AI212" s="195">
        <v>0</v>
      </c>
      <c r="AJ212" s="195">
        <v>0</v>
      </c>
      <c r="AK212" s="195">
        <v>0</v>
      </c>
      <c r="AL212" s="195">
        <v>0</v>
      </c>
      <c r="AM212" s="195">
        <v>0</v>
      </c>
      <c r="AN212" s="195">
        <v>0</v>
      </c>
      <c r="AO212" s="195">
        <v>0</v>
      </c>
      <c r="AP212" s="195">
        <v>0</v>
      </c>
      <c r="AQ212" s="195">
        <v>0</v>
      </c>
      <c r="AR212" s="195">
        <v>0</v>
      </c>
      <c r="AS212" s="195">
        <v>0</v>
      </c>
      <c r="AT212" s="195">
        <v>0</v>
      </c>
      <c r="AU212" s="195">
        <v>39000</v>
      </c>
      <c r="AV212" s="195">
        <v>0</v>
      </c>
      <c r="AW212" s="195">
        <v>0</v>
      </c>
      <c r="AX212" s="195">
        <v>0</v>
      </c>
      <c r="AY212" s="195">
        <v>0</v>
      </c>
      <c r="AZ212" s="195">
        <v>0</v>
      </c>
      <c r="BA212" s="195">
        <v>0</v>
      </c>
      <c r="BB212" s="195">
        <v>94500</v>
      </c>
      <c r="BC212" s="195">
        <v>0</v>
      </c>
      <c r="BD212" s="195">
        <v>0</v>
      </c>
      <c r="BE212" s="195">
        <v>0</v>
      </c>
      <c r="BF212" s="195">
        <v>0</v>
      </c>
      <c r="BG212" s="195">
        <v>0</v>
      </c>
      <c r="BH212" s="195">
        <v>0</v>
      </c>
      <c r="BI212" s="195">
        <v>0</v>
      </c>
      <c r="BJ212" s="195">
        <v>0</v>
      </c>
      <c r="BK212" s="195">
        <v>0</v>
      </c>
      <c r="BL212" s="195">
        <v>0</v>
      </c>
      <c r="BM212" s="195">
        <v>0</v>
      </c>
      <c r="BN212" s="195">
        <v>0</v>
      </c>
      <c r="BO212" s="195">
        <v>0</v>
      </c>
      <c r="BP212" s="195">
        <v>0</v>
      </c>
      <c r="BQ212" s="195">
        <v>0</v>
      </c>
      <c r="BR212" s="195">
        <v>0</v>
      </c>
      <c r="BS212" s="195">
        <v>0</v>
      </c>
      <c r="BT212" s="195">
        <v>0</v>
      </c>
      <c r="BU212" s="195">
        <v>0</v>
      </c>
      <c r="BV212" s="195">
        <v>0</v>
      </c>
      <c r="BW212" s="195">
        <v>0</v>
      </c>
      <c r="BX212" s="195">
        <v>0</v>
      </c>
      <c r="BY212" s="195">
        <v>0</v>
      </c>
      <c r="BZ212" s="195">
        <v>12000</v>
      </c>
      <c r="CA212" s="195">
        <v>0</v>
      </c>
      <c r="CB212" s="195">
        <v>0</v>
      </c>
      <c r="CC212" s="195">
        <v>0</v>
      </c>
      <c r="CD212" s="195">
        <v>0</v>
      </c>
      <c r="CE212" s="195">
        <v>39094.5</v>
      </c>
      <c r="CF212" s="195">
        <v>0</v>
      </c>
      <c r="CG212" s="195">
        <v>0</v>
      </c>
      <c r="CH212" s="195">
        <v>0</v>
      </c>
      <c r="CI212" s="195">
        <v>6189</v>
      </c>
      <c r="CJ212" s="195">
        <v>0</v>
      </c>
      <c r="CK212" s="195">
        <v>0</v>
      </c>
      <c r="CL212" s="195">
        <v>0</v>
      </c>
      <c r="CM212" s="195">
        <v>0</v>
      </c>
    </row>
    <row r="213" spans="1:91" ht="24.6" hidden="1">
      <c r="A213" s="125">
        <v>22</v>
      </c>
      <c r="B213" s="243" t="s">
        <v>942</v>
      </c>
      <c r="C213" s="132" t="s">
        <v>1263</v>
      </c>
      <c r="D213" s="195">
        <v>145700</v>
      </c>
      <c r="E213" s="195">
        <v>0</v>
      </c>
      <c r="F213" s="195">
        <v>0</v>
      </c>
      <c r="G213" s="195">
        <v>0</v>
      </c>
      <c r="H213" s="195">
        <v>0</v>
      </c>
      <c r="I213" s="195">
        <v>0</v>
      </c>
      <c r="J213" s="195">
        <v>0</v>
      </c>
      <c r="K213" s="195">
        <v>0</v>
      </c>
      <c r="L213" s="195">
        <v>0</v>
      </c>
      <c r="M213" s="195">
        <v>0</v>
      </c>
      <c r="N213" s="195">
        <v>0</v>
      </c>
      <c r="O213" s="195">
        <v>0</v>
      </c>
      <c r="P213" s="195">
        <v>0</v>
      </c>
      <c r="Q213" s="195">
        <v>0</v>
      </c>
      <c r="R213" s="195">
        <v>0</v>
      </c>
      <c r="S213" s="195">
        <v>0</v>
      </c>
      <c r="T213" s="195">
        <v>0</v>
      </c>
      <c r="U213" s="195">
        <v>0</v>
      </c>
      <c r="V213" s="195">
        <v>0</v>
      </c>
      <c r="W213" s="195">
        <v>0</v>
      </c>
      <c r="X213" s="195">
        <v>617200</v>
      </c>
      <c r="Y213" s="195">
        <v>0</v>
      </c>
      <c r="Z213" s="195">
        <v>0</v>
      </c>
      <c r="AA213" s="195">
        <v>0</v>
      </c>
      <c r="AB213" s="195">
        <v>0</v>
      </c>
      <c r="AC213" s="195">
        <v>0</v>
      </c>
      <c r="AD213" s="195">
        <v>0</v>
      </c>
      <c r="AE213" s="195">
        <v>0</v>
      </c>
      <c r="AF213" s="195">
        <v>0</v>
      </c>
      <c r="AG213" s="195">
        <v>0</v>
      </c>
      <c r="AH213" s="195">
        <v>0</v>
      </c>
      <c r="AI213" s="195">
        <v>0</v>
      </c>
      <c r="AJ213" s="195">
        <v>0</v>
      </c>
      <c r="AK213" s="195">
        <v>0</v>
      </c>
      <c r="AL213" s="195">
        <v>53854.84</v>
      </c>
      <c r="AM213" s="195">
        <v>0</v>
      </c>
      <c r="AN213" s="195">
        <v>0</v>
      </c>
      <c r="AO213" s="195">
        <v>0</v>
      </c>
      <c r="AP213" s="195">
        <v>0</v>
      </c>
      <c r="AQ213" s="195">
        <v>0</v>
      </c>
      <c r="AR213" s="195">
        <v>0</v>
      </c>
      <c r="AS213" s="195">
        <v>0</v>
      </c>
      <c r="AT213" s="195">
        <v>0</v>
      </c>
      <c r="AU213" s="195">
        <v>0</v>
      </c>
      <c r="AV213" s="195">
        <v>0</v>
      </c>
      <c r="AW213" s="195">
        <v>0</v>
      </c>
      <c r="AX213" s="195">
        <v>0</v>
      </c>
      <c r="AY213" s="195">
        <v>27000</v>
      </c>
      <c r="AZ213" s="195">
        <v>0</v>
      </c>
      <c r="BA213" s="195">
        <v>0</v>
      </c>
      <c r="BB213" s="195">
        <v>31500</v>
      </c>
      <c r="BC213" s="195">
        <v>0</v>
      </c>
      <c r="BD213" s="195">
        <v>0</v>
      </c>
      <c r="BE213" s="195">
        <v>0</v>
      </c>
      <c r="BF213" s="195">
        <v>0</v>
      </c>
      <c r="BG213" s="195">
        <v>0</v>
      </c>
      <c r="BH213" s="195">
        <v>0</v>
      </c>
      <c r="BI213" s="195">
        <v>0</v>
      </c>
      <c r="BJ213" s="195">
        <v>0</v>
      </c>
      <c r="BK213" s="195">
        <v>0</v>
      </c>
      <c r="BL213" s="195">
        <v>0</v>
      </c>
      <c r="BM213" s="195">
        <v>0</v>
      </c>
      <c r="BN213" s="195">
        <v>0</v>
      </c>
      <c r="BO213" s="195">
        <v>0</v>
      </c>
      <c r="BP213" s="195">
        <v>0</v>
      </c>
      <c r="BQ213" s="195">
        <v>0</v>
      </c>
      <c r="BR213" s="195">
        <v>0</v>
      </c>
      <c r="BS213" s="195">
        <v>0</v>
      </c>
      <c r="BT213" s="195">
        <v>0</v>
      </c>
      <c r="BU213" s="195">
        <v>0</v>
      </c>
      <c r="BV213" s="195">
        <v>0</v>
      </c>
      <c r="BW213" s="195">
        <v>0</v>
      </c>
      <c r="BX213" s="195">
        <v>0</v>
      </c>
      <c r="BY213" s="195">
        <v>0</v>
      </c>
      <c r="BZ213" s="195">
        <v>0</v>
      </c>
      <c r="CA213" s="195">
        <v>0</v>
      </c>
      <c r="CB213" s="195">
        <v>0</v>
      </c>
      <c r="CC213" s="195">
        <v>0</v>
      </c>
      <c r="CD213" s="195">
        <v>0</v>
      </c>
      <c r="CE213" s="195">
        <v>0</v>
      </c>
      <c r="CF213" s="195">
        <v>0</v>
      </c>
      <c r="CG213" s="195">
        <v>0</v>
      </c>
      <c r="CH213" s="195">
        <v>0</v>
      </c>
      <c r="CI213" s="195">
        <v>0</v>
      </c>
      <c r="CJ213" s="195">
        <v>0</v>
      </c>
      <c r="CK213" s="195">
        <v>0</v>
      </c>
      <c r="CL213" s="195">
        <v>0</v>
      </c>
      <c r="CM213" s="195">
        <v>0</v>
      </c>
    </row>
    <row r="214" spans="1:91" ht="24.6" hidden="1">
      <c r="A214" s="125">
        <v>22</v>
      </c>
      <c r="B214" s="243" t="s">
        <v>943</v>
      </c>
      <c r="C214" s="129" t="s">
        <v>529</v>
      </c>
      <c r="D214" s="195">
        <v>0</v>
      </c>
      <c r="E214" s="195">
        <v>0</v>
      </c>
      <c r="F214" s="195">
        <v>0</v>
      </c>
      <c r="G214" s="195">
        <v>0</v>
      </c>
      <c r="H214" s="195">
        <v>0</v>
      </c>
      <c r="I214" s="195">
        <v>0</v>
      </c>
      <c r="J214" s="195">
        <v>0</v>
      </c>
      <c r="K214" s="195">
        <v>0</v>
      </c>
      <c r="L214" s="195">
        <v>0</v>
      </c>
      <c r="M214" s="195">
        <v>0</v>
      </c>
      <c r="N214" s="195">
        <v>0</v>
      </c>
      <c r="O214" s="195">
        <v>0</v>
      </c>
      <c r="P214" s="195">
        <v>0</v>
      </c>
      <c r="Q214" s="195">
        <v>0</v>
      </c>
      <c r="R214" s="195">
        <v>0</v>
      </c>
      <c r="S214" s="195">
        <v>0</v>
      </c>
      <c r="T214" s="195">
        <v>0</v>
      </c>
      <c r="U214" s="195">
        <v>0</v>
      </c>
      <c r="V214" s="195">
        <v>0</v>
      </c>
      <c r="W214" s="195">
        <v>0</v>
      </c>
      <c r="X214" s="195">
        <v>3060</v>
      </c>
      <c r="Y214" s="195">
        <v>0</v>
      </c>
      <c r="Z214" s="195">
        <v>0</v>
      </c>
      <c r="AA214" s="195">
        <v>0</v>
      </c>
      <c r="AB214" s="195">
        <v>0</v>
      </c>
      <c r="AC214" s="195">
        <v>0</v>
      </c>
      <c r="AD214" s="195">
        <v>0</v>
      </c>
      <c r="AE214" s="195">
        <v>14463</v>
      </c>
      <c r="AF214" s="195">
        <v>0</v>
      </c>
      <c r="AG214" s="195">
        <v>0</v>
      </c>
      <c r="AH214" s="195">
        <v>0</v>
      </c>
      <c r="AI214" s="195">
        <v>0</v>
      </c>
      <c r="AJ214" s="195">
        <v>0</v>
      </c>
      <c r="AK214" s="195">
        <v>0</v>
      </c>
      <c r="AL214" s="195">
        <v>0</v>
      </c>
      <c r="AM214" s="195">
        <v>0</v>
      </c>
      <c r="AN214" s="195">
        <v>0</v>
      </c>
      <c r="AO214" s="195">
        <v>0</v>
      </c>
      <c r="AP214" s="195">
        <v>0</v>
      </c>
      <c r="AQ214" s="195">
        <v>0</v>
      </c>
      <c r="AR214" s="195">
        <v>0</v>
      </c>
      <c r="AS214" s="195">
        <v>0</v>
      </c>
      <c r="AT214" s="195">
        <v>0</v>
      </c>
      <c r="AU214" s="195">
        <v>0</v>
      </c>
      <c r="AV214" s="195">
        <v>0</v>
      </c>
      <c r="AW214" s="195">
        <v>0</v>
      </c>
      <c r="AX214" s="195">
        <v>0</v>
      </c>
      <c r="AY214" s="195">
        <v>0</v>
      </c>
      <c r="AZ214" s="195">
        <v>0</v>
      </c>
      <c r="BA214" s="195">
        <v>0</v>
      </c>
      <c r="BB214" s="195">
        <v>0</v>
      </c>
      <c r="BC214" s="195">
        <v>0</v>
      </c>
      <c r="BD214" s="195">
        <v>0</v>
      </c>
      <c r="BE214" s="195">
        <v>0</v>
      </c>
      <c r="BF214" s="195">
        <v>0</v>
      </c>
      <c r="BG214" s="195">
        <v>0</v>
      </c>
      <c r="BH214" s="195">
        <v>5580</v>
      </c>
      <c r="BI214" s="195">
        <v>0</v>
      </c>
      <c r="BJ214" s="195">
        <v>0</v>
      </c>
      <c r="BK214" s="195">
        <v>0</v>
      </c>
      <c r="BL214" s="195">
        <v>0</v>
      </c>
      <c r="BM214" s="195">
        <v>0</v>
      </c>
      <c r="BN214" s="195">
        <v>0</v>
      </c>
      <c r="BO214" s="195">
        <v>0</v>
      </c>
      <c r="BP214" s="195">
        <v>0</v>
      </c>
      <c r="BQ214" s="195">
        <v>0</v>
      </c>
      <c r="BR214" s="195">
        <v>0</v>
      </c>
      <c r="BS214" s="195">
        <v>0</v>
      </c>
      <c r="BT214" s="195">
        <v>0</v>
      </c>
      <c r="BU214" s="195">
        <v>0</v>
      </c>
      <c r="BV214" s="195">
        <v>0</v>
      </c>
      <c r="BW214" s="195">
        <v>5439</v>
      </c>
      <c r="BX214" s="195">
        <v>0</v>
      </c>
      <c r="BY214" s="195">
        <v>0</v>
      </c>
      <c r="BZ214" s="195">
        <v>0</v>
      </c>
      <c r="CA214" s="195">
        <v>0</v>
      </c>
      <c r="CB214" s="195">
        <v>0</v>
      </c>
      <c r="CC214" s="195">
        <v>0</v>
      </c>
      <c r="CD214" s="195">
        <v>0</v>
      </c>
      <c r="CE214" s="195">
        <v>0</v>
      </c>
      <c r="CF214" s="195">
        <v>0</v>
      </c>
      <c r="CG214" s="195">
        <v>0</v>
      </c>
      <c r="CH214" s="195">
        <v>0</v>
      </c>
      <c r="CI214" s="195">
        <v>0</v>
      </c>
      <c r="CJ214" s="195">
        <v>0</v>
      </c>
      <c r="CK214" s="195">
        <v>0</v>
      </c>
      <c r="CL214" s="195">
        <v>0</v>
      </c>
      <c r="CM214" s="195">
        <v>0</v>
      </c>
    </row>
    <row r="215" spans="1:91" ht="24.6" hidden="1">
      <c r="A215" s="125">
        <v>22</v>
      </c>
      <c r="B215" s="243" t="s">
        <v>944</v>
      </c>
      <c r="C215" s="129" t="s">
        <v>530</v>
      </c>
      <c r="D215" s="195">
        <v>23928</v>
      </c>
      <c r="E215" s="195">
        <v>0</v>
      </c>
      <c r="F215" s="195">
        <v>0</v>
      </c>
      <c r="G215" s="195">
        <v>0</v>
      </c>
      <c r="H215" s="195">
        <v>0</v>
      </c>
      <c r="I215" s="195">
        <v>0</v>
      </c>
      <c r="J215" s="195">
        <v>0</v>
      </c>
      <c r="K215" s="195">
        <v>0</v>
      </c>
      <c r="L215" s="195">
        <v>0</v>
      </c>
      <c r="M215" s="195">
        <v>0</v>
      </c>
      <c r="N215" s="195">
        <v>0</v>
      </c>
      <c r="O215" s="195">
        <v>0</v>
      </c>
      <c r="P215" s="195">
        <v>9180</v>
      </c>
      <c r="Q215" s="195">
        <v>0</v>
      </c>
      <c r="R215" s="195">
        <v>0</v>
      </c>
      <c r="S215" s="195">
        <v>0</v>
      </c>
      <c r="T215" s="195">
        <v>0</v>
      </c>
      <c r="U215" s="195">
        <v>0</v>
      </c>
      <c r="V215" s="195">
        <v>0</v>
      </c>
      <c r="W215" s="195">
        <v>0</v>
      </c>
      <c r="X215" s="195">
        <v>0</v>
      </c>
      <c r="Y215" s="195">
        <v>0</v>
      </c>
      <c r="Z215" s="195">
        <v>0</v>
      </c>
      <c r="AA215" s="195">
        <v>0</v>
      </c>
      <c r="AB215" s="195">
        <v>0</v>
      </c>
      <c r="AC215" s="195">
        <v>0</v>
      </c>
      <c r="AD215" s="195">
        <v>0</v>
      </c>
      <c r="AE215" s="195">
        <v>0</v>
      </c>
      <c r="AF215" s="195">
        <v>0</v>
      </c>
      <c r="AG215" s="195">
        <v>0</v>
      </c>
      <c r="AH215" s="195">
        <v>0</v>
      </c>
      <c r="AI215" s="195">
        <v>0</v>
      </c>
      <c r="AJ215" s="195">
        <v>0</v>
      </c>
      <c r="AK215" s="195">
        <v>0</v>
      </c>
      <c r="AL215" s="195">
        <v>18756</v>
      </c>
      <c r="AM215" s="195">
        <v>0</v>
      </c>
      <c r="AN215" s="195">
        <v>0</v>
      </c>
      <c r="AO215" s="195">
        <v>0</v>
      </c>
      <c r="AP215" s="195">
        <v>0</v>
      </c>
      <c r="AQ215" s="195">
        <v>0</v>
      </c>
      <c r="AR215" s="195">
        <v>0</v>
      </c>
      <c r="AS215" s="195">
        <v>3768</v>
      </c>
      <c r="AT215" s="195">
        <v>0</v>
      </c>
      <c r="AU215" s="195">
        <v>0</v>
      </c>
      <c r="AV215" s="195">
        <v>0</v>
      </c>
      <c r="AW215" s="195">
        <v>0</v>
      </c>
      <c r="AX215" s="195">
        <v>0</v>
      </c>
      <c r="AY215" s="195">
        <v>0</v>
      </c>
      <c r="AZ215" s="195">
        <v>0</v>
      </c>
      <c r="BA215" s="195">
        <v>0</v>
      </c>
      <c r="BB215" s="195">
        <v>6480</v>
      </c>
      <c r="BC215" s="195">
        <v>0</v>
      </c>
      <c r="BD215" s="195">
        <v>8525.91</v>
      </c>
      <c r="BE215" s="195">
        <v>0</v>
      </c>
      <c r="BF215" s="195">
        <v>0</v>
      </c>
      <c r="BG215" s="195">
        <v>0</v>
      </c>
      <c r="BH215" s="195">
        <v>2232</v>
      </c>
      <c r="BI215" s="195">
        <v>0</v>
      </c>
      <c r="BJ215" s="195">
        <v>0</v>
      </c>
      <c r="BK215" s="195">
        <v>0</v>
      </c>
      <c r="BL215" s="195">
        <v>0</v>
      </c>
      <c r="BM215" s="195">
        <v>14436</v>
      </c>
      <c r="BN215" s="195">
        <v>0</v>
      </c>
      <c r="BO215" s="195">
        <v>0</v>
      </c>
      <c r="BP215" s="195">
        <v>0</v>
      </c>
      <c r="BQ215" s="195">
        <v>0</v>
      </c>
      <c r="BR215" s="195">
        <v>0</v>
      </c>
      <c r="BS215" s="197">
        <v>35496</v>
      </c>
      <c r="BT215" s="197">
        <v>0</v>
      </c>
      <c r="BU215" s="197">
        <v>0</v>
      </c>
      <c r="BV215" s="197">
        <v>0</v>
      </c>
      <c r="BW215" s="195">
        <v>0</v>
      </c>
      <c r="BX215" s="195">
        <v>0</v>
      </c>
      <c r="BY215" s="197">
        <v>0</v>
      </c>
      <c r="BZ215" s="197">
        <v>0</v>
      </c>
      <c r="CA215" s="195">
        <v>0</v>
      </c>
      <c r="CB215" s="195">
        <v>0</v>
      </c>
      <c r="CC215" s="195">
        <v>0</v>
      </c>
      <c r="CD215" s="197">
        <v>0</v>
      </c>
      <c r="CE215" s="195">
        <v>0</v>
      </c>
      <c r="CF215" s="195">
        <v>0</v>
      </c>
      <c r="CG215" s="195">
        <v>0</v>
      </c>
      <c r="CH215" s="195">
        <v>0</v>
      </c>
      <c r="CI215" s="195">
        <v>0</v>
      </c>
      <c r="CJ215" s="197">
        <v>0</v>
      </c>
      <c r="CK215" s="197">
        <v>0</v>
      </c>
      <c r="CL215" s="195">
        <v>0</v>
      </c>
      <c r="CM215" s="195">
        <v>0</v>
      </c>
    </row>
    <row r="216" spans="1:91" ht="24.6" hidden="1">
      <c r="A216" s="125">
        <v>22</v>
      </c>
      <c r="B216" s="243" t="s">
        <v>945</v>
      </c>
      <c r="C216" s="129" t="s">
        <v>1264</v>
      </c>
      <c r="D216" s="195">
        <v>73053</v>
      </c>
      <c r="E216" s="195">
        <v>51428</v>
      </c>
      <c r="F216" s="195">
        <v>7769</v>
      </c>
      <c r="G216" s="195">
        <v>11071</v>
      </c>
      <c r="H216" s="195">
        <v>7486</v>
      </c>
      <c r="I216" s="195">
        <v>11072</v>
      </c>
      <c r="J216" s="195">
        <v>9588</v>
      </c>
      <c r="K216" s="195">
        <v>19160</v>
      </c>
      <c r="L216" s="195">
        <v>9942</v>
      </c>
      <c r="M216" s="195">
        <v>12934</v>
      </c>
      <c r="N216" s="195">
        <v>18117</v>
      </c>
      <c r="O216" s="195">
        <v>0</v>
      </c>
      <c r="P216" s="195">
        <v>57278</v>
      </c>
      <c r="Q216" s="195">
        <v>13576</v>
      </c>
      <c r="R216" s="195">
        <v>13029</v>
      </c>
      <c r="S216" s="195">
        <v>15700</v>
      </c>
      <c r="T216" s="195">
        <v>16024</v>
      </c>
      <c r="U216" s="195">
        <v>10800</v>
      </c>
      <c r="V216" s="195">
        <v>9408</v>
      </c>
      <c r="W216" s="195">
        <v>7635.47</v>
      </c>
      <c r="X216" s="195">
        <v>87936</v>
      </c>
      <c r="Y216" s="195">
        <v>9776</v>
      </c>
      <c r="Z216" s="195">
        <v>19767</v>
      </c>
      <c r="AA216" s="195">
        <v>14723</v>
      </c>
      <c r="AB216" s="195">
        <v>7600</v>
      </c>
      <c r="AC216" s="195">
        <v>7641</v>
      </c>
      <c r="AD216" s="195">
        <v>10385.620000000001</v>
      </c>
      <c r="AE216" s="195">
        <v>33136</v>
      </c>
      <c r="AF216" s="195">
        <v>5515</v>
      </c>
      <c r="AG216" s="195">
        <v>10405</v>
      </c>
      <c r="AH216" s="195">
        <v>12000</v>
      </c>
      <c r="AI216" s="195">
        <v>21808</v>
      </c>
      <c r="AJ216" s="195">
        <v>10147</v>
      </c>
      <c r="AK216" s="195">
        <v>8005</v>
      </c>
      <c r="AL216" s="195">
        <v>205430</v>
      </c>
      <c r="AM216" s="195">
        <v>14889</v>
      </c>
      <c r="AN216" s="195">
        <v>12526</v>
      </c>
      <c r="AO216" s="195">
        <v>18444</v>
      </c>
      <c r="AP216" s="195">
        <v>26074</v>
      </c>
      <c r="AQ216" s="195">
        <v>17049</v>
      </c>
      <c r="AR216" s="195">
        <v>6700</v>
      </c>
      <c r="AS216" s="195">
        <v>43896</v>
      </c>
      <c r="AT216" s="195">
        <v>12970</v>
      </c>
      <c r="AU216" s="195">
        <v>29911</v>
      </c>
      <c r="AV216" s="195">
        <v>22216</v>
      </c>
      <c r="AW216" s="195">
        <v>14291</v>
      </c>
      <c r="AX216" s="195">
        <v>10420</v>
      </c>
      <c r="AY216" s="195">
        <v>12700</v>
      </c>
      <c r="AZ216" s="195">
        <v>16045</v>
      </c>
      <c r="BA216" s="195">
        <v>5619</v>
      </c>
      <c r="BB216" s="195">
        <v>45771</v>
      </c>
      <c r="BC216" s="195">
        <v>12285</v>
      </c>
      <c r="BD216" s="195">
        <v>78981.09</v>
      </c>
      <c r="BE216" s="195">
        <v>0</v>
      </c>
      <c r="BF216" s="195">
        <v>9882</v>
      </c>
      <c r="BG216" s="195">
        <v>14595</v>
      </c>
      <c r="BH216" s="195">
        <v>60077</v>
      </c>
      <c r="BI216" s="195">
        <v>8150</v>
      </c>
      <c r="BJ216" s="195">
        <v>1428</v>
      </c>
      <c r="BK216" s="195">
        <v>10300</v>
      </c>
      <c r="BL216" s="195">
        <v>11496</v>
      </c>
      <c r="BM216" s="195">
        <v>0</v>
      </c>
      <c r="BN216" s="195">
        <v>14790</v>
      </c>
      <c r="BO216" s="195">
        <v>9262</v>
      </c>
      <c r="BP216" s="195">
        <v>20254</v>
      </c>
      <c r="BQ216" s="195">
        <v>14647</v>
      </c>
      <c r="BR216" s="195">
        <v>11426</v>
      </c>
      <c r="BS216" s="195">
        <v>286311</v>
      </c>
      <c r="BT216" s="195">
        <v>20563</v>
      </c>
      <c r="BU216" s="195">
        <v>18300</v>
      </c>
      <c r="BV216" s="195">
        <v>0</v>
      </c>
      <c r="BW216" s="195">
        <v>0</v>
      </c>
      <c r="BX216" s="195">
        <v>12170</v>
      </c>
      <c r="BY216" s="195">
        <v>28471</v>
      </c>
      <c r="BZ216" s="195">
        <v>9602.99</v>
      </c>
      <c r="CA216" s="195">
        <v>11680</v>
      </c>
      <c r="CB216" s="195">
        <v>8800</v>
      </c>
      <c r="CC216" s="195">
        <v>0</v>
      </c>
      <c r="CD216" s="195">
        <v>25651</v>
      </c>
      <c r="CE216" s="195">
        <v>16680</v>
      </c>
      <c r="CF216" s="195">
        <v>32000</v>
      </c>
      <c r="CG216" s="195">
        <v>9883</v>
      </c>
      <c r="CH216" s="195">
        <v>9600</v>
      </c>
      <c r="CI216" s="195">
        <v>11846</v>
      </c>
      <c r="CJ216" s="195">
        <v>9090</v>
      </c>
      <c r="CK216" s="195">
        <v>43015</v>
      </c>
      <c r="CL216" s="195">
        <v>10077</v>
      </c>
      <c r="CM216" s="195">
        <v>8790</v>
      </c>
    </row>
    <row r="217" spans="1:91" ht="24.6" hidden="1">
      <c r="A217" s="125">
        <v>22</v>
      </c>
      <c r="B217" s="243" t="s">
        <v>1265</v>
      </c>
      <c r="C217" s="129" t="s">
        <v>1266</v>
      </c>
      <c r="D217" s="195">
        <v>0</v>
      </c>
      <c r="E217" s="195">
        <v>0</v>
      </c>
      <c r="F217" s="195">
        <v>0</v>
      </c>
      <c r="G217" s="195">
        <v>0</v>
      </c>
      <c r="H217" s="195">
        <v>0</v>
      </c>
      <c r="I217" s="195">
        <v>0</v>
      </c>
      <c r="J217" s="195">
        <v>0</v>
      </c>
      <c r="K217" s="195">
        <v>0</v>
      </c>
      <c r="L217" s="195">
        <v>0</v>
      </c>
      <c r="M217" s="195">
        <v>0</v>
      </c>
      <c r="N217" s="195">
        <v>0</v>
      </c>
      <c r="O217" s="195">
        <v>0</v>
      </c>
      <c r="P217" s="195">
        <v>0</v>
      </c>
      <c r="Q217" s="195">
        <v>0</v>
      </c>
      <c r="R217" s="195">
        <v>0</v>
      </c>
      <c r="S217" s="195">
        <v>0</v>
      </c>
      <c r="T217" s="195">
        <v>0</v>
      </c>
      <c r="U217" s="195">
        <v>0</v>
      </c>
      <c r="V217" s="195">
        <v>0</v>
      </c>
      <c r="W217" s="195">
        <v>0</v>
      </c>
      <c r="X217" s="195">
        <v>0</v>
      </c>
      <c r="Y217" s="195">
        <v>0</v>
      </c>
      <c r="Z217" s="195">
        <v>0</v>
      </c>
      <c r="AA217" s="195">
        <v>0</v>
      </c>
      <c r="AB217" s="195">
        <v>0</v>
      </c>
      <c r="AC217" s="195">
        <v>0</v>
      </c>
      <c r="AD217" s="195">
        <v>0</v>
      </c>
      <c r="AE217" s="195">
        <v>0</v>
      </c>
      <c r="AF217" s="195">
        <v>0</v>
      </c>
      <c r="AG217" s="195">
        <v>0</v>
      </c>
      <c r="AH217" s="195">
        <v>0</v>
      </c>
      <c r="AI217" s="195">
        <v>0</v>
      </c>
      <c r="AJ217" s="195">
        <v>0</v>
      </c>
      <c r="AK217" s="195">
        <v>0</v>
      </c>
      <c r="AL217" s="195">
        <v>0</v>
      </c>
      <c r="AM217" s="195">
        <v>0</v>
      </c>
      <c r="AN217" s="195">
        <v>0</v>
      </c>
      <c r="AO217" s="195">
        <v>0</v>
      </c>
      <c r="AP217" s="195">
        <v>0</v>
      </c>
      <c r="AQ217" s="195">
        <v>0</v>
      </c>
      <c r="AR217" s="195">
        <v>0</v>
      </c>
      <c r="AS217" s="195">
        <v>0</v>
      </c>
      <c r="AT217" s="195">
        <v>0</v>
      </c>
      <c r="AU217" s="195">
        <v>0</v>
      </c>
      <c r="AV217" s="195">
        <v>0</v>
      </c>
      <c r="AW217" s="195">
        <v>0</v>
      </c>
      <c r="AX217" s="195">
        <v>0</v>
      </c>
      <c r="AY217" s="195">
        <v>0</v>
      </c>
      <c r="AZ217" s="195">
        <v>0</v>
      </c>
      <c r="BA217" s="195">
        <v>0</v>
      </c>
      <c r="BB217" s="195">
        <v>0</v>
      </c>
      <c r="BC217" s="195">
        <v>0</v>
      </c>
      <c r="BD217" s="195">
        <v>0</v>
      </c>
      <c r="BE217" s="195">
        <v>0</v>
      </c>
      <c r="BF217" s="195">
        <v>10000</v>
      </c>
      <c r="BG217" s="195">
        <v>0</v>
      </c>
      <c r="BH217" s="195">
        <v>0</v>
      </c>
      <c r="BI217" s="195">
        <v>0</v>
      </c>
      <c r="BJ217" s="195">
        <v>0</v>
      </c>
      <c r="BK217" s="195">
        <v>20000</v>
      </c>
      <c r="BL217" s="195">
        <v>0</v>
      </c>
      <c r="BM217" s="195">
        <v>0</v>
      </c>
      <c r="BN217" s="195">
        <v>0</v>
      </c>
      <c r="BO217" s="195">
        <v>0</v>
      </c>
      <c r="BP217" s="195">
        <v>0</v>
      </c>
      <c r="BQ217" s="195">
        <v>0</v>
      </c>
      <c r="BR217" s="195">
        <v>0</v>
      </c>
      <c r="BS217" s="195">
        <v>0</v>
      </c>
      <c r="BT217" s="195">
        <v>0</v>
      </c>
      <c r="BU217" s="195">
        <v>0</v>
      </c>
      <c r="BV217" s="195">
        <v>0</v>
      </c>
      <c r="BW217" s="195">
        <v>0</v>
      </c>
      <c r="BX217" s="195">
        <v>0</v>
      </c>
      <c r="BY217" s="195">
        <v>0</v>
      </c>
      <c r="BZ217" s="195">
        <v>0</v>
      </c>
      <c r="CA217" s="195">
        <v>0</v>
      </c>
      <c r="CB217" s="195">
        <v>0</v>
      </c>
      <c r="CC217" s="195">
        <v>0</v>
      </c>
      <c r="CD217" s="195">
        <v>0</v>
      </c>
      <c r="CE217" s="195">
        <v>0</v>
      </c>
      <c r="CF217" s="195">
        <v>0</v>
      </c>
      <c r="CG217" s="195">
        <v>0</v>
      </c>
      <c r="CH217" s="195">
        <v>0</v>
      </c>
      <c r="CI217" s="195">
        <v>0</v>
      </c>
      <c r="CJ217" s="195">
        <v>0</v>
      </c>
      <c r="CK217" s="195">
        <v>0</v>
      </c>
      <c r="CL217" s="195">
        <v>0</v>
      </c>
      <c r="CM217" s="195">
        <v>0</v>
      </c>
    </row>
    <row r="218" spans="1:91" ht="24.6" hidden="1">
      <c r="A218" s="125">
        <v>22</v>
      </c>
      <c r="B218" s="243" t="s">
        <v>1267</v>
      </c>
      <c r="C218" s="129" t="s">
        <v>1268</v>
      </c>
      <c r="D218" s="195">
        <v>0</v>
      </c>
      <c r="E218" s="195">
        <v>0</v>
      </c>
      <c r="F218" s="195">
        <v>0</v>
      </c>
      <c r="G218" s="195">
        <v>0</v>
      </c>
      <c r="H218" s="195">
        <v>0</v>
      </c>
      <c r="I218" s="195">
        <v>0</v>
      </c>
      <c r="J218" s="195">
        <v>0</v>
      </c>
      <c r="K218" s="195">
        <v>0</v>
      </c>
      <c r="L218" s="195">
        <v>0</v>
      </c>
      <c r="M218" s="195">
        <v>0</v>
      </c>
      <c r="N218" s="195">
        <v>0</v>
      </c>
      <c r="O218" s="195">
        <v>0</v>
      </c>
      <c r="P218" s="195">
        <v>0</v>
      </c>
      <c r="Q218" s="195">
        <v>0</v>
      </c>
      <c r="R218" s="195">
        <v>0</v>
      </c>
      <c r="S218" s="195">
        <v>0</v>
      </c>
      <c r="T218" s="195">
        <v>0</v>
      </c>
      <c r="U218" s="195">
        <v>0</v>
      </c>
      <c r="V218" s="195">
        <v>0</v>
      </c>
      <c r="W218" s="195">
        <v>0</v>
      </c>
      <c r="X218" s="195">
        <v>0</v>
      </c>
      <c r="Y218" s="195">
        <v>0</v>
      </c>
      <c r="Z218" s="195">
        <v>0</v>
      </c>
      <c r="AA218" s="195">
        <v>0</v>
      </c>
      <c r="AB218" s="195">
        <v>0</v>
      </c>
      <c r="AC218" s="195">
        <v>0</v>
      </c>
      <c r="AD218" s="195">
        <v>0</v>
      </c>
      <c r="AE218" s="195">
        <v>0</v>
      </c>
      <c r="AF218" s="195">
        <v>0</v>
      </c>
      <c r="AG218" s="195">
        <v>0</v>
      </c>
      <c r="AH218" s="195">
        <v>0</v>
      </c>
      <c r="AI218" s="195">
        <v>0</v>
      </c>
      <c r="AJ218" s="195">
        <v>0</v>
      </c>
      <c r="AK218" s="195">
        <v>0</v>
      </c>
      <c r="AL218" s="195">
        <v>0</v>
      </c>
      <c r="AM218" s="195">
        <v>0</v>
      </c>
      <c r="AN218" s="195">
        <v>0</v>
      </c>
      <c r="AO218" s="195">
        <v>0</v>
      </c>
      <c r="AP218" s="195">
        <v>0</v>
      </c>
      <c r="AQ218" s="195">
        <v>0</v>
      </c>
      <c r="AR218" s="195">
        <v>0</v>
      </c>
      <c r="AS218" s="195">
        <v>0</v>
      </c>
      <c r="AT218" s="195">
        <v>0</v>
      </c>
      <c r="AU218" s="195">
        <v>0</v>
      </c>
      <c r="AV218" s="195">
        <v>0</v>
      </c>
      <c r="AW218" s="195">
        <v>0</v>
      </c>
      <c r="AX218" s="195">
        <v>0</v>
      </c>
      <c r="AY218" s="195">
        <v>0</v>
      </c>
      <c r="AZ218" s="195">
        <v>0</v>
      </c>
      <c r="BA218" s="195">
        <v>0</v>
      </c>
      <c r="BB218" s="195">
        <v>0</v>
      </c>
      <c r="BC218" s="195">
        <v>0</v>
      </c>
      <c r="BD218" s="195">
        <v>0</v>
      </c>
      <c r="BE218" s="195">
        <v>0</v>
      </c>
      <c r="BF218" s="195">
        <v>0</v>
      </c>
      <c r="BG218" s="195">
        <v>0</v>
      </c>
      <c r="BH218" s="195">
        <v>0</v>
      </c>
      <c r="BI218" s="195">
        <v>0</v>
      </c>
      <c r="BJ218" s="195">
        <v>0</v>
      </c>
      <c r="BK218" s="195">
        <v>0</v>
      </c>
      <c r="BL218" s="195">
        <v>0</v>
      </c>
      <c r="BM218" s="195">
        <v>0</v>
      </c>
      <c r="BN218" s="195">
        <v>0</v>
      </c>
      <c r="BO218" s="195">
        <v>0</v>
      </c>
      <c r="BP218" s="195">
        <v>0</v>
      </c>
      <c r="BQ218" s="195">
        <v>0</v>
      </c>
      <c r="BR218" s="195">
        <v>0</v>
      </c>
      <c r="BS218" s="195">
        <v>0</v>
      </c>
      <c r="BT218" s="195">
        <v>0</v>
      </c>
      <c r="BU218" s="195">
        <v>0</v>
      </c>
      <c r="BV218" s="195">
        <v>0</v>
      </c>
      <c r="BW218" s="195">
        <v>0</v>
      </c>
      <c r="BX218" s="195">
        <v>0</v>
      </c>
      <c r="BY218" s="195">
        <v>0</v>
      </c>
      <c r="BZ218" s="195">
        <v>0</v>
      </c>
      <c r="CA218" s="195">
        <v>0</v>
      </c>
      <c r="CB218" s="195">
        <v>0</v>
      </c>
      <c r="CC218" s="195">
        <v>0</v>
      </c>
      <c r="CD218" s="195">
        <v>0</v>
      </c>
      <c r="CE218" s="195">
        <v>0</v>
      </c>
      <c r="CF218" s="195">
        <v>0</v>
      </c>
      <c r="CG218" s="195">
        <v>0</v>
      </c>
      <c r="CH218" s="195">
        <v>0</v>
      </c>
      <c r="CI218" s="195">
        <v>0</v>
      </c>
      <c r="CJ218" s="195">
        <v>0</v>
      </c>
      <c r="CK218" s="195">
        <v>0</v>
      </c>
      <c r="CL218" s="195">
        <v>0</v>
      </c>
      <c r="CM218" s="195">
        <v>0</v>
      </c>
    </row>
    <row r="219" spans="1:91" ht="24.6" hidden="1">
      <c r="A219" s="125">
        <v>23</v>
      </c>
      <c r="B219" s="243" t="s">
        <v>946</v>
      </c>
      <c r="C219" s="129" t="s">
        <v>531</v>
      </c>
      <c r="D219" s="195">
        <v>1277260.75</v>
      </c>
      <c r="E219" s="195">
        <v>0</v>
      </c>
      <c r="F219" s="195">
        <v>75800</v>
      </c>
      <c r="G219" s="195">
        <v>205245</v>
      </c>
      <c r="H219" s="195">
        <v>17500</v>
      </c>
      <c r="I219" s="195">
        <v>0</v>
      </c>
      <c r="J219" s="195">
        <v>113500</v>
      </c>
      <c r="K219" s="195">
        <v>153430</v>
      </c>
      <c r="L219" s="195">
        <v>137800</v>
      </c>
      <c r="M219" s="195">
        <v>0</v>
      </c>
      <c r="N219" s="195">
        <v>148451</v>
      </c>
      <c r="O219" s="195">
        <v>0</v>
      </c>
      <c r="P219" s="195">
        <v>545203.5</v>
      </c>
      <c r="Q219" s="195">
        <v>97332</v>
      </c>
      <c r="R219" s="195">
        <v>123130</v>
      </c>
      <c r="S219" s="195">
        <v>275493</v>
      </c>
      <c r="T219" s="195">
        <v>63524.75</v>
      </c>
      <c r="U219" s="195">
        <v>46818.75</v>
      </c>
      <c r="V219" s="195">
        <v>96028.5</v>
      </c>
      <c r="W219" s="195">
        <v>38603</v>
      </c>
      <c r="X219" s="195">
        <v>969260</v>
      </c>
      <c r="Y219" s="195">
        <v>16500</v>
      </c>
      <c r="Z219" s="195">
        <v>133100</v>
      </c>
      <c r="AA219" s="195">
        <v>0</v>
      </c>
      <c r="AB219" s="195">
        <v>0</v>
      </c>
      <c r="AC219" s="195">
        <v>107800</v>
      </c>
      <c r="AD219" s="195">
        <v>0</v>
      </c>
      <c r="AE219" s="195">
        <v>91305.25</v>
      </c>
      <c r="AF219" s="195">
        <v>116250</v>
      </c>
      <c r="AG219" s="195">
        <v>0</v>
      </c>
      <c r="AH219" s="195">
        <v>53084.25</v>
      </c>
      <c r="AI219" s="195">
        <v>202580</v>
      </c>
      <c r="AJ219" s="195">
        <v>55200</v>
      </c>
      <c r="AK219" s="195">
        <v>49869</v>
      </c>
      <c r="AL219" s="195">
        <v>1810713.5</v>
      </c>
      <c r="AM219" s="195">
        <v>59602</v>
      </c>
      <c r="AN219" s="195">
        <v>112950</v>
      </c>
      <c r="AO219" s="195">
        <v>174150</v>
      </c>
      <c r="AP219" s="195">
        <v>134500</v>
      </c>
      <c r="AQ219" s="195">
        <v>83750</v>
      </c>
      <c r="AR219" s="195">
        <v>15000</v>
      </c>
      <c r="AS219" s="195">
        <v>324650</v>
      </c>
      <c r="AT219" s="195">
        <v>120550</v>
      </c>
      <c r="AU219" s="195">
        <v>17300</v>
      </c>
      <c r="AV219" s="195">
        <v>188150</v>
      </c>
      <c r="AW219" s="195">
        <v>60060</v>
      </c>
      <c r="AX219" s="195">
        <v>81400</v>
      </c>
      <c r="AY219" s="195">
        <v>83000</v>
      </c>
      <c r="AZ219" s="195">
        <v>95800</v>
      </c>
      <c r="BA219" s="195">
        <v>9600</v>
      </c>
      <c r="BB219" s="195">
        <v>444400</v>
      </c>
      <c r="BC219" s="195">
        <v>11600</v>
      </c>
      <c r="BD219" s="195">
        <v>1293410</v>
      </c>
      <c r="BE219" s="195">
        <v>7100</v>
      </c>
      <c r="BF219" s="195">
        <v>81950</v>
      </c>
      <c r="BG219" s="195">
        <v>52599</v>
      </c>
      <c r="BH219" s="195">
        <v>458790</v>
      </c>
      <c r="BI219" s="195">
        <v>37550</v>
      </c>
      <c r="BJ219" s="195">
        <v>0</v>
      </c>
      <c r="BK219" s="195">
        <v>42329</v>
      </c>
      <c r="BL219" s="195">
        <v>17050</v>
      </c>
      <c r="BM219" s="195">
        <v>709191</v>
      </c>
      <c r="BN219" s="195">
        <v>135850</v>
      </c>
      <c r="BO219" s="195">
        <v>21900</v>
      </c>
      <c r="BP219" s="195">
        <v>192250</v>
      </c>
      <c r="BQ219" s="195">
        <v>79100</v>
      </c>
      <c r="BR219" s="195">
        <v>22500</v>
      </c>
      <c r="BS219" s="195">
        <v>3350365.25</v>
      </c>
      <c r="BT219" s="195">
        <v>17700</v>
      </c>
      <c r="BU219" s="195">
        <v>179566.25</v>
      </c>
      <c r="BV219" s="195">
        <v>416130</v>
      </c>
      <c r="BW219" s="195">
        <v>55239</v>
      </c>
      <c r="BX219" s="195">
        <v>85376.5</v>
      </c>
      <c r="BY219" s="195">
        <v>248392.5</v>
      </c>
      <c r="BZ219" s="195">
        <v>49350</v>
      </c>
      <c r="CA219" s="195">
        <v>33073.25</v>
      </c>
      <c r="CB219" s="195">
        <v>118474.25</v>
      </c>
      <c r="CC219" s="195">
        <v>161149.75</v>
      </c>
      <c r="CD219" s="195">
        <v>72527.5</v>
      </c>
      <c r="CE219" s="195">
        <v>94030.75</v>
      </c>
      <c r="CF219" s="195">
        <v>223950</v>
      </c>
      <c r="CG219" s="195">
        <v>61443.25</v>
      </c>
      <c r="CH219" s="195">
        <v>46110</v>
      </c>
      <c r="CI219" s="195">
        <v>0</v>
      </c>
      <c r="CJ219" s="195">
        <v>72700</v>
      </c>
      <c r="CK219" s="195">
        <v>144600</v>
      </c>
      <c r="CL219" s="195">
        <v>35020</v>
      </c>
      <c r="CM219" s="195">
        <v>80836</v>
      </c>
    </row>
    <row r="220" spans="1:91" ht="49.2" hidden="1">
      <c r="A220" s="125">
        <v>23</v>
      </c>
      <c r="B220" s="243" t="s">
        <v>947</v>
      </c>
      <c r="C220" s="129" t="s">
        <v>532</v>
      </c>
      <c r="D220" s="195">
        <v>268390</v>
      </c>
      <c r="E220" s="195">
        <v>0</v>
      </c>
      <c r="F220" s="195">
        <v>890</v>
      </c>
      <c r="G220" s="195">
        <v>30092</v>
      </c>
      <c r="H220" s="195">
        <v>0</v>
      </c>
      <c r="I220" s="195">
        <v>0</v>
      </c>
      <c r="J220" s="195">
        <v>0</v>
      </c>
      <c r="K220" s="195">
        <v>2766</v>
      </c>
      <c r="L220" s="195">
        <v>0</v>
      </c>
      <c r="M220" s="195">
        <v>6009</v>
      </c>
      <c r="N220" s="195">
        <v>128600</v>
      </c>
      <c r="O220" s="195">
        <v>0</v>
      </c>
      <c r="P220" s="195">
        <v>368419.25</v>
      </c>
      <c r="Q220" s="195">
        <v>93880</v>
      </c>
      <c r="R220" s="195">
        <v>52790</v>
      </c>
      <c r="S220" s="195">
        <v>35430</v>
      </c>
      <c r="T220" s="195">
        <v>341916.28</v>
      </c>
      <c r="U220" s="195">
        <v>45150</v>
      </c>
      <c r="V220" s="195">
        <v>22910</v>
      </c>
      <c r="W220" s="195">
        <v>0</v>
      </c>
      <c r="X220" s="195">
        <v>569136.75</v>
      </c>
      <c r="Y220" s="195">
        <v>455</v>
      </c>
      <c r="Z220" s="195">
        <v>15777.5</v>
      </c>
      <c r="AA220" s="195">
        <v>0</v>
      </c>
      <c r="AB220" s="195">
        <v>0</v>
      </c>
      <c r="AC220" s="195">
        <v>27000</v>
      </c>
      <c r="AD220" s="195">
        <v>0</v>
      </c>
      <c r="AE220" s="195">
        <v>6590</v>
      </c>
      <c r="AF220" s="195">
        <v>5740</v>
      </c>
      <c r="AG220" s="195">
        <v>0</v>
      </c>
      <c r="AH220" s="195">
        <v>11598</v>
      </c>
      <c r="AI220" s="195">
        <v>94190</v>
      </c>
      <c r="AJ220" s="195">
        <v>0</v>
      </c>
      <c r="AK220" s="195">
        <v>5854.5</v>
      </c>
      <c r="AL220" s="195">
        <v>653307.75</v>
      </c>
      <c r="AM220" s="195">
        <v>39530.22</v>
      </c>
      <c r="AN220" s="195">
        <v>51468</v>
      </c>
      <c r="AO220" s="195">
        <v>32422</v>
      </c>
      <c r="AP220" s="195">
        <v>16873</v>
      </c>
      <c r="AQ220" s="195">
        <v>0</v>
      </c>
      <c r="AR220" s="195">
        <v>0</v>
      </c>
      <c r="AS220" s="195">
        <v>93576</v>
      </c>
      <c r="AT220" s="195">
        <v>8000</v>
      </c>
      <c r="AU220" s="195">
        <v>0</v>
      </c>
      <c r="AV220" s="195">
        <v>24727</v>
      </c>
      <c r="AW220" s="195">
        <v>0</v>
      </c>
      <c r="AX220" s="195">
        <v>550</v>
      </c>
      <c r="AY220" s="195">
        <v>2150</v>
      </c>
      <c r="AZ220" s="195">
        <v>2100</v>
      </c>
      <c r="BA220" s="195">
        <v>15458</v>
      </c>
      <c r="BB220" s="195">
        <v>149253.25</v>
      </c>
      <c r="BC220" s="195">
        <v>219044</v>
      </c>
      <c r="BD220" s="195">
        <v>149384.75</v>
      </c>
      <c r="BE220" s="195">
        <v>5140</v>
      </c>
      <c r="BF220" s="195">
        <v>14000</v>
      </c>
      <c r="BG220" s="195">
        <v>1300</v>
      </c>
      <c r="BH220" s="195">
        <v>28262</v>
      </c>
      <c r="BI220" s="195">
        <v>5200</v>
      </c>
      <c r="BJ220" s="195">
        <v>0</v>
      </c>
      <c r="BK220" s="195">
        <v>0</v>
      </c>
      <c r="BL220" s="195">
        <v>52826</v>
      </c>
      <c r="BM220" s="195">
        <v>1341925.5</v>
      </c>
      <c r="BN220" s="195">
        <v>142263</v>
      </c>
      <c r="BO220" s="195">
        <v>1220</v>
      </c>
      <c r="BP220" s="195">
        <v>61739</v>
      </c>
      <c r="BQ220" s="195">
        <v>24420</v>
      </c>
      <c r="BR220" s="195">
        <v>11160</v>
      </c>
      <c r="BS220" s="195">
        <v>1143241.5</v>
      </c>
      <c r="BT220" s="195">
        <v>4340</v>
      </c>
      <c r="BU220" s="195">
        <v>20300</v>
      </c>
      <c r="BV220" s="195">
        <v>1303990</v>
      </c>
      <c r="BW220" s="195">
        <v>0</v>
      </c>
      <c r="BX220" s="195">
        <v>18740</v>
      </c>
      <c r="BY220" s="195">
        <v>63040</v>
      </c>
      <c r="BZ220" s="195">
        <v>5420</v>
      </c>
      <c r="CA220" s="195">
        <v>0</v>
      </c>
      <c r="CB220" s="195">
        <v>2720</v>
      </c>
      <c r="CC220" s="195">
        <v>2181</v>
      </c>
      <c r="CD220" s="195">
        <v>38100</v>
      </c>
      <c r="CE220" s="195">
        <v>1050</v>
      </c>
      <c r="CF220" s="195">
        <v>32900</v>
      </c>
      <c r="CG220" s="195">
        <v>1334</v>
      </c>
      <c r="CH220" s="195">
        <v>0</v>
      </c>
      <c r="CI220" s="195">
        <v>1100</v>
      </c>
      <c r="CJ220" s="195">
        <v>2480</v>
      </c>
      <c r="CK220" s="195">
        <v>85852</v>
      </c>
      <c r="CL220" s="195">
        <v>5686</v>
      </c>
      <c r="CM220" s="195">
        <v>0</v>
      </c>
    </row>
    <row r="221" spans="1:91" ht="49.2" hidden="1">
      <c r="A221" s="125">
        <v>23</v>
      </c>
      <c r="B221" s="243" t="s">
        <v>948</v>
      </c>
      <c r="C221" s="129" t="s">
        <v>533</v>
      </c>
      <c r="D221" s="195">
        <v>0</v>
      </c>
      <c r="E221" s="195">
        <v>0</v>
      </c>
      <c r="F221" s="195">
        <v>0</v>
      </c>
      <c r="G221" s="195">
        <v>0</v>
      </c>
      <c r="H221" s="195">
        <v>0</v>
      </c>
      <c r="I221" s="195">
        <v>0</v>
      </c>
      <c r="J221" s="195">
        <v>0</v>
      </c>
      <c r="K221" s="195">
        <v>0</v>
      </c>
      <c r="L221" s="195">
        <v>0</v>
      </c>
      <c r="M221" s="195">
        <v>0</v>
      </c>
      <c r="N221" s="195">
        <v>0</v>
      </c>
      <c r="O221" s="195">
        <v>0</v>
      </c>
      <c r="P221" s="195">
        <v>0</v>
      </c>
      <c r="Q221" s="195">
        <v>0</v>
      </c>
      <c r="R221" s="195">
        <v>0</v>
      </c>
      <c r="S221" s="195">
        <v>0</v>
      </c>
      <c r="T221" s="195">
        <v>0</v>
      </c>
      <c r="U221" s="195">
        <v>0</v>
      </c>
      <c r="V221" s="195">
        <v>0</v>
      </c>
      <c r="W221" s="195">
        <v>0</v>
      </c>
      <c r="X221" s="195">
        <v>0</v>
      </c>
      <c r="Y221" s="195">
        <v>0</v>
      </c>
      <c r="Z221" s="195">
        <v>0</v>
      </c>
      <c r="AA221" s="195">
        <v>0</v>
      </c>
      <c r="AB221" s="195">
        <v>0</v>
      </c>
      <c r="AC221" s="195">
        <v>0</v>
      </c>
      <c r="AD221" s="195">
        <v>0</v>
      </c>
      <c r="AE221" s="195">
        <v>0</v>
      </c>
      <c r="AF221" s="195">
        <v>0</v>
      </c>
      <c r="AG221" s="195">
        <v>0</v>
      </c>
      <c r="AH221" s="195">
        <v>0</v>
      </c>
      <c r="AI221" s="195">
        <v>0</v>
      </c>
      <c r="AJ221" s="195">
        <v>0</v>
      </c>
      <c r="AK221" s="195">
        <v>0</v>
      </c>
      <c r="AL221" s="195">
        <v>0</v>
      </c>
      <c r="AM221" s="195">
        <v>0</v>
      </c>
      <c r="AN221" s="195">
        <v>0</v>
      </c>
      <c r="AO221" s="195">
        <v>0</v>
      </c>
      <c r="AP221" s="195">
        <v>0</v>
      </c>
      <c r="AQ221" s="195">
        <v>0</v>
      </c>
      <c r="AR221" s="195">
        <v>0</v>
      </c>
      <c r="AS221" s="195">
        <v>0</v>
      </c>
      <c r="AT221" s="195">
        <v>0</v>
      </c>
      <c r="AU221" s="195">
        <v>0</v>
      </c>
      <c r="AV221" s="195">
        <v>0</v>
      </c>
      <c r="AW221" s="195">
        <v>0</v>
      </c>
      <c r="AX221" s="195">
        <v>0</v>
      </c>
      <c r="AY221" s="195">
        <v>0</v>
      </c>
      <c r="AZ221" s="195">
        <v>0</v>
      </c>
      <c r="BA221" s="195">
        <v>0</v>
      </c>
      <c r="BB221" s="195">
        <v>0</v>
      </c>
      <c r="BC221" s="195">
        <v>0</v>
      </c>
      <c r="BD221" s="195">
        <v>0</v>
      </c>
      <c r="BE221" s="195">
        <v>0</v>
      </c>
      <c r="BF221" s="195">
        <v>0</v>
      </c>
      <c r="BG221" s="195">
        <v>0</v>
      </c>
      <c r="BH221" s="195">
        <v>0</v>
      </c>
      <c r="BI221" s="195">
        <v>0</v>
      </c>
      <c r="BJ221" s="195">
        <v>0</v>
      </c>
      <c r="BK221" s="195">
        <v>0</v>
      </c>
      <c r="BL221" s="195">
        <v>0</v>
      </c>
      <c r="BM221" s="195">
        <v>0</v>
      </c>
      <c r="BN221" s="195">
        <v>0</v>
      </c>
      <c r="BO221" s="195">
        <v>0</v>
      </c>
      <c r="BP221" s="195">
        <v>0</v>
      </c>
      <c r="BQ221" s="195">
        <v>0</v>
      </c>
      <c r="BR221" s="195">
        <v>0</v>
      </c>
      <c r="BS221" s="195">
        <v>0</v>
      </c>
      <c r="BT221" s="195">
        <v>0</v>
      </c>
      <c r="BU221" s="195">
        <v>0</v>
      </c>
      <c r="BV221" s="195">
        <v>0</v>
      </c>
      <c r="BW221" s="195">
        <v>0</v>
      </c>
      <c r="BX221" s="195">
        <v>0</v>
      </c>
      <c r="BY221" s="195">
        <v>0</v>
      </c>
      <c r="BZ221" s="195">
        <v>0</v>
      </c>
      <c r="CA221" s="195">
        <v>0</v>
      </c>
      <c r="CB221" s="195">
        <v>0</v>
      </c>
      <c r="CC221" s="195">
        <v>0</v>
      </c>
      <c r="CD221" s="195">
        <v>0</v>
      </c>
      <c r="CE221" s="195">
        <v>0</v>
      </c>
      <c r="CF221" s="195">
        <v>0</v>
      </c>
      <c r="CG221" s="195">
        <v>0</v>
      </c>
      <c r="CH221" s="195">
        <v>0</v>
      </c>
      <c r="CI221" s="195">
        <v>0</v>
      </c>
      <c r="CJ221" s="195">
        <v>0</v>
      </c>
      <c r="CK221" s="195">
        <v>0</v>
      </c>
      <c r="CL221" s="195">
        <v>0</v>
      </c>
      <c r="CM221" s="195">
        <v>0</v>
      </c>
    </row>
    <row r="222" spans="1:91" ht="49.2" hidden="1">
      <c r="A222" s="125">
        <v>23</v>
      </c>
      <c r="B222" s="243" t="s">
        <v>949</v>
      </c>
      <c r="C222" s="132" t="s">
        <v>1269</v>
      </c>
      <c r="D222" s="195">
        <v>0</v>
      </c>
      <c r="E222" s="195">
        <v>0</v>
      </c>
      <c r="F222" s="195">
        <v>0</v>
      </c>
      <c r="G222" s="195">
        <v>0</v>
      </c>
      <c r="H222" s="195">
        <v>0</v>
      </c>
      <c r="I222" s="195">
        <v>0</v>
      </c>
      <c r="J222" s="195">
        <v>0</v>
      </c>
      <c r="K222" s="195">
        <v>0</v>
      </c>
      <c r="L222" s="195">
        <v>0</v>
      </c>
      <c r="M222" s="195">
        <v>0</v>
      </c>
      <c r="N222" s="195">
        <v>0</v>
      </c>
      <c r="O222" s="195">
        <v>0</v>
      </c>
      <c r="P222" s="195">
        <v>0</v>
      </c>
      <c r="Q222" s="195">
        <v>0</v>
      </c>
      <c r="R222" s="195">
        <v>0</v>
      </c>
      <c r="S222" s="195">
        <v>0</v>
      </c>
      <c r="T222" s="195">
        <v>0</v>
      </c>
      <c r="U222" s="195">
        <v>0</v>
      </c>
      <c r="V222" s="195">
        <v>0</v>
      </c>
      <c r="W222" s="195">
        <v>0</v>
      </c>
      <c r="X222" s="195">
        <v>0</v>
      </c>
      <c r="Y222" s="195">
        <v>0</v>
      </c>
      <c r="Z222" s="195">
        <v>0</v>
      </c>
      <c r="AA222" s="195">
        <v>0</v>
      </c>
      <c r="AB222" s="195">
        <v>0</v>
      </c>
      <c r="AC222" s="195">
        <v>0</v>
      </c>
      <c r="AD222" s="195">
        <v>0</v>
      </c>
      <c r="AE222" s="195">
        <v>0</v>
      </c>
      <c r="AF222" s="195">
        <v>0</v>
      </c>
      <c r="AG222" s="195">
        <v>0</v>
      </c>
      <c r="AH222" s="195">
        <v>0</v>
      </c>
      <c r="AI222" s="195">
        <v>0</v>
      </c>
      <c r="AJ222" s="195">
        <v>0</v>
      </c>
      <c r="AK222" s="195">
        <v>0</v>
      </c>
      <c r="AL222" s="195">
        <v>0</v>
      </c>
      <c r="AM222" s="195">
        <v>0</v>
      </c>
      <c r="AN222" s="195">
        <v>0</v>
      </c>
      <c r="AO222" s="195">
        <v>0</v>
      </c>
      <c r="AP222" s="195">
        <v>0</v>
      </c>
      <c r="AQ222" s="195">
        <v>4310</v>
      </c>
      <c r="AR222" s="195">
        <v>0</v>
      </c>
      <c r="AS222" s="195">
        <v>0</v>
      </c>
      <c r="AT222" s="195">
        <v>0</v>
      </c>
      <c r="AU222" s="195">
        <v>0</v>
      </c>
      <c r="AV222" s="195">
        <v>0</v>
      </c>
      <c r="AW222" s="195">
        <v>0</v>
      </c>
      <c r="AX222" s="195">
        <v>0</v>
      </c>
      <c r="AY222" s="195">
        <v>0</v>
      </c>
      <c r="AZ222" s="195">
        <v>0</v>
      </c>
      <c r="BA222" s="195">
        <v>0</v>
      </c>
      <c r="BB222" s="195">
        <v>0</v>
      </c>
      <c r="BC222" s="195">
        <v>0</v>
      </c>
      <c r="BD222" s="195">
        <v>0</v>
      </c>
      <c r="BE222" s="195">
        <v>0</v>
      </c>
      <c r="BF222" s="195">
        <v>0</v>
      </c>
      <c r="BG222" s="195">
        <v>0</v>
      </c>
      <c r="BH222" s="195">
        <v>0</v>
      </c>
      <c r="BI222" s="195">
        <v>0</v>
      </c>
      <c r="BJ222" s="195">
        <v>0</v>
      </c>
      <c r="BK222" s="195">
        <v>0</v>
      </c>
      <c r="BL222" s="195">
        <v>0</v>
      </c>
      <c r="BM222" s="195">
        <v>0</v>
      </c>
      <c r="BN222" s="195">
        <v>0</v>
      </c>
      <c r="BO222" s="195">
        <v>0</v>
      </c>
      <c r="BP222" s="195">
        <v>0</v>
      </c>
      <c r="BQ222" s="195">
        <v>0</v>
      </c>
      <c r="BR222" s="195">
        <v>0</v>
      </c>
      <c r="BS222" s="195">
        <v>0</v>
      </c>
      <c r="BT222" s="195">
        <v>0</v>
      </c>
      <c r="BU222" s="195">
        <v>0</v>
      </c>
      <c r="BV222" s="195">
        <v>0</v>
      </c>
      <c r="BW222" s="195">
        <v>0</v>
      </c>
      <c r="BX222" s="195">
        <v>0</v>
      </c>
      <c r="BY222" s="195">
        <v>0</v>
      </c>
      <c r="BZ222" s="195">
        <v>0</v>
      </c>
      <c r="CA222" s="195">
        <v>0</v>
      </c>
      <c r="CB222" s="195">
        <v>0</v>
      </c>
      <c r="CC222" s="195">
        <v>0</v>
      </c>
      <c r="CD222" s="195">
        <v>0</v>
      </c>
      <c r="CE222" s="195">
        <v>0</v>
      </c>
      <c r="CF222" s="195">
        <v>0</v>
      </c>
      <c r="CG222" s="195">
        <v>0</v>
      </c>
      <c r="CH222" s="195">
        <v>0</v>
      </c>
      <c r="CI222" s="195">
        <v>0</v>
      </c>
      <c r="CJ222" s="195">
        <v>0</v>
      </c>
      <c r="CK222" s="195">
        <v>0</v>
      </c>
      <c r="CL222" s="195">
        <v>0</v>
      </c>
      <c r="CM222" s="195">
        <v>0</v>
      </c>
    </row>
    <row r="223" spans="1:91" ht="49.2" hidden="1">
      <c r="A223" s="125">
        <v>23</v>
      </c>
      <c r="B223" s="243" t="s">
        <v>950</v>
      </c>
      <c r="C223" s="132" t="s">
        <v>1270</v>
      </c>
      <c r="D223" s="195">
        <v>0</v>
      </c>
      <c r="E223" s="195">
        <v>0</v>
      </c>
      <c r="F223" s="195">
        <v>0</v>
      </c>
      <c r="G223" s="195">
        <v>0</v>
      </c>
      <c r="H223" s="195">
        <v>0</v>
      </c>
      <c r="I223" s="195">
        <v>0</v>
      </c>
      <c r="J223" s="195">
        <v>0</v>
      </c>
      <c r="K223" s="195">
        <v>0</v>
      </c>
      <c r="L223" s="195">
        <v>0</v>
      </c>
      <c r="M223" s="195">
        <v>0</v>
      </c>
      <c r="N223" s="195">
        <v>0</v>
      </c>
      <c r="O223" s="195">
        <v>0</v>
      </c>
      <c r="P223" s="195">
        <v>0</v>
      </c>
      <c r="Q223" s="195">
        <v>0</v>
      </c>
      <c r="R223" s="195">
        <v>0</v>
      </c>
      <c r="S223" s="195">
        <v>0</v>
      </c>
      <c r="T223" s="195">
        <v>0</v>
      </c>
      <c r="U223" s="195">
        <v>0</v>
      </c>
      <c r="V223" s="195">
        <v>0</v>
      </c>
      <c r="W223" s="195">
        <v>0</v>
      </c>
      <c r="X223" s="195">
        <v>0</v>
      </c>
      <c r="Y223" s="195">
        <v>0</v>
      </c>
      <c r="Z223" s="195">
        <v>0</v>
      </c>
      <c r="AA223" s="195">
        <v>0</v>
      </c>
      <c r="AB223" s="195">
        <v>0</v>
      </c>
      <c r="AC223" s="195">
        <v>0</v>
      </c>
      <c r="AD223" s="195">
        <v>0</v>
      </c>
      <c r="AE223" s="195">
        <v>0</v>
      </c>
      <c r="AF223" s="195">
        <v>0</v>
      </c>
      <c r="AG223" s="195">
        <v>0</v>
      </c>
      <c r="AH223" s="195">
        <v>0</v>
      </c>
      <c r="AI223" s="195">
        <v>0</v>
      </c>
      <c r="AJ223" s="195">
        <v>0</v>
      </c>
      <c r="AK223" s="195">
        <v>0</v>
      </c>
      <c r="AL223" s="195">
        <v>0</v>
      </c>
      <c r="AM223" s="195">
        <v>0</v>
      </c>
      <c r="AN223" s="195">
        <v>0</v>
      </c>
      <c r="AO223" s="195">
        <v>0</v>
      </c>
      <c r="AP223" s="195">
        <v>0</v>
      </c>
      <c r="AQ223" s="195">
        <v>0</v>
      </c>
      <c r="AR223" s="195">
        <v>0</v>
      </c>
      <c r="AS223" s="195">
        <v>0</v>
      </c>
      <c r="AT223" s="195">
        <v>0</v>
      </c>
      <c r="AU223" s="195">
        <v>0</v>
      </c>
      <c r="AV223" s="195">
        <v>0</v>
      </c>
      <c r="AW223" s="195">
        <v>0</v>
      </c>
      <c r="AX223" s="195">
        <v>0</v>
      </c>
      <c r="AY223" s="195">
        <v>0</v>
      </c>
      <c r="AZ223" s="195">
        <v>0</v>
      </c>
      <c r="BA223" s="195">
        <v>0</v>
      </c>
      <c r="BB223" s="195">
        <v>0</v>
      </c>
      <c r="BC223" s="195">
        <v>0</v>
      </c>
      <c r="BD223" s="195">
        <v>10000</v>
      </c>
      <c r="BE223" s="195">
        <v>0</v>
      </c>
      <c r="BF223" s="195">
        <v>0</v>
      </c>
      <c r="BG223" s="195">
        <v>0</v>
      </c>
      <c r="BH223" s="195">
        <v>8854.0499999999993</v>
      </c>
      <c r="BI223" s="195">
        <v>0</v>
      </c>
      <c r="BJ223" s="195">
        <v>0</v>
      </c>
      <c r="BK223" s="195">
        <v>0</v>
      </c>
      <c r="BL223" s="195">
        <v>0</v>
      </c>
      <c r="BM223" s="195">
        <v>0</v>
      </c>
      <c r="BN223" s="195">
        <v>0</v>
      </c>
      <c r="BO223" s="195">
        <v>0</v>
      </c>
      <c r="BP223" s="195">
        <v>0</v>
      </c>
      <c r="BQ223" s="195">
        <v>0</v>
      </c>
      <c r="BR223" s="195">
        <v>0</v>
      </c>
      <c r="BS223" s="195">
        <v>16376.75</v>
      </c>
      <c r="BT223" s="195">
        <v>0</v>
      </c>
      <c r="BU223" s="195">
        <v>0</v>
      </c>
      <c r="BV223" s="195">
        <v>17000</v>
      </c>
      <c r="BW223" s="195">
        <v>0</v>
      </c>
      <c r="BX223" s="195">
        <v>0</v>
      </c>
      <c r="BY223" s="195">
        <v>0</v>
      </c>
      <c r="BZ223" s="195">
        <v>0</v>
      </c>
      <c r="CA223" s="195">
        <v>0</v>
      </c>
      <c r="CB223" s="195">
        <v>0</v>
      </c>
      <c r="CC223" s="195">
        <v>0</v>
      </c>
      <c r="CD223" s="195">
        <v>0</v>
      </c>
      <c r="CE223" s="195">
        <v>0</v>
      </c>
      <c r="CF223" s="195">
        <v>0</v>
      </c>
      <c r="CG223" s="195">
        <v>0</v>
      </c>
      <c r="CH223" s="195">
        <v>0</v>
      </c>
      <c r="CI223" s="195">
        <v>0</v>
      </c>
      <c r="CJ223" s="195">
        <v>0</v>
      </c>
      <c r="CK223" s="195">
        <v>0</v>
      </c>
      <c r="CL223" s="195">
        <v>0</v>
      </c>
      <c r="CM223" s="195">
        <v>0</v>
      </c>
    </row>
    <row r="224" spans="1:91" ht="24.6" hidden="1">
      <c r="A224" s="125">
        <v>23</v>
      </c>
      <c r="B224" s="243" t="s">
        <v>951</v>
      </c>
      <c r="C224" s="132" t="s">
        <v>534</v>
      </c>
      <c r="D224" s="195">
        <v>0</v>
      </c>
      <c r="E224" s="195">
        <v>0</v>
      </c>
      <c r="F224" s="195">
        <v>0</v>
      </c>
      <c r="G224" s="195">
        <v>0</v>
      </c>
      <c r="H224" s="195">
        <v>0</v>
      </c>
      <c r="I224" s="195">
        <v>0</v>
      </c>
      <c r="J224" s="195">
        <v>0</v>
      </c>
      <c r="K224" s="195">
        <v>0</v>
      </c>
      <c r="L224" s="195">
        <v>0</v>
      </c>
      <c r="M224" s="195">
        <v>0</v>
      </c>
      <c r="N224" s="195">
        <v>0</v>
      </c>
      <c r="O224" s="195">
        <v>0</v>
      </c>
      <c r="P224" s="195">
        <v>0</v>
      </c>
      <c r="Q224" s="195">
        <v>0</v>
      </c>
      <c r="R224" s="195">
        <v>0</v>
      </c>
      <c r="S224" s="195">
        <v>0</v>
      </c>
      <c r="T224" s="195">
        <v>0</v>
      </c>
      <c r="U224" s="195">
        <v>0</v>
      </c>
      <c r="V224" s="195">
        <v>0</v>
      </c>
      <c r="W224" s="195">
        <v>0</v>
      </c>
      <c r="X224" s="195">
        <v>0</v>
      </c>
      <c r="Y224" s="195">
        <v>0</v>
      </c>
      <c r="Z224" s="195">
        <v>0</v>
      </c>
      <c r="AA224" s="195">
        <v>0</v>
      </c>
      <c r="AB224" s="195">
        <v>0</v>
      </c>
      <c r="AC224" s="195">
        <v>0</v>
      </c>
      <c r="AD224" s="195">
        <v>0</v>
      </c>
      <c r="AE224" s="195">
        <v>0</v>
      </c>
      <c r="AF224" s="195">
        <v>0</v>
      </c>
      <c r="AG224" s="195">
        <v>0</v>
      </c>
      <c r="AH224" s="195">
        <v>0</v>
      </c>
      <c r="AI224" s="195">
        <v>0</v>
      </c>
      <c r="AJ224" s="195">
        <v>0</v>
      </c>
      <c r="AK224" s="195">
        <v>0</v>
      </c>
      <c r="AL224" s="195">
        <v>0</v>
      </c>
      <c r="AM224" s="195">
        <v>0</v>
      </c>
      <c r="AN224" s="195">
        <v>0</v>
      </c>
      <c r="AO224" s="195">
        <v>0</v>
      </c>
      <c r="AP224" s="195">
        <v>0</v>
      </c>
      <c r="AQ224" s="195">
        <v>0</v>
      </c>
      <c r="AR224" s="195">
        <v>0</v>
      </c>
      <c r="AS224" s="195">
        <v>0</v>
      </c>
      <c r="AT224" s="195">
        <v>0</v>
      </c>
      <c r="AU224" s="195">
        <v>0</v>
      </c>
      <c r="AV224" s="195">
        <v>0</v>
      </c>
      <c r="AW224" s="195">
        <v>0</v>
      </c>
      <c r="AX224" s="195">
        <v>0</v>
      </c>
      <c r="AY224" s="195">
        <v>0</v>
      </c>
      <c r="AZ224" s="195">
        <v>0</v>
      </c>
      <c r="BA224" s="195">
        <v>0</v>
      </c>
      <c r="BB224" s="195">
        <v>0</v>
      </c>
      <c r="BC224" s="195">
        <v>0</v>
      </c>
      <c r="BD224" s="195">
        <v>0</v>
      </c>
      <c r="BE224" s="195">
        <v>0</v>
      </c>
      <c r="BF224" s="195">
        <v>0</v>
      </c>
      <c r="BG224" s="195">
        <v>0</v>
      </c>
      <c r="BH224" s="195">
        <v>0</v>
      </c>
      <c r="BI224" s="195">
        <v>0</v>
      </c>
      <c r="BJ224" s="195">
        <v>0</v>
      </c>
      <c r="BK224" s="195">
        <v>0</v>
      </c>
      <c r="BL224" s="195">
        <v>0</v>
      </c>
      <c r="BM224" s="195">
        <v>0</v>
      </c>
      <c r="BN224" s="195">
        <v>0</v>
      </c>
      <c r="BO224" s="195">
        <v>0</v>
      </c>
      <c r="BP224" s="195">
        <v>0</v>
      </c>
      <c r="BQ224" s="195">
        <v>0</v>
      </c>
      <c r="BR224" s="195">
        <v>0</v>
      </c>
      <c r="BS224" s="197">
        <v>0</v>
      </c>
      <c r="BT224" s="197">
        <v>0</v>
      </c>
      <c r="BU224" s="197">
        <v>0</v>
      </c>
      <c r="BV224" s="197">
        <v>0</v>
      </c>
      <c r="BW224" s="197">
        <v>0</v>
      </c>
      <c r="BX224" s="197">
        <v>0</v>
      </c>
      <c r="BY224" s="197">
        <v>0</v>
      </c>
      <c r="BZ224" s="197">
        <v>0</v>
      </c>
      <c r="CA224" s="197">
        <v>0</v>
      </c>
      <c r="CB224" s="197">
        <v>0</v>
      </c>
      <c r="CC224" s="197">
        <v>0</v>
      </c>
      <c r="CD224" s="197">
        <v>0</v>
      </c>
      <c r="CE224" s="197">
        <v>0</v>
      </c>
      <c r="CF224" s="197">
        <v>0</v>
      </c>
      <c r="CG224" s="197">
        <v>0</v>
      </c>
      <c r="CH224" s="197">
        <v>0</v>
      </c>
      <c r="CI224" s="197">
        <v>0</v>
      </c>
      <c r="CJ224" s="197">
        <v>0</v>
      </c>
      <c r="CK224" s="197">
        <v>0</v>
      </c>
      <c r="CL224" s="197">
        <v>0</v>
      </c>
      <c r="CM224" s="197">
        <v>25000</v>
      </c>
    </row>
    <row r="225" spans="1:91" ht="24.6" hidden="1">
      <c r="A225" s="125">
        <v>23</v>
      </c>
      <c r="B225" s="243" t="s">
        <v>952</v>
      </c>
      <c r="C225" s="132" t="s">
        <v>535</v>
      </c>
      <c r="D225" s="195">
        <v>0</v>
      </c>
      <c r="E225" s="195">
        <v>0</v>
      </c>
      <c r="F225" s="195">
        <v>0</v>
      </c>
      <c r="G225" s="195">
        <v>0</v>
      </c>
      <c r="H225" s="195">
        <v>0</v>
      </c>
      <c r="I225" s="195">
        <v>0</v>
      </c>
      <c r="J225" s="195">
        <v>0</v>
      </c>
      <c r="K225" s="195">
        <v>0</v>
      </c>
      <c r="L225" s="195">
        <v>0</v>
      </c>
      <c r="M225" s="195">
        <v>0</v>
      </c>
      <c r="N225" s="195">
        <v>0</v>
      </c>
      <c r="O225" s="195">
        <v>0</v>
      </c>
      <c r="P225" s="195">
        <v>0</v>
      </c>
      <c r="Q225" s="195">
        <v>0</v>
      </c>
      <c r="R225" s="195">
        <v>0</v>
      </c>
      <c r="S225" s="195">
        <v>0</v>
      </c>
      <c r="T225" s="195">
        <v>0</v>
      </c>
      <c r="U225" s="195">
        <v>0</v>
      </c>
      <c r="V225" s="195">
        <v>0</v>
      </c>
      <c r="W225" s="195">
        <v>0</v>
      </c>
      <c r="X225" s="195">
        <v>0</v>
      </c>
      <c r="Y225" s="195">
        <v>0</v>
      </c>
      <c r="Z225" s="195">
        <v>0</v>
      </c>
      <c r="AA225" s="195">
        <v>0</v>
      </c>
      <c r="AB225" s="195">
        <v>0</v>
      </c>
      <c r="AC225" s="195">
        <v>0</v>
      </c>
      <c r="AD225" s="195">
        <v>0</v>
      </c>
      <c r="AE225" s="195">
        <v>0</v>
      </c>
      <c r="AF225" s="195">
        <v>0</v>
      </c>
      <c r="AG225" s="195">
        <v>0</v>
      </c>
      <c r="AH225" s="195">
        <v>0</v>
      </c>
      <c r="AI225" s="195">
        <v>0</v>
      </c>
      <c r="AJ225" s="195">
        <v>0</v>
      </c>
      <c r="AK225" s="195">
        <v>0</v>
      </c>
      <c r="AL225" s="195">
        <v>0</v>
      </c>
      <c r="AM225" s="195">
        <v>0</v>
      </c>
      <c r="AN225" s="195">
        <v>0</v>
      </c>
      <c r="AO225" s="195">
        <v>0</v>
      </c>
      <c r="AP225" s="195">
        <v>0</v>
      </c>
      <c r="AQ225" s="195">
        <v>0</v>
      </c>
      <c r="AR225" s="195">
        <v>0</v>
      </c>
      <c r="AS225" s="195">
        <v>0</v>
      </c>
      <c r="AT225" s="195">
        <v>0</v>
      </c>
      <c r="AU225" s="195">
        <v>0</v>
      </c>
      <c r="AV225" s="195">
        <v>0</v>
      </c>
      <c r="AW225" s="195">
        <v>0</v>
      </c>
      <c r="AX225" s="195">
        <v>0</v>
      </c>
      <c r="AY225" s="195">
        <v>0</v>
      </c>
      <c r="AZ225" s="195">
        <v>0</v>
      </c>
      <c r="BA225" s="195">
        <v>0</v>
      </c>
      <c r="BB225" s="195">
        <v>0</v>
      </c>
      <c r="BC225" s="195">
        <v>0</v>
      </c>
      <c r="BD225" s="195">
        <v>0</v>
      </c>
      <c r="BE225" s="195">
        <v>0</v>
      </c>
      <c r="BF225" s="195">
        <v>0</v>
      </c>
      <c r="BG225" s="195">
        <v>0</v>
      </c>
      <c r="BH225" s="195">
        <v>0</v>
      </c>
      <c r="BI225" s="195">
        <v>0</v>
      </c>
      <c r="BJ225" s="195">
        <v>0</v>
      </c>
      <c r="BK225" s="195">
        <v>0</v>
      </c>
      <c r="BL225" s="195">
        <v>0</v>
      </c>
      <c r="BM225" s="195">
        <v>0</v>
      </c>
      <c r="BN225" s="195">
        <v>0</v>
      </c>
      <c r="BO225" s="195">
        <v>0</v>
      </c>
      <c r="BP225" s="195">
        <v>0</v>
      </c>
      <c r="BQ225" s="195">
        <v>0</v>
      </c>
      <c r="BR225" s="195">
        <v>0</v>
      </c>
      <c r="BS225" s="195">
        <v>0</v>
      </c>
      <c r="BT225" s="195">
        <v>0</v>
      </c>
      <c r="BU225" s="195">
        <v>0</v>
      </c>
      <c r="BV225" s="195">
        <v>0</v>
      </c>
      <c r="BW225" s="195">
        <v>0</v>
      </c>
      <c r="BX225" s="195">
        <v>0</v>
      </c>
      <c r="BY225" s="197">
        <v>0</v>
      </c>
      <c r="BZ225" s="197">
        <v>0</v>
      </c>
      <c r="CA225" s="195">
        <v>0</v>
      </c>
      <c r="CB225" s="195">
        <v>0</v>
      </c>
      <c r="CC225" s="195">
        <v>0</v>
      </c>
      <c r="CD225" s="197">
        <v>0</v>
      </c>
      <c r="CE225" s="197">
        <v>0</v>
      </c>
      <c r="CF225" s="197">
        <v>0</v>
      </c>
      <c r="CG225" s="197">
        <v>0</v>
      </c>
      <c r="CH225" s="195">
        <v>0</v>
      </c>
      <c r="CI225" s="197">
        <v>0</v>
      </c>
      <c r="CJ225" s="197">
        <v>0</v>
      </c>
      <c r="CK225" s="197">
        <v>0</v>
      </c>
      <c r="CL225" s="195">
        <v>0</v>
      </c>
      <c r="CM225" s="195">
        <v>0</v>
      </c>
    </row>
    <row r="226" spans="1:91" ht="24.6" hidden="1">
      <c r="A226" s="125">
        <v>23</v>
      </c>
      <c r="B226" s="243" t="s">
        <v>953</v>
      </c>
      <c r="C226" s="132" t="s">
        <v>536</v>
      </c>
      <c r="D226" s="195">
        <v>0</v>
      </c>
      <c r="E226" s="195">
        <v>0</v>
      </c>
      <c r="F226" s="195">
        <v>0</v>
      </c>
      <c r="G226" s="195">
        <v>0</v>
      </c>
      <c r="H226" s="195">
        <v>0</v>
      </c>
      <c r="I226" s="195">
        <v>0</v>
      </c>
      <c r="J226" s="195">
        <v>0</v>
      </c>
      <c r="K226" s="195">
        <v>0</v>
      </c>
      <c r="L226" s="195">
        <v>0</v>
      </c>
      <c r="M226" s="195">
        <v>0</v>
      </c>
      <c r="N226" s="195">
        <v>0</v>
      </c>
      <c r="O226" s="195">
        <v>0</v>
      </c>
      <c r="P226" s="195">
        <v>0</v>
      </c>
      <c r="Q226" s="195">
        <v>0</v>
      </c>
      <c r="R226" s="195">
        <v>0</v>
      </c>
      <c r="S226" s="195">
        <v>0</v>
      </c>
      <c r="T226" s="195">
        <v>0</v>
      </c>
      <c r="U226" s="195">
        <v>0</v>
      </c>
      <c r="V226" s="195">
        <v>0</v>
      </c>
      <c r="W226" s="195">
        <v>0</v>
      </c>
      <c r="X226" s="195">
        <v>0</v>
      </c>
      <c r="Y226" s="195">
        <v>0</v>
      </c>
      <c r="Z226" s="195">
        <v>0</v>
      </c>
      <c r="AA226" s="195">
        <v>0</v>
      </c>
      <c r="AB226" s="195">
        <v>0</v>
      </c>
      <c r="AC226" s="195">
        <v>0</v>
      </c>
      <c r="AD226" s="195">
        <v>0</v>
      </c>
      <c r="AE226" s="195">
        <v>0</v>
      </c>
      <c r="AF226" s="195">
        <v>0</v>
      </c>
      <c r="AG226" s="195">
        <v>0</v>
      </c>
      <c r="AH226" s="195">
        <v>0</v>
      </c>
      <c r="AI226" s="195">
        <v>0</v>
      </c>
      <c r="AJ226" s="195">
        <v>0</v>
      </c>
      <c r="AK226" s="195">
        <v>0</v>
      </c>
      <c r="AL226" s="195">
        <v>168769.8</v>
      </c>
      <c r="AM226" s="195">
        <v>0</v>
      </c>
      <c r="AN226" s="195">
        <v>0</v>
      </c>
      <c r="AO226" s="195">
        <v>0</v>
      </c>
      <c r="AP226" s="195">
        <v>0</v>
      </c>
      <c r="AQ226" s="195">
        <v>0</v>
      </c>
      <c r="AR226" s="195">
        <v>0</v>
      </c>
      <c r="AS226" s="195">
        <v>0</v>
      </c>
      <c r="AT226" s="195">
        <v>0</v>
      </c>
      <c r="AU226" s="195">
        <v>0</v>
      </c>
      <c r="AV226" s="195">
        <v>0</v>
      </c>
      <c r="AW226" s="195">
        <v>0</v>
      </c>
      <c r="AX226" s="195">
        <v>0</v>
      </c>
      <c r="AY226" s="195">
        <v>0</v>
      </c>
      <c r="AZ226" s="195">
        <v>0</v>
      </c>
      <c r="BA226" s="195">
        <v>0</v>
      </c>
      <c r="BB226" s="195">
        <v>0</v>
      </c>
      <c r="BC226" s="195">
        <v>0</v>
      </c>
      <c r="BD226" s="195">
        <v>135247.20000000001</v>
      </c>
      <c r="BE226" s="195">
        <v>0</v>
      </c>
      <c r="BF226" s="195">
        <v>0</v>
      </c>
      <c r="BG226" s="195">
        <v>0</v>
      </c>
      <c r="BH226" s="195">
        <v>0</v>
      </c>
      <c r="BI226" s="195">
        <v>0</v>
      </c>
      <c r="BJ226" s="195">
        <v>0</v>
      </c>
      <c r="BK226" s="195">
        <v>0</v>
      </c>
      <c r="BL226" s="195">
        <v>0</v>
      </c>
      <c r="BM226" s="195">
        <v>0</v>
      </c>
      <c r="BN226" s="195">
        <v>0</v>
      </c>
      <c r="BO226" s="195">
        <v>0</v>
      </c>
      <c r="BP226" s="195">
        <v>0</v>
      </c>
      <c r="BQ226" s="195">
        <v>0</v>
      </c>
      <c r="BR226" s="195">
        <v>0</v>
      </c>
      <c r="BS226" s="197">
        <v>167373</v>
      </c>
      <c r="BT226" s="197">
        <v>0</v>
      </c>
      <c r="BU226" s="197">
        <v>0</v>
      </c>
      <c r="BV226" s="197">
        <v>0</v>
      </c>
      <c r="BW226" s="197">
        <v>0</v>
      </c>
      <c r="BX226" s="197">
        <v>0</v>
      </c>
      <c r="BY226" s="197">
        <v>0</v>
      </c>
      <c r="BZ226" s="197">
        <v>0</v>
      </c>
      <c r="CA226" s="197">
        <v>0</v>
      </c>
      <c r="CB226" s="197">
        <v>0</v>
      </c>
      <c r="CC226" s="197">
        <v>0</v>
      </c>
      <c r="CD226" s="197">
        <v>0</v>
      </c>
      <c r="CE226" s="197">
        <v>0</v>
      </c>
      <c r="CF226" s="197">
        <v>0</v>
      </c>
      <c r="CG226" s="195">
        <v>0</v>
      </c>
      <c r="CH226" s="195">
        <v>0</v>
      </c>
      <c r="CI226" s="195">
        <v>0</v>
      </c>
      <c r="CJ226" s="197">
        <v>0</v>
      </c>
      <c r="CK226" s="195">
        <v>0</v>
      </c>
      <c r="CL226" s="195">
        <v>0</v>
      </c>
      <c r="CM226" s="197">
        <v>0</v>
      </c>
    </row>
    <row r="227" spans="1:91" ht="24.6" hidden="1">
      <c r="A227" s="125">
        <v>23</v>
      </c>
      <c r="B227" s="243" t="s">
        <v>954</v>
      </c>
      <c r="C227" s="132" t="s">
        <v>537</v>
      </c>
      <c r="D227" s="195">
        <v>0</v>
      </c>
      <c r="E227" s="195">
        <v>0</v>
      </c>
      <c r="F227" s="195">
        <v>0</v>
      </c>
      <c r="G227" s="195">
        <v>0</v>
      </c>
      <c r="H227" s="195">
        <v>0</v>
      </c>
      <c r="I227" s="195">
        <v>0</v>
      </c>
      <c r="J227" s="195">
        <v>0</v>
      </c>
      <c r="K227" s="195">
        <v>0</v>
      </c>
      <c r="L227" s="195">
        <v>0</v>
      </c>
      <c r="M227" s="195">
        <v>0</v>
      </c>
      <c r="N227" s="195">
        <v>0</v>
      </c>
      <c r="O227" s="195">
        <v>0</v>
      </c>
      <c r="P227" s="195">
        <v>0</v>
      </c>
      <c r="Q227" s="195">
        <v>0</v>
      </c>
      <c r="R227" s="195">
        <v>0</v>
      </c>
      <c r="S227" s="195">
        <v>0</v>
      </c>
      <c r="T227" s="195">
        <v>0</v>
      </c>
      <c r="U227" s="195">
        <v>0</v>
      </c>
      <c r="V227" s="195">
        <v>0</v>
      </c>
      <c r="W227" s="195">
        <v>0</v>
      </c>
      <c r="X227" s="195">
        <v>0</v>
      </c>
      <c r="Y227" s="195">
        <v>0</v>
      </c>
      <c r="Z227" s="195">
        <v>0</v>
      </c>
      <c r="AA227" s="195">
        <v>0</v>
      </c>
      <c r="AB227" s="195">
        <v>0</v>
      </c>
      <c r="AC227" s="195">
        <v>0</v>
      </c>
      <c r="AD227" s="195">
        <v>0</v>
      </c>
      <c r="AE227" s="195">
        <v>0</v>
      </c>
      <c r="AF227" s="195">
        <v>0</v>
      </c>
      <c r="AG227" s="195">
        <v>0</v>
      </c>
      <c r="AH227" s="195">
        <v>0</v>
      </c>
      <c r="AI227" s="195">
        <v>0</v>
      </c>
      <c r="AJ227" s="195">
        <v>0</v>
      </c>
      <c r="AK227" s="195">
        <v>0</v>
      </c>
      <c r="AL227" s="195">
        <v>0</v>
      </c>
      <c r="AM227" s="195">
        <v>0</v>
      </c>
      <c r="AN227" s="195">
        <v>0</v>
      </c>
      <c r="AO227" s="195">
        <v>0</v>
      </c>
      <c r="AP227" s="195">
        <v>0</v>
      </c>
      <c r="AQ227" s="195">
        <v>0</v>
      </c>
      <c r="AR227" s="195">
        <v>0</v>
      </c>
      <c r="AS227" s="195">
        <v>0</v>
      </c>
      <c r="AT227" s="195">
        <v>0</v>
      </c>
      <c r="AU227" s="195">
        <v>0</v>
      </c>
      <c r="AV227" s="195">
        <v>0</v>
      </c>
      <c r="AW227" s="195">
        <v>0</v>
      </c>
      <c r="AX227" s="195">
        <v>0</v>
      </c>
      <c r="AY227" s="195">
        <v>0</v>
      </c>
      <c r="AZ227" s="195">
        <v>0</v>
      </c>
      <c r="BA227" s="195">
        <v>0</v>
      </c>
      <c r="BB227" s="195">
        <v>0</v>
      </c>
      <c r="BC227" s="195">
        <v>0</v>
      </c>
      <c r="BD227" s="195">
        <v>0</v>
      </c>
      <c r="BE227" s="195">
        <v>0</v>
      </c>
      <c r="BF227" s="195">
        <v>0</v>
      </c>
      <c r="BG227" s="195">
        <v>0</v>
      </c>
      <c r="BH227" s="195">
        <v>0</v>
      </c>
      <c r="BI227" s="195">
        <v>0</v>
      </c>
      <c r="BJ227" s="195">
        <v>0</v>
      </c>
      <c r="BK227" s="195">
        <v>0</v>
      </c>
      <c r="BL227" s="195">
        <v>0</v>
      </c>
      <c r="BM227" s="195">
        <v>0</v>
      </c>
      <c r="BN227" s="195">
        <v>0</v>
      </c>
      <c r="BO227" s="195">
        <v>0</v>
      </c>
      <c r="BP227" s="195">
        <v>0</v>
      </c>
      <c r="BQ227" s="195">
        <v>0</v>
      </c>
      <c r="BR227" s="195">
        <v>0</v>
      </c>
      <c r="BS227" s="195">
        <v>0</v>
      </c>
      <c r="BT227" s="195">
        <v>0</v>
      </c>
      <c r="BU227" s="197">
        <v>0</v>
      </c>
      <c r="BV227" s="195">
        <v>0</v>
      </c>
      <c r="BW227" s="195">
        <v>0</v>
      </c>
      <c r="BX227" s="195">
        <v>0</v>
      </c>
      <c r="BY227" s="195">
        <v>0</v>
      </c>
      <c r="BZ227" s="195">
        <v>0</v>
      </c>
      <c r="CA227" s="195">
        <v>0</v>
      </c>
      <c r="CB227" s="195">
        <v>0</v>
      </c>
      <c r="CC227" s="197">
        <v>0</v>
      </c>
      <c r="CD227" s="195">
        <v>0</v>
      </c>
      <c r="CE227" s="195">
        <v>0</v>
      </c>
      <c r="CF227" s="197">
        <v>0</v>
      </c>
      <c r="CG227" s="195">
        <v>0</v>
      </c>
      <c r="CH227" s="197">
        <v>0</v>
      </c>
      <c r="CI227" s="195">
        <v>0</v>
      </c>
      <c r="CJ227" s="195">
        <v>0</v>
      </c>
      <c r="CK227" s="195">
        <v>0</v>
      </c>
      <c r="CL227" s="195">
        <v>0</v>
      </c>
      <c r="CM227" s="197">
        <v>0</v>
      </c>
    </row>
    <row r="228" spans="1:91" ht="24.6" hidden="1">
      <c r="A228" s="125">
        <v>23</v>
      </c>
      <c r="B228" s="243" t="s">
        <v>955</v>
      </c>
      <c r="C228" s="132" t="s">
        <v>531</v>
      </c>
      <c r="D228" s="195">
        <v>20400</v>
      </c>
      <c r="E228" s="195">
        <v>0</v>
      </c>
      <c r="F228" s="195">
        <v>0</v>
      </c>
      <c r="G228" s="195">
        <v>0</v>
      </c>
      <c r="H228" s="195">
        <v>0</v>
      </c>
      <c r="I228" s="195">
        <v>0</v>
      </c>
      <c r="J228" s="195">
        <v>0</v>
      </c>
      <c r="K228" s="195">
        <v>0</v>
      </c>
      <c r="L228" s="195">
        <v>0</v>
      </c>
      <c r="M228" s="195">
        <v>62658</v>
      </c>
      <c r="N228" s="195">
        <v>0</v>
      </c>
      <c r="O228" s="195">
        <v>0</v>
      </c>
      <c r="P228" s="195">
        <v>0</v>
      </c>
      <c r="Q228" s="195">
        <v>0</v>
      </c>
      <c r="R228" s="195">
        <v>0</v>
      </c>
      <c r="S228" s="195">
        <v>0</v>
      </c>
      <c r="T228" s="195">
        <v>0</v>
      </c>
      <c r="U228" s="195">
        <v>0</v>
      </c>
      <c r="V228" s="195">
        <v>0</v>
      </c>
      <c r="W228" s="195">
        <v>0</v>
      </c>
      <c r="X228" s="195">
        <v>174900</v>
      </c>
      <c r="Y228" s="195">
        <v>0</v>
      </c>
      <c r="Z228" s="195">
        <v>0</v>
      </c>
      <c r="AA228" s="195">
        <v>0</v>
      </c>
      <c r="AB228" s="195">
        <v>0</v>
      </c>
      <c r="AC228" s="195">
        <v>0</v>
      </c>
      <c r="AD228" s="195">
        <v>0</v>
      </c>
      <c r="AE228" s="195">
        <v>0</v>
      </c>
      <c r="AF228" s="195">
        <v>0</v>
      </c>
      <c r="AG228" s="195">
        <v>0</v>
      </c>
      <c r="AH228" s="195">
        <v>0</v>
      </c>
      <c r="AI228" s="195">
        <v>0</v>
      </c>
      <c r="AJ228" s="195">
        <v>0</v>
      </c>
      <c r="AK228" s="195">
        <v>0</v>
      </c>
      <c r="AL228" s="195">
        <v>123300</v>
      </c>
      <c r="AM228" s="195">
        <v>0</v>
      </c>
      <c r="AN228" s="195">
        <v>0</v>
      </c>
      <c r="AO228" s="195">
        <v>0</v>
      </c>
      <c r="AP228" s="195">
        <v>0</v>
      </c>
      <c r="AQ228" s="195">
        <v>0</v>
      </c>
      <c r="AR228" s="195">
        <v>0</v>
      </c>
      <c r="AS228" s="195">
        <v>0</v>
      </c>
      <c r="AT228" s="195">
        <v>0</v>
      </c>
      <c r="AU228" s="195">
        <v>0</v>
      </c>
      <c r="AV228" s="195">
        <v>0</v>
      </c>
      <c r="AW228" s="195">
        <v>0</v>
      </c>
      <c r="AX228" s="195">
        <v>0</v>
      </c>
      <c r="AY228" s="195">
        <v>0</v>
      </c>
      <c r="AZ228" s="195">
        <v>0</v>
      </c>
      <c r="BA228" s="195">
        <v>0</v>
      </c>
      <c r="BB228" s="195">
        <v>5200</v>
      </c>
      <c r="BC228" s="195">
        <v>0</v>
      </c>
      <c r="BD228" s="195">
        <v>72300</v>
      </c>
      <c r="BE228" s="195">
        <v>0</v>
      </c>
      <c r="BF228" s="195">
        <v>0</v>
      </c>
      <c r="BG228" s="195">
        <v>0</v>
      </c>
      <c r="BH228" s="195">
        <v>29800</v>
      </c>
      <c r="BI228" s="195">
        <v>0</v>
      </c>
      <c r="BJ228" s="195">
        <v>0</v>
      </c>
      <c r="BK228" s="195">
        <v>0</v>
      </c>
      <c r="BL228" s="195">
        <v>0</v>
      </c>
      <c r="BM228" s="195">
        <v>54800</v>
      </c>
      <c r="BN228" s="195">
        <v>0</v>
      </c>
      <c r="BO228" s="195">
        <v>0</v>
      </c>
      <c r="BP228" s="195">
        <v>0</v>
      </c>
      <c r="BQ228" s="195">
        <v>0</v>
      </c>
      <c r="BR228" s="195">
        <v>0</v>
      </c>
      <c r="BS228" s="197">
        <v>0</v>
      </c>
      <c r="BT228" s="197">
        <v>48350</v>
      </c>
      <c r="BU228" s="195">
        <v>0</v>
      </c>
      <c r="BV228" s="197">
        <v>0</v>
      </c>
      <c r="BW228" s="195">
        <v>0</v>
      </c>
      <c r="BX228" s="197">
        <v>0</v>
      </c>
      <c r="BY228" s="197">
        <v>0</v>
      </c>
      <c r="BZ228" s="197">
        <v>0</v>
      </c>
      <c r="CA228" s="195">
        <v>0</v>
      </c>
      <c r="CB228" s="197">
        <v>0</v>
      </c>
      <c r="CC228" s="197">
        <v>0</v>
      </c>
      <c r="CD228" s="197">
        <v>0</v>
      </c>
      <c r="CE228" s="197">
        <v>0</v>
      </c>
      <c r="CF228" s="197">
        <v>0</v>
      </c>
      <c r="CG228" s="197">
        <v>0</v>
      </c>
      <c r="CH228" s="197">
        <v>0</v>
      </c>
      <c r="CI228" s="195">
        <v>5300</v>
      </c>
      <c r="CJ228" s="197">
        <v>0</v>
      </c>
      <c r="CK228" s="197">
        <v>0</v>
      </c>
      <c r="CL228" s="197">
        <v>0</v>
      </c>
      <c r="CM228" s="197">
        <v>0</v>
      </c>
    </row>
    <row r="229" spans="1:91" ht="49.2" hidden="1">
      <c r="A229" s="125">
        <v>23</v>
      </c>
      <c r="B229" s="243" t="s">
        <v>956</v>
      </c>
      <c r="C229" s="132" t="s">
        <v>1271</v>
      </c>
      <c r="D229" s="195">
        <v>13086</v>
      </c>
      <c r="E229" s="195">
        <v>0</v>
      </c>
      <c r="F229" s="195">
        <v>0</v>
      </c>
      <c r="G229" s="195">
        <v>0</v>
      </c>
      <c r="H229" s="195">
        <v>0</v>
      </c>
      <c r="I229" s="195">
        <v>0</v>
      </c>
      <c r="J229" s="195">
        <v>53945</v>
      </c>
      <c r="K229" s="195">
        <v>0</v>
      </c>
      <c r="L229" s="195">
        <v>0</v>
      </c>
      <c r="M229" s="195">
        <v>2123</v>
      </c>
      <c r="N229" s="195">
        <v>0</v>
      </c>
      <c r="O229" s="195">
        <v>0</v>
      </c>
      <c r="P229" s="195">
        <v>42420</v>
      </c>
      <c r="Q229" s="195">
        <v>0</v>
      </c>
      <c r="R229" s="195">
        <v>0</v>
      </c>
      <c r="S229" s="195">
        <v>0</v>
      </c>
      <c r="T229" s="195">
        <v>0</v>
      </c>
      <c r="U229" s="195">
        <v>0</v>
      </c>
      <c r="V229" s="195">
        <v>0</v>
      </c>
      <c r="W229" s="195">
        <v>0</v>
      </c>
      <c r="X229" s="195">
        <v>37289</v>
      </c>
      <c r="Y229" s="195">
        <v>0</v>
      </c>
      <c r="Z229" s="195">
        <v>0</v>
      </c>
      <c r="AA229" s="195">
        <v>0</v>
      </c>
      <c r="AB229" s="195">
        <v>0</v>
      </c>
      <c r="AC229" s="195">
        <v>0</v>
      </c>
      <c r="AD229" s="195">
        <v>0</v>
      </c>
      <c r="AE229" s="195">
        <v>0</v>
      </c>
      <c r="AF229" s="195">
        <v>0</v>
      </c>
      <c r="AG229" s="195">
        <v>0</v>
      </c>
      <c r="AH229" s="195">
        <v>0</v>
      </c>
      <c r="AI229" s="195">
        <v>0</v>
      </c>
      <c r="AJ229" s="195">
        <v>0</v>
      </c>
      <c r="AK229" s="195">
        <v>0</v>
      </c>
      <c r="AL229" s="195">
        <v>392429</v>
      </c>
      <c r="AM229" s="195">
        <v>0</v>
      </c>
      <c r="AN229" s="195">
        <v>0</v>
      </c>
      <c r="AO229" s="195">
        <v>0</v>
      </c>
      <c r="AP229" s="195">
        <v>0</v>
      </c>
      <c r="AQ229" s="195">
        <v>0</v>
      </c>
      <c r="AR229" s="195">
        <v>0</v>
      </c>
      <c r="AS229" s="195">
        <v>0</v>
      </c>
      <c r="AT229" s="195">
        <v>0</v>
      </c>
      <c r="AU229" s="195">
        <v>24000</v>
      </c>
      <c r="AV229" s="195">
        <v>40220</v>
      </c>
      <c r="AW229" s="195">
        <v>0</v>
      </c>
      <c r="AX229" s="195">
        <v>0</v>
      </c>
      <c r="AY229" s="195">
        <v>0</v>
      </c>
      <c r="AZ229" s="195">
        <v>0</v>
      </c>
      <c r="BA229" s="195">
        <v>0</v>
      </c>
      <c r="BB229" s="195">
        <v>3680</v>
      </c>
      <c r="BC229" s="195">
        <v>0</v>
      </c>
      <c r="BD229" s="195">
        <v>397976.5</v>
      </c>
      <c r="BE229" s="195">
        <v>0</v>
      </c>
      <c r="BF229" s="195">
        <v>0</v>
      </c>
      <c r="BG229" s="195">
        <v>0</v>
      </c>
      <c r="BH229" s="195">
        <v>9580</v>
      </c>
      <c r="BI229" s="195">
        <v>0</v>
      </c>
      <c r="BJ229" s="195">
        <v>0</v>
      </c>
      <c r="BK229" s="195">
        <v>0</v>
      </c>
      <c r="BL229" s="195">
        <v>0</v>
      </c>
      <c r="BM229" s="195">
        <v>11700</v>
      </c>
      <c r="BN229" s="195">
        <v>0</v>
      </c>
      <c r="BO229" s="195">
        <v>0</v>
      </c>
      <c r="BP229" s="195">
        <v>0</v>
      </c>
      <c r="BQ229" s="195">
        <v>0</v>
      </c>
      <c r="BR229" s="195">
        <v>0</v>
      </c>
      <c r="BS229" s="197">
        <v>260429</v>
      </c>
      <c r="BT229" s="197">
        <v>0</v>
      </c>
      <c r="BU229" s="197">
        <v>0</v>
      </c>
      <c r="BV229" s="197">
        <v>2655</v>
      </c>
      <c r="BW229" s="197">
        <v>0</v>
      </c>
      <c r="BX229" s="197">
        <v>0</v>
      </c>
      <c r="BY229" s="197">
        <v>0</v>
      </c>
      <c r="BZ229" s="197">
        <v>0</v>
      </c>
      <c r="CA229" s="197">
        <v>0</v>
      </c>
      <c r="CB229" s="197">
        <v>0</v>
      </c>
      <c r="CC229" s="197">
        <v>0</v>
      </c>
      <c r="CD229" s="197">
        <v>0</v>
      </c>
      <c r="CE229" s="197">
        <v>0</v>
      </c>
      <c r="CF229" s="197">
        <v>0</v>
      </c>
      <c r="CG229" s="197">
        <v>0</v>
      </c>
      <c r="CH229" s="197">
        <v>0</v>
      </c>
      <c r="CI229" s="197">
        <v>0</v>
      </c>
      <c r="CJ229" s="197">
        <v>0</v>
      </c>
      <c r="CK229" s="197">
        <v>0</v>
      </c>
      <c r="CL229" s="197">
        <v>0</v>
      </c>
      <c r="CM229" s="197">
        <v>0</v>
      </c>
    </row>
    <row r="230" spans="1:91" ht="49.2" hidden="1">
      <c r="A230" s="125">
        <v>23</v>
      </c>
      <c r="B230" s="243" t="s">
        <v>957</v>
      </c>
      <c r="C230" s="132" t="s">
        <v>1272</v>
      </c>
      <c r="D230" s="195">
        <v>0</v>
      </c>
      <c r="E230" s="195">
        <v>0</v>
      </c>
      <c r="F230" s="195">
        <v>0</v>
      </c>
      <c r="G230" s="195">
        <v>0</v>
      </c>
      <c r="H230" s="195">
        <v>0</v>
      </c>
      <c r="I230" s="195">
        <v>0</v>
      </c>
      <c r="J230" s="195">
        <v>0</v>
      </c>
      <c r="K230" s="195">
        <v>0</v>
      </c>
      <c r="L230" s="195">
        <v>0</v>
      </c>
      <c r="M230" s="195">
        <v>0</v>
      </c>
      <c r="N230" s="195">
        <v>0</v>
      </c>
      <c r="O230" s="195">
        <v>0</v>
      </c>
      <c r="P230" s="195">
        <v>0</v>
      </c>
      <c r="Q230" s="195">
        <v>0</v>
      </c>
      <c r="R230" s="195">
        <v>0</v>
      </c>
      <c r="S230" s="195">
        <v>0</v>
      </c>
      <c r="T230" s="195">
        <v>0</v>
      </c>
      <c r="U230" s="195">
        <v>0</v>
      </c>
      <c r="V230" s="195">
        <v>0</v>
      </c>
      <c r="W230" s="195">
        <v>0</v>
      </c>
      <c r="X230" s="195">
        <v>0</v>
      </c>
      <c r="Y230" s="195">
        <v>0</v>
      </c>
      <c r="Z230" s="195">
        <v>0</v>
      </c>
      <c r="AA230" s="195">
        <v>0</v>
      </c>
      <c r="AB230" s="195">
        <v>0</v>
      </c>
      <c r="AC230" s="195">
        <v>0</v>
      </c>
      <c r="AD230" s="195">
        <v>0</v>
      </c>
      <c r="AE230" s="195">
        <v>0</v>
      </c>
      <c r="AF230" s="195">
        <v>0</v>
      </c>
      <c r="AG230" s="195">
        <v>0</v>
      </c>
      <c r="AH230" s="195">
        <v>0</v>
      </c>
      <c r="AI230" s="195">
        <v>0</v>
      </c>
      <c r="AJ230" s="195">
        <v>0</v>
      </c>
      <c r="AK230" s="195">
        <v>0</v>
      </c>
      <c r="AL230" s="195">
        <v>0</v>
      </c>
      <c r="AM230" s="195">
        <v>0</v>
      </c>
      <c r="AN230" s="195">
        <v>0</v>
      </c>
      <c r="AO230" s="195">
        <v>0</v>
      </c>
      <c r="AP230" s="195">
        <v>0</v>
      </c>
      <c r="AQ230" s="195">
        <v>0</v>
      </c>
      <c r="AR230" s="195">
        <v>0</v>
      </c>
      <c r="AS230" s="195">
        <v>0</v>
      </c>
      <c r="AT230" s="195">
        <v>0</v>
      </c>
      <c r="AU230" s="195">
        <v>0</v>
      </c>
      <c r="AV230" s="195">
        <v>273745.75</v>
      </c>
      <c r="AW230" s="195">
        <v>0</v>
      </c>
      <c r="AX230" s="195">
        <v>0</v>
      </c>
      <c r="AY230" s="195">
        <v>0</v>
      </c>
      <c r="AZ230" s="195">
        <v>0</v>
      </c>
      <c r="BA230" s="195">
        <v>0</v>
      </c>
      <c r="BB230" s="195">
        <v>0</v>
      </c>
      <c r="BC230" s="195">
        <v>0</v>
      </c>
      <c r="BD230" s="195">
        <v>0</v>
      </c>
      <c r="BE230" s="195">
        <v>0</v>
      </c>
      <c r="BF230" s="195">
        <v>0</v>
      </c>
      <c r="BG230" s="195">
        <v>0</v>
      </c>
      <c r="BH230" s="195">
        <v>0</v>
      </c>
      <c r="BI230" s="195">
        <v>0</v>
      </c>
      <c r="BJ230" s="195">
        <v>0</v>
      </c>
      <c r="BK230" s="195">
        <v>0</v>
      </c>
      <c r="BL230" s="195">
        <v>0</v>
      </c>
      <c r="BM230" s="195">
        <v>0</v>
      </c>
      <c r="BN230" s="195">
        <v>0</v>
      </c>
      <c r="BO230" s="195">
        <v>0</v>
      </c>
      <c r="BP230" s="195">
        <v>0</v>
      </c>
      <c r="BQ230" s="195">
        <v>0</v>
      </c>
      <c r="BR230" s="195">
        <v>0</v>
      </c>
      <c r="BS230" s="197">
        <v>0</v>
      </c>
      <c r="BT230" s="197">
        <v>0</v>
      </c>
      <c r="BU230" s="197">
        <v>0</v>
      </c>
      <c r="BV230" s="197">
        <v>0</v>
      </c>
      <c r="BW230" s="197">
        <v>0</v>
      </c>
      <c r="BX230" s="197">
        <v>0</v>
      </c>
      <c r="BY230" s="195">
        <v>0</v>
      </c>
      <c r="BZ230" s="195">
        <v>0</v>
      </c>
      <c r="CA230" s="197">
        <v>0</v>
      </c>
      <c r="CB230" s="195">
        <v>0</v>
      </c>
      <c r="CC230" s="195">
        <v>0</v>
      </c>
      <c r="CD230" s="197">
        <v>0</v>
      </c>
      <c r="CE230" s="197">
        <v>0</v>
      </c>
      <c r="CF230" s="197">
        <v>0</v>
      </c>
      <c r="CG230" s="197">
        <v>0</v>
      </c>
      <c r="CH230" s="197">
        <v>0</v>
      </c>
      <c r="CI230" s="195">
        <v>0</v>
      </c>
      <c r="CJ230" s="197">
        <v>0</v>
      </c>
      <c r="CK230" s="195">
        <v>0</v>
      </c>
      <c r="CL230" s="197">
        <v>0</v>
      </c>
      <c r="CM230" s="197">
        <v>0</v>
      </c>
    </row>
    <row r="231" spans="1:91" ht="49.2" hidden="1">
      <c r="A231" s="125">
        <v>23</v>
      </c>
      <c r="B231" s="243" t="s">
        <v>958</v>
      </c>
      <c r="C231" s="132" t="s">
        <v>1273</v>
      </c>
      <c r="D231" s="195">
        <v>0</v>
      </c>
      <c r="E231" s="195">
        <v>0</v>
      </c>
      <c r="F231" s="195">
        <v>0</v>
      </c>
      <c r="G231" s="195">
        <v>0</v>
      </c>
      <c r="H231" s="195">
        <v>0</v>
      </c>
      <c r="I231" s="195">
        <v>0</v>
      </c>
      <c r="J231" s="195">
        <v>0</v>
      </c>
      <c r="K231" s="195">
        <v>0</v>
      </c>
      <c r="L231" s="195">
        <v>0</v>
      </c>
      <c r="M231" s="195">
        <v>0</v>
      </c>
      <c r="N231" s="195">
        <v>0</v>
      </c>
      <c r="O231" s="195">
        <v>0</v>
      </c>
      <c r="P231" s="195">
        <v>0</v>
      </c>
      <c r="Q231" s="195">
        <v>0</v>
      </c>
      <c r="R231" s="195">
        <v>0</v>
      </c>
      <c r="S231" s="195">
        <v>0</v>
      </c>
      <c r="T231" s="195">
        <v>0</v>
      </c>
      <c r="U231" s="195">
        <v>0</v>
      </c>
      <c r="V231" s="195">
        <v>0</v>
      </c>
      <c r="W231" s="195">
        <v>0</v>
      </c>
      <c r="X231" s="195">
        <v>0</v>
      </c>
      <c r="Y231" s="195">
        <v>0</v>
      </c>
      <c r="Z231" s="195">
        <v>0</v>
      </c>
      <c r="AA231" s="195">
        <v>0</v>
      </c>
      <c r="AB231" s="195">
        <v>0</v>
      </c>
      <c r="AC231" s="195">
        <v>0</v>
      </c>
      <c r="AD231" s="195">
        <v>0</v>
      </c>
      <c r="AE231" s="195">
        <v>0</v>
      </c>
      <c r="AF231" s="195">
        <v>0</v>
      </c>
      <c r="AG231" s="195">
        <v>0</v>
      </c>
      <c r="AH231" s="195">
        <v>0</v>
      </c>
      <c r="AI231" s="195">
        <v>0</v>
      </c>
      <c r="AJ231" s="195">
        <v>0</v>
      </c>
      <c r="AK231" s="195">
        <v>0</v>
      </c>
      <c r="AL231" s="195">
        <v>0</v>
      </c>
      <c r="AM231" s="195">
        <v>0</v>
      </c>
      <c r="AN231" s="195">
        <v>0</v>
      </c>
      <c r="AO231" s="195">
        <v>0</v>
      </c>
      <c r="AP231" s="195">
        <v>0</v>
      </c>
      <c r="AQ231" s="195">
        <v>0</v>
      </c>
      <c r="AR231" s="195">
        <v>0</v>
      </c>
      <c r="AS231" s="195">
        <v>0</v>
      </c>
      <c r="AT231" s="195">
        <v>0</v>
      </c>
      <c r="AU231" s="195">
        <v>0</v>
      </c>
      <c r="AV231" s="195">
        <v>0</v>
      </c>
      <c r="AW231" s="195">
        <v>0</v>
      </c>
      <c r="AX231" s="195">
        <v>0</v>
      </c>
      <c r="AY231" s="195">
        <v>0</v>
      </c>
      <c r="AZ231" s="195">
        <v>0</v>
      </c>
      <c r="BA231" s="195">
        <v>0</v>
      </c>
      <c r="BB231" s="195">
        <v>0</v>
      </c>
      <c r="BC231" s="195">
        <v>0</v>
      </c>
      <c r="BD231" s="195">
        <v>0</v>
      </c>
      <c r="BE231" s="195">
        <v>0</v>
      </c>
      <c r="BF231" s="195">
        <v>0</v>
      </c>
      <c r="BG231" s="195">
        <v>0</v>
      </c>
      <c r="BH231" s="195">
        <v>0</v>
      </c>
      <c r="BI231" s="195">
        <v>0</v>
      </c>
      <c r="BJ231" s="195">
        <v>0</v>
      </c>
      <c r="BK231" s="195">
        <v>0</v>
      </c>
      <c r="BL231" s="195">
        <v>0</v>
      </c>
      <c r="BM231" s="195">
        <v>0</v>
      </c>
      <c r="BN231" s="195">
        <v>0</v>
      </c>
      <c r="BO231" s="195">
        <v>0</v>
      </c>
      <c r="BP231" s="195">
        <v>0</v>
      </c>
      <c r="BQ231" s="195">
        <v>0</v>
      </c>
      <c r="BR231" s="195">
        <v>0</v>
      </c>
      <c r="BS231" s="195">
        <v>0</v>
      </c>
      <c r="BT231" s="197">
        <v>0</v>
      </c>
      <c r="BU231" s="197">
        <v>0</v>
      </c>
      <c r="BV231" s="197">
        <v>0</v>
      </c>
      <c r="BW231" s="197">
        <v>0</v>
      </c>
      <c r="BX231" s="195">
        <v>0</v>
      </c>
      <c r="BY231" s="197">
        <v>0</v>
      </c>
      <c r="BZ231" s="197">
        <v>0</v>
      </c>
      <c r="CA231" s="197">
        <v>0</v>
      </c>
      <c r="CB231" s="195">
        <v>0</v>
      </c>
      <c r="CC231" s="197">
        <v>0</v>
      </c>
      <c r="CD231" s="195">
        <v>0</v>
      </c>
      <c r="CE231" s="195">
        <v>0</v>
      </c>
      <c r="CF231" s="195">
        <v>0</v>
      </c>
      <c r="CG231" s="195">
        <v>0</v>
      </c>
      <c r="CH231" s="197">
        <v>0</v>
      </c>
      <c r="CI231" s="197">
        <v>0</v>
      </c>
      <c r="CJ231" s="197">
        <v>0</v>
      </c>
      <c r="CK231" s="197">
        <v>0</v>
      </c>
      <c r="CL231" s="195">
        <v>0</v>
      </c>
      <c r="CM231" s="197">
        <v>0</v>
      </c>
    </row>
    <row r="232" spans="1:91" ht="49.2" hidden="1">
      <c r="A232" s="125">
        <v>23</v>
      </c>
      <c r="B232" s="243" t="s">
        <v>959</v>
      </c>
      <c r="C232" s="132" t="s">
        <v>1274</v>
      </c>
      <c r="D232" s="195">
        <v>0</v>
      </c>
      <c r="E232" s="195">
        <v>0</v>
      </c>
      <c r="F232" s="195">
        <v>0</v>
      </c>
      <c r="G232" s="195">
        <v>0</v>
      </c>
      <c r="H232" s="195">
        <v>0</v>
      </c>
      <c r="I232" s="195">
        <v>0</v>
      </c>
      <c r="J232" s="195">
        <v>0</v>
      </c>
      <c r="K232" s="195">
        <v>0</v>
      </c>
      <c r="L232" s="195">
        <v>0</v>
      </c>
      <c r="M232" s="195">
        <v>0</v>
      </c>
      <c r="N232" s="195">
        <v>0</v>
      </c>
      <c r="O232" s="195">
        <v>0</v>
      </c>
      <c r="P232" s="195">
        <v>0</v>
      </c>
      <c r="Q232" s="195">
        <v>0</v>
      </c>
      <c r="R232" s="195">
        <v>0</v>
      </c>
      <c r="S232" s="195">
        <v>0</v>
      </c>
      <c r="T232" s="195">
        <v>0</v>
      </c>
      <c r="U232" s="195">
        <v>0</v>
      </c>
      <c r="V232" s="195">
        <v>0</v>
      </c>
      <c r="W232" s="195">
        <v>0</v>
      </c>
      <c r="X232" s="195">
        <v>0</v>
      </c>
      <c r="Y232" s="195">
        <v>0</v>
      </c>
      <c r="Z232" s="195">
        <v>0</v>
      </c>
      <c r="AA232" s="195">
        <v>0</v>
      </c>
      <c r="AB232" s="195">
        <v>0</v>
      </c>
      <c r="AC232" s="195">
        <v>0</v>
      </c>
      <c r="AD232" s="195">
        <v>0</v>
      </c>
      <c r="AE232" s="195">
        <v>0</v>
      </c>
      <c r="AF232" s="195">
        <v>0</v>
      </c>
      <c r="AG232" s="195">
        <v>0</v>
      </c>
      <c r="AH232" s="195">
        <v>0</v>
      </c>
      <c r="AI232" s="195">
        <v>0</v>
      </c>
      <c r="AJ232" s="195">
        <v>0</v>
      </c>
      <c r="AK232" s="195">
        <v>0</v>
      </c>
      <c r="AL232" s="195">
        <v>0</v>
      </c>
      <c r="AM232" s="195">
        <v>0</v>
      </c>
      <c r="AN232" s="195">
        <v>0</v>
      </c>
      <c r="AO232" s="195">
        <v>0</v>
      </c>
      <c r="AP232" s="195">
        <v>0</v>
      </c>
      <c r="AQ232" s="195">
        <v>0</v>
      </c>
      <c r="AR232" s="195">
        <v>0</v>
      </c>
      <c r="AS232" s="195">
        <v>0</v>
      </c>
      <c r="AT232" s="195">
        <v>0</v>
      </c>
      <c r="AU232" s="195">
        <v>0</v>
      </c>
      <c r="AV232" s="195">
        <v>0</v>
      </c>
      <c r="AW232" s="195">
        <v>0</v>
      </c>
      <c r="AX232" s="195">
        <v>0</v>
      </c>
      <c r="AY232" s="195">
        <v>0</v>
      </c>
      <c r="AZ232" s="195">
        <v>0</v>
      </c>
      <c r="BA232" s="195">
        <v>0</v>
      </c>
      <c r="BB232" s="195">
        <v>0</v>
      </c>
      <c r="BC232" s="195">
        <v>0</v>
      </c>
      <c r="BD232" s="195">
        <v>0</v>
      </c>
      <c r="BE232" s="195">
        <v>0</v>
      </c>
      <c r="BF232" s="195">
        <v>0</v>
      </c>
      <c r="BG232" s="195">
        <v>0</v>
      </c>
      <c r="BH232" s="195">
        <v>0</v>
      </c>
      <c r="BI232" s="195">
        <v>0</v>
      </c>
      <c r="BJ232" s="195">
        <v>0</v>
      </c>
      <c r="BK232" s="195">
        <v>0</v>
      </c>
      <c r="BL232" s="195">
        <v>0</v>
      </c>
      <c r="BM232" s="195">
        <v>10000</v>
      </c>
      <c r="BN232" s="195">
        <v>0</v>
      </c>
      <c r="BO232" s="195">
        <v>0</v>
      </c>
      <c r="BP232" s="195">
        <v>0</v>
      </c>
      <c r="BQ232" s="195">
        <v>0</v>
      </c>
      <c r="BR232" s="195">
        <v>0</v>
      </c>
      <c r="BS232" s="195">
        <v>21000</v>
      </c>
      <c r="BT232" s="195">
        <v>0</v>
      </c>
      <c r="BU232" s="195">
        <v>0</v>
      </c>
      <c r="BV232" s="195">
        <v>0</v>
      </c>
      <c r="BW232" s="197">
        <v>0</v>
      </c>
      <c r="BX232" s="195">
        <v>0</v>
      </c>
      <c r="BY232" s="195">
        <v>0</v>
      </c>
      <c r="BZ232" s="195">
        <v>0</v>
      </c>
      <c r="CA232" s="195">
        <v>0</v>
      </c>
      <c r="CB232" s="195">
        <v>0</v>
      </c>
      <c r="CC232" s="195">
        <v>0</v>
      </c>
      <c r="CD232" s="195">
        <v>0</v>
      </c>
      <c r="CE232" s="195">
        <v>0</v>
      </c>
      <c r="CF232" s="195">
        <v>0</v>
      </c>
      <c r="CG232" s="195">
        <v>0</v>
      </c>
      <c r="CH232" s="195">
        <v>0</v>
      </c>
      <c r="CI232" s="195">
        <v>0</v>
      </c>
      <c r="CJ232" s="195">
        <v>0</v>
      </c>
      <c r="CK232" s="195">
        <v>0</v>
      </c>
      <c r="CL232" s="195">
        <v>0</v>
      </c>
      <c r="CM232" s="195">
        <v>0</v>
      </c>
    </row>
    <row r="233" spans="1:91" ht="24.6" hidden="1">
      <c r="A233" s="125">
        <v>24</v>
      </c>
      <c r="B233" s="243" t="s">
        <v>960</v>
      </c>
      <c r="C233" s="132" t="s">
        <v>1275</v>
      </c>
      <c r="D233" s="195">
        <v>0</v>
      </c>
      <c r="E233" s="195">
        <v>80000</v>
      </c>
      <c r="F233" s="195">
        <v>240000</v>
      </c>
      <c r="G233" s="195">
        <v>0</v>
      </c>
      <c r="H233" s="195">
        <v>0</v>
      </c>
      <c r="I233" s="195">
        <v>0</v>
      </c>
      <c r="J233" s="195">
        <v>0</v>
      </c>
      <c r="K233" s="195">
        <v>0</v>
      </c>
      <c r="L233" s="195">
        <v>0</v>
      </c>
      <c r="M233" s="195">
        <v>440000</v>
      </c>
      <c r="N233" s="195">
        <v>240000</v>
      </c>
      <c r="O233" s="195">
        <v>0</v>
      </c>
      <c r="P233" s="195">
        <v>0</v>
      </c>
      <c r="Q233" s="195">
        <v>0</v>
      </c>
      <c r="R233" s="195">
        <v>0</v>
      </c>
      <c r="S233" s="195">
        <v>0</v>
      </c>
      <c r="T233" s="195">
        <v>0</v>
      </c>
      <c r="U233" s="195">
        <v>0</v>
      </c>
      <c r="V233" s="195">
        <v>0</v>
      </c>
      <c r="W233" s="195">
        <v>0</v>
      </c>
      <c r="X233" s="195">
        <v>0</v>
      </c>
      <c r="Y233" s="195">
        <v>0</v>
      </c>
      <c r="Z233" s="195">
        <v>0</v>
      </c>
      <c r="AA233" s="195">
        <v>0</v>
      </c>
      <c r="AB233" s="195">
        <v>0</v>
      </c>
      <c r="AC233" s="195">
        <v>0</v>
      </c>
      <c r="AD233" s="195">
        <v>0</v>
      </c>
      <c r="AE233" s="195">
        <v>0</v>
      </c>
      <c r="AF233" s="195">
        <v>0</v>
      </c>
      <c r="AG233" s="195">
        <v>0</v>
      </c>
      <c r="AH233" s="195">
        <v>0</v>
      </c>
      <c r="AI233" s="195">
        <v>0</v>
      </c>
      <c r="AJ233" s="195">
        <v>0</v>
      </c>
      <c r="AK233" s="195">
        <v>0</v>
      </c>
      <c r="AL233" s="195">
        <v>0</v>
      </c>
      <c r="AM233" s="195">
        <v>0</v>
      </c>
      <c r="AN233" s="195">
        <v>0</v>
      </c>
      <c r="AO233" s="195">
        <v>80000</v>
      </c>
      <c r="AP233" s="195">
        <v>0</v>
      </c>
      <c r="AQ233" s="195">
        <v>0</v>
      </c>
      <c r="AR233" s="195">
        <v>0</v>
      </c>
      <c r="AS233" s="195">
        <v>0</v>
      </c>
      <c r="AT233" s="195">
        <v>0</v>
      </c>
      <c r="AU233" s="195">
        <v>0</v>
      </c>
      <c r="AV233" s="195">
        <v>420000</v>
      </c>
      <c r="AW233" s="195">
        <v>0</v>
      </c>
      <c r="AX233" s="195">
        <v>0</v>
      </c>
      <c r="AY233" s="195">
        <v>0</v>
      </c>
      <c r="AZ233" s="195">
        <v>0</v>
      </c>
      <c r="BA233" s="195">
        <v>0</v>
      </c>
      <c r="BB233" s="195">
        <v>0</v>
      </c>
      <c r="BC233" s="195">
        <v>0</v>
      </c>
      <c r="BD233" s="195">
        <v>0</v>
      </c>
      <c r="BE233" s="195">
        <v>0</v>
      </c>
      <c r="BF233" s="195">
        <v>0</v>
      </c>
      <c r="BG233" s="195">
        <v>0</v>
      </c>
      <c r="BH233" s="195">
        <v>0</v>
      </c>
      <c r="BI233" s="195">
        <v>0</v>
      </c>
      <c r="BJ233" s="195">
        <v>0</v>
      </c>
      <c r="BK233" s="195">
        <v>0</v>
      </c>
      <c r="BL233" s="195">
        <v>0</v>
      </c>
      <c r="BM233" s="195">
        <v>0</v>
      </c>
      <c r="BN233" s="195">
        <v>0</v>
      </c>
      <c r="BO233" s="195">
        <v>0</v>
      </c>
      <c r="BP233" s="195">
        <v>80000</v>
      </c>
      <c r="BQ233" s="195">
        <v>0</v>
      </c>
      <c r="BR233" s="195">
        <v>0</v>
      </c>
      <c r="BS233" s="197">
        <v>0</v>
      </c>
      <c r="BT233" s="195">
        <v>0</v>
      </c>
      <c r="BU233" s="195">
        <v>0</v>
      </c>
      <c r="BV233" s="195">
        <v>0</v>
      </c>
      <c r="BW233" s="195">
        <v>0</v>
      </c>
      <c r="BX233" s="195">
        <v>80000</v>
      </c>
      <c r="BY233" s="195">
        <v>0</v>
      </c>
      <c r="BZ233" s="195">
        <v>0</v>
      </c>
      <c r="CA233" s="197">
        <v>0</v>
      </c>
      <c r="CB233" s="195">
        <v>0</v>
      </c>
      <c r="CC233" s="195">
        <v>0</v>
      </c>
      <c r="CD233" s="195">
        <v>0</v>
      </c>
      <c r="CE233" s="195">
        <v>0</v>
      </c>
      <c r="CF233" s="195">
        <v>0</v>
      </c>
      <c r="CG233" s="197">
        <v>0</v>
      </c>
      <c r="CH233" s="195">
        <v>0</v>
      </c>
      <c r="CI233" s="195">
        <v>0</v>
      </c>
      <c r="CJ233" s="195">
        <v>0</v>
      </c>
      <c r="CK233" s="195">
        <v>0</v>
      </c>
      <c r="CL233" s="195">
        <v>0</v>
      </c>
      <c r="CM233" s="195">
        <v>0</v>
      </c>
    </row>
    <row r="234" spans="1:91" ht="24.6" hidden="1">
      <c r="A234" s="125">
        <v>24</v>
      </c>
      <c r="B234" s="243" t="s">
        <v>961</v>
      </c>
      <c r="C234" s="132" t="s">
        <v>1276</v>
      </c>
      <c r="D234" s="195">
        <v>0</v>
      </c>
      <c r="E234" s="195">
        <v>0</v>
      </c>
      <c r="F234" s="195">
        <v>0</v>
      </c>
      <c r="G234" s="195">
        <v>0</v>
      </c>
      <c r="H234" s="195">
        <v>0</v>
      </c>
      <c r="I234" s="195">
        <v>0</v>
      </c>
      <c r="J234" s="195">
        <v>1200</v>
      </c>
      <c r="K234" s="195">
        <v>0</v>
      </c>
      <c r="L234" s="195">
        <v>0</v>
      </c>
      <c r="M234" s="195">
        <v>0</v>
      </c>
      <c r="N234" s="195">
        <v>0</v>
      </c>
      <c r="O234" s="195">
        <v>0</v>
      </c>
      <c r="P234" s="195">
        <v>2655</v>
      </c>
      <c r="Q234" s="195">
        <v>0</v>
      </c>
      <c r="R234" s="195">
        <v>0</v>
      </c>
      <c r="S234" s="195">
        <v>5264</v>
      </c>
      <c r="T234" s="195">
        <v>0</v>
      </c>
      <c r="U234" s="195">
        <v>0</v>
      </c>
      <c r="V234" s="195">
        <v>0</v>
      </c>
      <c r="W234" s="195">
        <v>0</v>
      </c>
      <c r="X234" s="195">
        <v>24856</v>
      </c>
      <c r="Y234" s="195">
        <v>0</v>
      </c>
      <c r="Z234" s="195">
        <v>0</v>
      </c>
      <c r="AA234" s="195">
        <v>0</v>
      </c>
      <c r="AB234" s="195">
        <v>0</v>
      </c>
      <c r="AC234" s="195">
        <v>0</v>
      </c>
      <c r="AD234" s="195">
        <v>0</v>
      </c>
      <c r="AE234" s="195">
        <v>0</v>
      </c>
      <c r="AF234" s="195">
        <v>0</v>
      </c>
      <c r="AG234" s="195">
        <v>44935</v>
      </c>
      <c r="AH234" s="195">
        <v>0</v>
      </c>
      <c r="AI234" s="195">
        <v>1200</v>
      </c>
      <c r="AJ234" s="195">
        <v>0</v>
      </c>
      <c r="AK234" s="195">
        <v>0</v>
      </c>
      <c r="AL234" s="195">
        <v>4648</v>
      </c>
      <c r="AM234" s="195">
        <v>0</v>
      </c>
      <c r="AN234" s="195">
        <v>0</v>
      </c>
      <c r="AO234" s="195">
        <v>0</v>
      </c>
      <c r="AP234" s="195">
        <v>204760.5</v>
      </c>
      <c r="AQ234" s="195">
        <v>0</v>
      </c>
      <c r="AR234" s="195">
        <v>1200</v>
      </c>
      <c r="AS234" s="195">
        <v>0</v>
      </c>
      <c r="AT234" s="195">
        <v>4500</v>
      </c>
      <c r="AU234" s="195">
        <v>0</v>
      </c>
      <c r="AV234" s="195">
        <v>24514</v>
      </c>
      <c r="AW234" s="195">
        <v>0</v>
      </c>
      <c r="AX234" s="195">
        <v>0</v>
      </c>
      <c r="AY234" s="195">
        <v>0</v>
      </c>
      <c r="AZ234" s="195">
        <v>0</v>
      </c>
      <c r="BA234" s="195">
        <v>0</v>
      </c>
      <c r="BB234" s="195">
        <v>0</v>
      </c>
      <c r="BC234" s="195">
        <v>65000</v>
      </c>
      <c r="BD234" s="195">
        <v>63880</v>
      </c>
      <c r="BE234" s="195">
        <v>34400</v>
      </c>
      <c r="BF234" s="195">
        <v>0</v>
      </c>
      <c r="BG234" s="195">
        <v>0</v>
      </c>
      <c r="BH234" s="195">
        <v>0</v>
      </c>
      <c r="BI234" s="195">
        <v>0</v>
      </c>
      <c r="BJ234" s="195">
        <v>0</v>
      </c>
      <c r="BK234" s="195">
        <v>0</v>
      </c>
      <c r="BL234" s="195">
        <v>0</v>
      </c>
      <c r="BM234" s="195">
        <v>0</v>
      </c>
      <c r="BN234" s="195">
        <v>0</v>
      </c>
      <c r="BO234" s="195">
        <v>0</v>
      </c>
      <c r="BP234" s="195">
        <v>0</v>
      </c>
      <c r="BQ234" s="195">
        <v>2400</v>
      </c>
      <c r="BR234" s="195">
        <v>0</v>
      </c>
      <c r="BS234" s="195">
        <v>0</v>
      </c>
      <c r="BT234" s="195">
        <v>0</v>
      </c>
      <c r="BU234" s="197">
        <v>8500</v>
      </c>
      <c r="BV234" s="195">
        <v>0</v>
      </c>
      <c r="BW234" s="195">
        <v>1200</v>
      </c>
      <c r="BX234" s="195">
        <v>0</v>
      </c>
      <c r="BY234" s="197">
        <v>0</v>
      </c>
      <c r="BZ234" s="195">
        <v>0</v>
      </c>
      <c r="CA234" s="195">
        <v>0</v>
      </c>
      <c r="CB234" s="195">
        <v>0</v>
      </c>
      <c r="CC234" s="195">
        <v>0</v>
      </c>
      <c r="CD234" s="195">
        <v>0</v>
      </c>
      <c r="CE234" s="195">
        <v>0</v>
      </c>
      <c r="CF234" s="197">
        <v>0</v>
      </c>
      <c r="CG234" s="195">
        <v>6200</v>
      </c>
      <c r="CH234" s="195">
        <v>0</v>
      </c>
      <c r="CI234" s="195">
        <v>0</v>
      </c>
      <c r="CJ234" s="195">
        <v>0</v>
      </c>
      <c r="CK234" s="195">
        <v>0</v>
      </c>
      <c r="CL234" s="195">
        <v>0</v>
      </c>
      <c r="CM234" s="195">
        <v>0</v>
      </c>
    </row>
    <row r="235" spans="1:91" ht="24.6" hidden="1">
      <c r="A235" s="125">
        <v>24</v>
      </c>
      <c r="B235" s="243" t="s">
        <v>962</v>
      </c>
      <c r="C235" s="132" t="s">
        <v>538</v>
      </c>
      <c r="D235" s="195">
        <v>1232062</v>
      </c>
      <c r="E235" s="195">
        <v>73100</v>
      </c>
      <c r="F235" s="195">
        <v>103273</v>
      </c>
      <c r="G235" s="195">
        <v>133639</v>
      </c>
      <c r="H235" s="195">
        <v>97500</v>
      </c>
      <c r="I235" s="195">
        <v>313361.75</v>
      </c>
      <c r="J235" s="195">
        <v>302100</v>
      </c>
      <c r="K235" s="195">
        <v>739943.17</v>
      </c>
      <c r="L235" s="195">
        <v>385770</v>
      </c>
      <c r="M235" s="195">
        <v>0</v>
      </c>
      <c r="N235" s="195">
        <v>587103</v>
      </c>
      <c r="O235" s="195">
        <v>48100</v>
      </c>
      <c r="P235" s="195">
        <v>2312089.4</v>
      </c>
      <c r="Q235" s="195">
        <v>136809.5</v>
      </c>
      <c r="R235" s="195">
        <v>295491</v>
      </c>
      <c r="S235" s="195">
        <v>355030</v>
      </c>
      <c r="T235" s="195">
        <v>236167.36</v>
      </c>
      <c r="U235" s="195">
        <v>390835.4</v>
      </c>
      <c r="V235" s="195">
        <v>258359</v>
      </c>
      <c r="W235" s="195">
        <v>65000</v>
      </c>
      <c r="X235" s="195">
        <v>4630694.26</v>
      </c>
      <c r="Y235" s="195">
        <v>595363</v>
      </c>
      <c r="Z235" s="195">
        <v>79000</v>
      </c>
      <c r="AA235" s="195">
        <v>486299</v>
      </c>
      <c r="AB235" s="195">
        <v>325206.75</v>
      </c>
      <c r="AC235" s="195">
        <v>422046</v>
      </c>
      <c r="AD235" s="195">
        <v>38582</v>
      </c>
      <c r="AE235" s="195">
        <v>854353.89</v>
      </c>
      <c r="AF235" s="195">
        <v>0</v>
      </c>
      <c r="AG235" s="195">
        <v>106177.8</v>
      </c>
      <c r="AH235" s="195">
        <v>182456</v>
      </c>
      <c r="AI235" s="195">
        <v>292753.26</v>
      </c>
      <c r="AJ235" s="195">
        <v>197874</v>
      </c>
      <c r="AK235" s="195">
        <v>194439.73</v>
      </c>
      <c r="AL235" s="195">
        <v>3189077.14</v>
      </c>
      <c r="AM235" s="195">
        <v>421761</v>
      </c>
      <c r="AN235" s="195">
        <v>369814</v>
      </c>
      <c r="AO235" s="195">
        <v>592595.22</v>
      </c>
      <c r="AP235" s="195">
        <v>998561.18</v>
      </c>
      <c r="AQ235" s="195">
        <v>343826.33</v>
      </c>
      <c r="AR235" s="195">
        <v>75539</v>
      </c>
      <c r="AS235" s="195">
        <v>1022011.99</v>
      </c>
      <c r="AT235" s="195">
        <v>540198</v>
      </c>
      <c r="AU235" s="195">
        <v>230929</v>
      </c>
      <c r="AV235" s="195">
        <v>509393</v>
      </c>
      <c r="AW235" s="195">
        <v>0</v>
      </c>
      <c r="AX235" s="195">
        <v>341873.85</v>
      </c>
      <c r="AY235" s="195">
        <v>294141.23</v>
      </c>
      <c r="AZ235" s="195">
        <v>255909.86</v>
      </c>
      <c r="BA235" s="195">
        <v>367292.74</v>
      </c>
      <c r="BB235" s="195">
        <v>2118803.9300000002</v>
      </c>
      <c r="BC235" s="195">
        <v>267717.8</v>
      </c>
      <c r="BD235" s="195">
        <v>8006766.5899999999</v>
      </c>
      <c r="BE235" s="195">
        <v>831065</v>
      </c>
      <c r="BF235" s="195">
        <v>192766.11</v>
      </c>
      <c r="BG235" s="195">
        <v>227125.25</v>
      </c>
      <c r="BH235" s="195">
        <v>775299.72</v>
      </c>
      <c r="BI235" s="195">
        <v>102694</v>
      </c>
      <c r="BJ235" s="195">
        <v>159244</v>
      </c>
      <c r="BK235" s="195">
        <v>156200</v>
      </c>
      <c r="BL235" s="195">
        <v>215006.6</v>
      </c>
      <c r="BM235" s="195">
        <v>750185.86</v>
      </c>
      <c r="BN235" s="195">
        <v>408079</v>
      </c>
      <c r="BO235" s="195">
        <v>329912.38</v>
      </c>
      <c r="BP235" s="195">
        <v>490463.05</v>
      </c>
      <c r="BQ235" s="195">
        <v>424721.48</v>
      </c>
      <c r="BR235" s="195">
        <v>421913.49</v>
      </c>
      <c r="BS235" s="197">
        <v>10185281.24</v>
      </c>
      <c r="BT235" s="197">
        <v>307669.74</v>
      </c>
      <c r="BU235" s="197">
        <v>321775.96000000002</v>
      </c>
      <c r="BV235" s="197">
        <v>2908469.97</v>
      </c>
      <c r="BW235" s="195">
        <v>57700</v>
      </c>
      <c r="BX235" s="197">
        <v>57614.400000000001</v>
      </c>
      <c r="BY235" s="197">
        <v>814836.03</v>
      </c>
      <c r="BZ235" s="197">
        <v>247291</v>
      </c>
      <c r="CA235" s="197">
        <v>415431.93</v>
      </c>
      <c r="CB235" s="197">
        <v>372281.87</v>
      </c>
      <c r="CC235" s="197">
        <v>105951</v>
      </c>
      <c r="CD235" s="195">
        <v>590078.56000000006</v>
      </c>
      <c r="CE235" s="195">
        <v>685351.63</v>
      </c>
      <c r="CF235" s="195">
        <v>635631.80000000005</v>
      </c>
      <c r="CG235" s="195">
        <v>228944</v>
      </c>
      <c r="CH235" s="195">
        <v>165202</v>
      </c>
      <c r="CI235" s="195">
        <v>235483.39</v>
      </c>
      <c r="CJ235" s="197">
        <v>203659.78</v>
      </c>
      <c r="CK235" s="195">
        <v>1863525.29</v>
      </c>
      <c r="CL235" s="197">
        <v>181256.88</v>
      </c>
      <c r="CM235" s="195">
        <v>193905</v>
      </c>
    </row>
    <row r="236" spans="1:91" ht="24.6" hidden="1">
      <c r="A236" s="125">
        <v>24</v>
      </c>
      <c r="B236" s="243" t="s">
        <v>963</v>
      </c>
      <c r="C236" s="146" t="s">
        <v>1277</v>
      </c>
      <c r="D236" s="195">
        <v>0</v>
      </c>
      <c r="E236" s="195">
        <v>0</v>
      </c>
      <c r="F236" s="195">
        <v>0</v>
      </c>
      <c r="G236" s="195">
        <v>0</v>
      </c>
      <c r="H236" s="195">
        <v>0</v>
      </c>
      <c r="I236" s="195">
        <v>0</v>
      </c>
      <c r="J236" s="195">
        <v>0</v>
      </c>
      <c r="K236" s="195">
        <v>0</v>
      </c>
      <c r="L236" s="195">
        <v>0</v>
      </c>
      <c r="M236" s="195">
        <v>0</v>
      </c>
      <c r="N236" s="195">
        <v>0</v>
      </c>
      <c r="O236" s="195">
        <v>0</v>
      </c>
      <c r="P236" s="195">
        <v>0</v>
      </c>
      <c r="Q236" s="195">
        <v>0</v>
      </c>
      <c r="R236" s="195">
        <v>0</v>
      </c>
      <c r="S236" s="195">
        <v>0</v>
      </c>
      <c r="T236" s="195">
        <v>0</v>
      </c>
      <c r="U236" s="195">
        <v>0</v>
      </c>
      <c r="V236" s="195">
        <v>0</v>
      </c>
      <c r="W236" s="195">
        <v>0</v>
      </c>
      <c r="X236" s="195">
        <v>0</v>
      </c>
      <c r="Y236" s="195">
        <v>0</v>
      </c>
      <c r="Z236" s="195">
        <v>0</v>
      </c>
      <c r="AA236" s="195">
        <v>0</v>
      </c>
      <c r="AB236" s="195">
        <v>0</v>
      </c>
      <c r="AC236" s="195">
        <v>0</v>
      </c>
      <c r="AD236" s="195">
        <v>0</v>
      </c>
      <c r="AE236" s="195">
        <v>0</v>
      </c>
      <c r="AF236" s="195">
        <v>0</v>
      </c>
      <c r="AG236" s="195">
        <v>0</v>
      </c>
      <c r="AH236" s="195">
        <v>0</v>
      </c>
      <c r="AI236" s="195">
        <v>0</v>
      </c>
      <c r="AJ236" s="195">
        <v>0</v>
      </c>
      <c r="AK236" s="195">
        <v>0</v>
      </c>
      <c r="AL236" s="195">
        <v>28997</v>
      </c>
      <c r="AM236" s="195">
        <v>0</v>
      </c>
      <c r="AN236" s="195">
        <v>0</v>
      </c>
      <c r="AO236" s="195">
        <v>0</v>
      </c>
      <c r="AP236" s="195">
        <v>0</v>
      </c>
      <c r="AQ236" s="195">
        <v>0</v>
      </c>
      <c r="AR236" s="195">
        <v>0</v>
      </c>
      <c r="AS236" s="195">
        <v>18000</v>
      </c>
      <c r="AT236" s="195">
        <v>0</v>
      </c>
      <c r="AU236" s="195">
        <v>0</v>
      </c>
      <c r="AV236" s="195">
        <v>0</v>
      </c>
      <c r="AW236" s="195">
        <v>0</v>
      </c>
      <c r="AX236" s="195">
        <v>0</v>
      </c>
      <c r="AY236" s="195">
        <v>0</v>
      </c>
      <c r="AZ236" s="195">
        <v>0</v>
      </c>
      <c r="BA236" s="195">
        <v>0</v>
      </c>
      <c r="BB236" s="195">
        <v>0</v>
      </c>
      <c r="BC236" s="195">
        <v>0</v>
      </c>
      <c r="BD236" s="195">
        <v>0</v>
      </c>
      <c r="BE236" s="195">
        <v>0</v>
      </c>
      <c r="BF236" s="195">
        <v>0</v>
      </c>
      <c r="BG236" s="195">
        <v>0</v>
      </c>
      <c r="BH236" s="195">
        <v>0</v>
      </c>
      <c r="BI236" s="195">
        <v>0</v>
      </c>
      <c r="BJ236" s="195">
        <v>0</v>
      </c>
      <c r="BK236" s="195">
        <v>0</v>
      </c>
      <c r="BL236" s="195">
        <v>0</v>
      </c>
      <c r="BM236" s="195">
        <v>43400</v>
      </c>
      <c r="BN236" s="195">
        <v>0</v>
      </c>
      <c r="BO236" s="195">
        <v>0</v>
      </c>
      <c r="BP236" s="195">
        <v>0</v>
      </c>
      <c r="BQ236" s="195">
        <v>0</v>
      </c>
      <c r="BR236" s="195">
        <v>0</v>
      </c>
      <c r="BS236" s="195">
        <v>0</v>
      </c>
      <c r="BT236" s="195">
        <v>0</v>
      </c>
      <c r="BU236" s="195">
        <v>0</v>
      </c>
      <c r="BV236" s="197">
        <v>0</v>
      </c>
      <c r="BW236" s="195">
        <v>0</v>
      </c>
      <c r="BX236" s="195">
        <v>0</v>
      </c>
      <c r="BY236" s="195">
        <v>0</v>
      </c>
      <c r="BZ236" s="195">
        <v>0</v>
      </c>
      <c r="CA236" s="195">
        <v>0</v>
      </c>
      <c r="CB236" s="195">
        <v>0</v>
      </c>
      <c r="CC236" s="195">
        <v>0</v>
      </c>
      <c r="CD236" s="195">
        <v>0</v>
      </c>
      <c r="CE236" s="195">
        <v>0</v>
      </c>
      <c r="CF236" s="195">
        <v>0</v>
      </c>
      <c r="CG236" s="195">
        <v>0</v>
      </c>
      <c r="CH236" s="195">
        <v>0</v>
      </c>
      <c r="CI236" s="195">
        <v>0</v>
      </c>
      <c r="CJ236" s="195">
        <v>0</v>
      </c>
      <c r="CK236" s="195">
        <v>0</v>
      </c>
      <c r="CL236" s="195">
        <v>0</v>
      </c>
      <c r="CM236" s="195">
        <v>0</v>
      </c>
    </row>
    <row r="237" spans="1:91" ht="24.6" hidden="1">
      <c r="A237" s="125">
        <v>24</v>
      </c>
      <c r="B237" s="243" t="s">
        <v>964</v>
      </c>
      <c r="C237" s="146" t="s">
        <v>1278</v>
      </c>
      <c r="D237" s="195">
        <v>682599</v>
      </c>
      <c r="E237" s="195">
        <v>0</v>
      </c>
      <c r="F237" s="195">
        <v>0</v>
      </c>
      <c r="G237" s="195">
        <v>0</v>
      </c>
      <c r="H237" s="195">
        <v>0</v>
      </c>
      <c r="I237" s="195">
        <v>0</v>
      </c>
      <c r="J237" s="195">
        <v>0</v>
      </c>
      <c r="K237" s="195">
        <v>0</v>
      </c>
      <c r="L237" s="195">
        <v>0</v>
      </c>
      <c r="M237" s="195">
        <v>0</v>
      </c>
      <c r="N237" s="195">
        <v>0</v>
      </c>
      <c r="O237" s="195">
        <v>0</v>
      </c>
      <c r="P237" s="195">
        <v>0</v>
      </c>
      <c r="Q237" s="195">
        <v>0</v>
      </c>
      <c r="R237" s="195">
        <v>0</v>
      </c>
      <c r="S237" s="195">
        <v>0</v>
      </c>
      <c r="T237" s="195">
        <v>0</v>
      </c>
      <c r="U237" s="195">
        <v>0</v>
      </c>
      <c r="V237" s="195">
        <v>0</v>
      </c>
      <c r="W237" s="195">
        <v>0</v>
      </c>
      <c r="X237" s="195">
        <v>0</v>
      </c>
      <c r="Y237" s="195">
        <v>0</v>
      </c>
      <c r="Z237" s="195">
        <v>0</v>
      </c>
      <c r="AA237" s="195">
        <v>0</v>
      </c>
      <c r="AB237" s="195">
        <v>0</v>
      </c>
      <c r="AC237" s="195">
        <v>0</v>
      </c>
      <c r="AD237" s="195">
        <v>0</v>
      </c>
      <c r="AE237" s="195">
        <v>0</v>
      </c>
      <c r="AF237" s="195">
        <v>0</v>
      </c>
      <c r="AG237" s="195">
        <v>0</v>
      </c>
      <c r="AH237" s="195">
        <v>0</v>
      </c>
      <c r="AI237" s="195">
        <v>32900</v>
      </c>
      <c r="AJ237" s="195">
        <v>0</v>
      </c>
      <c r="AK237" s="195">
        <v>0</v>
      </c>
      <c r="AL237" s="195">
        <v>0</v>
      </c>
      <c r="AM237" s="195">
        <v>0</v>
      </c>
      <c r="AN237" s="195">
        <v>0</v>
      </c>
      <c r="AO237" s="195">
        <v>0</v>
      </c>
      <c r="AP237" s="195">
        <v>0</v>
      </c>
      <c r="AQ237" s="195">
        <v>0</v>
      </c>
      <c r="AR237" s="195">
        <v>0</v>
      </c>
      <c r="AS237" s="195">
        <v>0</v>
      </c>
      <c r="AT237" s="195">
        <v>44200</v>
      </c>
      <c r="AU237" s="195">
        <v>0</v>
      </c>
      <c r="AV237" s="195">
        <v>0</v>
      </c>
      <c r="AW237" s="195">
        <v>0</v>
      </c>
      <c r="AX237" s="195">
        <v>0</v>
      </c>
      <c r="AY237" s="195">
        <v>0</v>
      </c>
      <c r="AZ237" s="195">
        <v>0</v>
      </c>
      <c r="BA237" s="195">
        <v>0</v>
      </c>
      <c r="BB237" s="195">
        <v>10180</v>
      </c>
      <c r="BC237" s="195">
        <v>0</v>
      </c>
      <c r="BD237" s="195">
        <v>0</v>
      </c>
      <c r="BE237" s="195">
        <v>0</v>
      </c>
      <c r="BF237" s="195">
        <v>0</v>
      </c>
      <c r="BG237" s="195">
        <v>0</v>
      </c>
      <c r="BH237" s="195">
        <v>0</v>
      </c>
      <c r="BI237" s="195">
        <v>0</v>
      </c>
      <c r="BJ237" s="195">
        <v>0</v>
      </c>
      <c r="BK237" s="195">
        <v>0</v>
      </c>
      <c r="BL237" s="195">
        <v>0</v>
      </c>
      <c r="BM237" s="195">
        <v>0</v>
      </c>
      <c r="BN237" s="195">
        <v>0</v>
      </c>
      <c r="BO237" s="195">
        <v>0</v>
      </c>
      <c r="BP237" s="195">
        <v>1680</v>
      </c>
      <c r="BQ237" s="195">
        <v>0</v>
      </c>
      <c r="BR237" s="195">
        <v>0</v>
      </c>
      <c r="BS237" s="195">
        <v>0</v>
      </c>
      <c r="BT237" s="195">
        <v>0</v>
      </c>
      <c r="BU237" s="195">
        <v>3848</v>
      </c>
      <c r="BV237" s="195">
        <v>24512</v>
      </c>
      <c r="BW237" s="195">
        <v>0</v>
      </c>
      <c r="BX237" s="195">
        <v>0</v>
      </c>
      <c r="BY237" s="195">
        <v>0</v>
      </c>
      <c r="BZ237" s="195">
        <v>0</v>
      </c>
      <c r="CA237" s="195">
        <v>0</v>
      </c>
      <c r="CB237" s="195">
        <v>0</v>
      </c>
      <c r="CC237" s="195">
        <v>0</v>
      </c>
      <c r="CD237" s="195">
        <v>0</v>
      </c>
      <c r="CE237" s="195">
        <v>0</v>
      </c>
      <c r="CF237" s="195">
        <v>0</v>
      </c>
      <c r="CG237" s="195">
        <v>0</v>
      </c>
      <c r="CH237" s="195">
        <v>6000</v>
      </c>
      <c r="CI237" s="195">
        <v>0</v>
      </c>
      <c r="CJ237" s="195">
        <v>0</v>
      </c>
      <c r="CK237" s="195">
        <v>0</v>
      </c>
      <c r="CL237" s="195">
        <v>0</v>
      </c>
      <c r="CM237" s="195">
        <v>12000</v>
      </c>
    </row>
    <row r="238" spans="1:91" ht="24.6" hidden="1">
      <c r="A238" s="125">
        <v>24</v>
      </c>
      <c r="B238" s="243" t="s">
        <v>965</v>
      </c>
      <c r="C238" s="146" t="s">
        <v>1279</v>
      </c>
      <c r="D238" s="195">
        <v>0</v>
      </c>
      <c r="E238" s="195">
        <v>0</v>
      </c>
      <c r="F238" s="195">
        <v>0</v>
      </c>
      <c r="G238" s="195">
        <v>0</v>
      </c>
      <c r="H238" s="195">
        <v>0</v>
      </c>
      <c r="I238" s="195">
        <v>0</v>
      </c>
      <c r="J238" s="195">
        <v>0</v>
      </c>
      <c r="K238" s="195">
        <v>0</v>
      </c>
      <c r="L238" s="195">
        <v>0</v>
      </c>
      <c r="M238" s="195">
        <v>0</v>
      </c>
      <c r="N238" s="195">
        <v>0</v>
      </c>
      <c r="O238" s="195">
        <v>0</v>
      </c>
      <c r="P238" s="195">
        <v>0</v>
      </c>
      <c r="Q238" s="195">
        <v>0</v>
      </c>
      <c r="R238" s="195">
        <v>0</v>
      </c>
      <c r="S238" s="195">
        <v>5264</v>
      </c>
      <c r="T238" s="195">
        <v>0</v>
      </c>
      <c r="U238" s="195">
        <v>0</v>
      </c>
      <c r="V238" s="195">
        <v>0</v>
      </c>
      <c r="W238" s="195">
        <v>0</v>
      </c>
      <c r="X238" s="195">
        <v>0</v>
      </c>
      <c r="Y238" s="195">
        <v>0</v>
      </c>
      <c r="Z238" s="195">
        <v>0</v>
      </c>
      <c r="AA238" s="195">
        <v>0</v>
      </c>
      <c r="AB238" s="195">
        <v>0</v>
      </c>
      <c r="AC238" s="195">
        <v>0</v>
      </c>
      <c r="AD238" s="195">
        <v>0</v>
      </c>
      <c r="AE238" s="195">
        <v>0</v>
      </c>
      <c r="AF238" s="195">
        <v>0</v>
      </c>
      <c r="AG238" s="195">
        <v>0</v>
      </c>
      <c r="AH238" s="195">
        <v>0</v>
      </c>
      <c r="AI238" s="195">
        <v>0</v>
      </c>
      <c r="AJ238" s="195">
        <v>0</v>
      </c>
      <c r="AK238" s="195">
        <v>0</v>
      </c>
      <c r="AL238" s="195">
        <v>0</v>
      </c>
      <c r="AM238" s="195">
        <v>0</v>
      </c>
      <c r="AN238" s="195">
        <v>0</v>
      </c>
      <c r="AO238" s="195">
        <v>0</v>
      </c>
      <c r="AP238" s="195">
        <v>0</v>
      </c>
      <c r="AQ238" s="195">
        <v>0</v>
      </c>
      <c r="AR238" s="195">
        <v>0</v>
      </c>
      <c r="AS238" s="195">
        <v>0</v>
      </c>
      <c r="AT238" s="195">
        <v>0</v>
      </c>
      <c r="AU238" s="195">
        <v>0</v>
      </c>
      <c r="AV238" s="195">
        <v>0</v>
      </c>
      <c r="AW238" s="195">
        <v>0</v>
      </c>
      <c r="AX238" s="195">
        <v>0</v>
      </c>
      <c r="AY238" s="195">
        <v>0</v>
      </c>
      <c r="AZ238" s="195">
        <v>0</v>
      </c>
      <c r="BA238" s="195">
        <v>0</v>
      </c>
      <c r="BB238" s="195">
        <v>0</v>
      </c>
      <c r="BC238" s="195">
        <v>0</v>
      </c>
      <c r="BD238" s="195">
        <v>0</v>
      </c>
      <c r="BE238" s="195">
        <v>0</v>
      </c>
      <c r="BF238" s="195">
        <v>0</v>
      </c>
      <c r="BG238" s="195">
        <v>0</v>
      </c>
      <c r="BH238" s="195">
        <v>0</v>
      </c>
      <c r="BI238" s="195">
        <v>0</v>
      </c>
      <c r="BJ238" s="195">
        <v>0</v>
      </c>
      <c r="BK238" s="195">
        <v>0</v>
      </c>
      <c r="BL238" s="195">
        <v>0</v>
      </c>
      <c r="BM238" s="195">
        <v>560</v>
      </c>
      <c r="BN238" s="195">
        <v>0</v>
      </c>
      <c r="BO238" s="195">
        <v>0</v>
      </c>
      <c r="BP238" s="195">
        <v>0</v>
      </c>
      <c r="BQ238" s="195">
        <v>0</v>
      </c>
      <c r="BR238" s="195">
        <v>0</v>
      </c>
      <c r="BS238" s="197">
        <v>1440</v>
      </c>
      <c r="BT238" s="197">
        <v>0</v>
      </c>
      <c r="BU238" s="195">
        <v>0</v>
      </c>
      <c r="BV238" s="197">
        <v>0</v>
      </c>
      <c r="BW238" s="195">
        <v>0</v>
      </c>
      <c r="BX238" s="195">
        <v>0</v>
      </c>
      <c r="BY238" s="197">
        <v>0</v>
      </c>
      <c r="BZ238" s="197">
        <v>0</v>
      </c>
      <c r="CA238" s="195">
        <v>0</v>
      </c>
      <c r="CB238" s="195">
        <v>0</v>
      </c>
      <c r="CC238" s="195">
        <v>0</v>
      </c>
      <c r="CD238" s="197">
        <v>0</v>
      </c>
      <c r="CE238" s="195">
        <v>0</v>
      </c>
      <c r="CF238" s="197">
        <v>0</v>
      </c>
      <c r="CG238" s="195">
        <v>0</v>
      </c>
      <c r="CH238" s="195">
        <v>0</v>
      </c>
      <c r="CI238" s="195">
        <v>0</v>
      </c>
      <c r="CJ238" s="195">
        <v>0</v>
      </c>
      <c r="CK238" s="197">
        <v>0</v>
      </c>
      <c r="CL238" s="197">
        <v>0</v>
      </c>
      <c r="CM238" s="197">
        <v>0</v>
      </c>
    </row>
    <row r="239" spans="1:91" ht="24.6" hidden="1">
      <c r="A239" s="125">
        <v>24</v>
      </c>
      <c r="B239" s="243" t="s">
        <v>966</v>
      </c>
      <c r="C239" s="146" t="s">
        <v>1280</v>
      </c>
      <c r="D239" s="195">
        <v>241980</v>
      </c>
      <c r="E239" s="195">
        <v>33564</v>
      </c>
      <c r="F239" s="195">
        <v>8720</v>
      </c>
      <c r="G239" s="195">
        <v>23400</v>
      </c>
      <c r="H239" s="195">
        <v>6080</v>
      </c>
      <c r="I239" s="195">
        <v>2960</v>
      </c>
      <c r="J239" s="195">
        <v>128990</v>
      </c>
      <c r="K239" s="195">
        <v>9344</v>
      </c>
      <c r="L239" s="195">
        <v>19120</v>
      </c>
      <c r="M239" s="195">
        <v>94720</v>
      </c>
      <c r="N239" s="195">
        <v>197350</v>
      </c>
      <c r="O239" s="195">
        <v>4720</v>
      </c>
      <c r="P239" s="195">
        <v>106800</v>
      </c>
      <c r="Q239" s="195">
        <v>2080</v>
      </c>
      <c r="R239" s="195">
        <v>2720</v>
      </c>
      <c r="S239" s="195">
        <v>16200</v>
      </c>
      <c r="T239" s="195">
        <v>36493.089999999997</v>
      </c>
      <c r="U239" s="195">
        <v>0</v>
      </c>
      <c r="V239" s="195">
        <v>0</v>
      </c>
      <c r="W239" s="195">
        <v>11920</v>
      </c>
      <c r="X239" s="195">
        <v>53605</v>
      </c>
      <c r="Y239" s="195">
        <v>11585</v>
      </c>
      <c r="Z239" s="195">
        <v>52160</v>
      </c>
      <c r="AA239" s="195">
        <v>11980</v>
      </c>
      <c r="AB239" s="195">
        <v>0</v>
      </c>
      <c r="AC239" s="195">
        <v>0</v>
      </c>
      <c r="AD239" s="195">
        <v>9920</v>
      </c>
      <c r="AE239" s="195">
        <v>0</v>
      </c>
      <c r="AF239" s="195">
        <v>30740</v>
      </c>
      <c r="AG239" s="195">
        <v>63760</v>
      </c>
      <c r="AH239" s="195">
        <v>29400</v>
      </c>
      <c r="AI239" s="195">
        <v>2640</v>
      </c>
      <c r="AJ239" s="195">
        <v>12120</v>
      </c>
      <c r="AK239" s="195">
        <v>4536</v>
      </c>
      <c r="AL239" s="195">
        <v>387620</v>
      </c>
      <c r="AM239" s="195">
        <v>0</v>
      </c>
      <c r="AN239" s="195">
        <v>0</v>
      </c>
      <c r="AO239" s="195">
        <v>0</v>
      </c>
      <c r="AP239" s="195">
        <v>0</v>
      </c>
      <c r="AQ239" s="195">
        <v>0</v>
      </c>
      <c r="AR239" s="195">
        <v>0</v>
      </c>
      <c r="AS239" s="195">
        <v>1130</v>
      </c>
      <c r="AT239" s="195">
        <v>0</v>
      </c>
      <c r="AU239" s="195">
        <v>29520</v>
      </c>
      <c r="AV239" s="195">
        <v>4960</v>
      </c>
      <c r="AW239" s="195">
        <v>54230</v>
      </c>
      <c r="AX239" s="195">
        <v>0</v>
      </c>
      <c r="AY239" s="195">
        <v>800</v>
      </c>
      <c r="AZ239" s="195">
        <v>12120</v>
      </c>
      <c r="BA239" s="195">
        <v>24622</v>
      </c>
      <c r="BB239" s="195">
        <v>0</v>
      </c>
      <c r="BC239" s="195">
        <v>27000</v>
      </c>
      <c r="BD239" s="195">
        <v>147650</v>
      </c>
      <c r="BE239" s="195">
        <v>170200</v>
      </c>
      <c r="BF239" s="195">
        <v>2000</v>
      </c>
      <c r="BG239" s="195">
        <v>9790</v>
      </c>
      <c r="BH239" s="195">
        <v>74200</v>
      </c>
      <c r="BI239" s="195">
        <v>20880</v>
      </c>
      <c r="BJ239" s="195">
        <v>0</v>
      </c>
      <c r="BK239" s="195">
        <v>28640</v>
      </c>
      <c r="BL239" s="195">
        <v>241200</v>
      </c>
      <c r="BM239" s="195">
        <v>122972</v>
      </c>
      <c r="BN239" s="195">
        <v>5400</v>
      </c>
      <c r="BO239" s="195">
        <v>0</v>
      </c>
      <c r="BP239" s="195">
        <v>89340</v>
      </c>
      <c r="BQ239" s="195">
        <v>0</v>
      </c>
      <c r="BR239" s="195">
        <v>30000</v>
      </c>
      <c r="BS239" s="195">
        <v>117565</v>
      </c>
      <c r="BT239" s="195">
        <v>1470</v>
      </c>
      <c r="BU239" s="195">
        <v>0</v>
      </c>
      <c r="BV239" s="195">
        <v>0</v>
      </c>
      <c r="BW239" s="195">
        <v>15120</v>
      </c>
      <c r="BX239" s="195">
        <v>0</v>
      </c>
      <c r="BY239" s="195">
        <v>0</v>
      </c>
      <c r="BZ239" s="195">
        <v>0</v>
      </c>
      <c r="CA239" s="195">
        <v>0</v>
      </c>
      <c r="CB239" s="195">
        <v>0</v>
      </c>
      <c r="CC239" s="195">
        <v>0</v>
      </c>
      <c r="CD239" s="195">
        <v>720</v>
      </c>
      <c r="CE239" s="195">
        <v>0</v>
      </c>
      <c r="CF239" s="195">
        <v>0</v>
      </c>
      <c r="CG239" s="195">
        <v>0</v>
      </c>
      <c r="CH239" s="195">
        <v>0</v>
      </c>
      <c r="CI239" s="195">
        <v>0</v>
      </c>
      <c r="CJ239" s="195">
        <v>0</v>
      </c>
      <c r="CK239" s="195">
        <v>0</v>
      </c>
      <c r="CL239" s="195">
        <v>1200</v>
      </c>
      <c r="CM239" s="195">
        <v>0</v>
      </c>
    </row>
    <row r="240" spans="1:91" ht="24.6" hidden="1">
      <c r="A240" s="125">
        <v>24</v>
      </c>
      <c r="B240" s="243" t="s">
        <v>967</v>
      </c>
      <c r="C240" s="146" t="s">
        <v>1281</v>
      </c>
      <c r="D240" s="195">
        <v>0</v>
      </c>
      <c r="E240" s="195">
        <v>0</v>
      </c>
      <c r="F240" s="195">
        <v>0</v>
      </c>
      <c r="G240" s="195">
        <v>0</v>
      </c>
      <c r="H240" s="195">
        <v>0</v>
      </c>
      <c r="I240" s="195">
        <v>0</v>
      </c>
      <c r="J240" s="195">
        <v>0</v>
      </c>
      <c r="K240" s="195">
        <v>0</v>
      </c>
      <c r="L240" s="195">
        <v>0</v>
      </c>
      <c r="M240" s="195">
        <v>0</v>
      </c>
      <c r="N240" s="195">
        <v>0</v>
      </c>
      <c r="O240" s="195">
        <v>0</v>
      </c>
      <c r="P240" s="195">
        <v>0</v>
      </c>
      <c r="Q240" s="195">
        <v>0</v>
      </c>
      <c r="R240" s="195">
        <v>0</v>
      </c>
      <c r="S240" s="195">
        <v>0</v>
      </c>
      <c r="T240" s="195">
        <v>0</v>
      </c>
      <c r="U240" s="195">
        <v>0</v>
      </c>
      <c r="V240" s="195">
        <v>0</v>
      </c>
      <c r="W240" s="195">
        <v>0</v>
      </c>
      <c r="X240" s="195">
        <v>0</v>
      </c>
      <c r="Y240" s="195">
        <v>0</v>
      </c>
      <c r="Z240" s="195">
        <v>0</v>
      </c>
      <c r="AA240" s="195">
        <v>0</v>
      </c>
      <c r="AB240" s="195">
        <v>0</v>
      </c>
      <c r="AC240" s="195">
        <v>0</v>
      </c>
      <c r="AD240" s="195">
        <v>0</v>
      </c>
      <c r="AE240" s="195">
        <v>0</v>
      </c>
      <c r="AF240" s="195">
        <v>0</v>
      </c>
      <c r="AG240" s="195">
        <v>0</v>
      </c>
      <c r="AH240" s="195">
        <v>0</v>
      </c>
      <c r="AI240" s="195">
        <v>0</v>
      </c>
      <c r="AJ240" s="195">
        <v>0</v>
      </c>
      <c r="AK240" s="195">
        <v>0</v>
      </c>
      <c r="AL240" s="195">
        <v>0</v>
      </c>
      <c r="AM240" s="195">
        <v>0</v>
      </c>
      <c r="AN240" s="195">
        <v>0</v>
      </c>
      <c r="AO240" s="195">
        <v>0</v>
      </c>
      <c r="AP240" s="195">
        <v>0</v>
      </c>
      <c r="AQ240" s="195">
        <v>0</v>
      </c>
      <c r="AR240" s="195">
        <v>0</v>
      </c>
      <c r="AS240" s="195">
        <v>0</v>
      </c>
      <c r="AT240" s="195">
        <v>0</v>
      </c>
      <c r="AU240" s="195">
        <v>0</v>
      </c>
      <c r="AV240" s="195">
        <v>0</v>
      </c>
      <c r="AW240" s="195">
        <v>0</v>
      </c>
      <c r="AX240" s="195">
        <v>0</v>
      </c>
      <c r="AY240" s="195">
        <v>0</v>
      </c>
      <c r="AZ240" s="195">
        <v>0</v>
      </c>
      <c r="BA240" s="195">
        <v>0</v>
      </c>
      <c r="BB240" s="195">
        <v>0</v>
      </c>
      <c r="BC240" s="195">
        <v>0</v>
      </c>
      <c r="BD240" s="195">
        <v>0</v>
      </c>
      <c r="BE240" s="195">
        <v>0</v>
      </c>
      <c r="BF240" s="195">
        <v>0</v>
      </c>
      <c r="BG240" s="195">
        <v>0</v>
      </c>
      <c r="BH240" s="195">
        <v>0</v>
      </c>
      <c r="BI240" s="195">
        <v>0</v>
      </c>
      <c r="BJ240" s="195">
        <v>0</v>
      </c>
      <c r="BK240" s="195">
        <v>0</v>
      </c>
      <c r="BL240" s="195">
        <v>0</v>
      </c>
      <c r="BM240" s="195">
        <v>0</v>
      </c>
      <c r="BN240" s="195">
        <v>0</v>
      </c>
      <c r="BO240" s="195">
        <v>0</v>
      </c>
      <c r="BP240" s="195">
        <v>0</v>
      </c>
      <c r="BQ240" s="195">
        <v>0</v>
      </c>
      <c r="BR240" s="195">
        <v>0</v>
      </c>
      <c r="BS240" s="195">
        <v>0</v>
      </c>
      <c r="BT240" s="195">
        <v>0</v>
      </c>
      <c r="BU240" s="195">
        <v>0</v>
      </c>
      <c r="BV240" s="195">
        <v>0</v>
      </c>
      <c r="BW240" s="195">
        <v>0</v>
      </c>
      <c r="BX240" s="195">
        <v>0</v>
      </c>
      <c r="BY240" s="197">
        <v>0</v>
      </c>
      <c r="BZ240" s="195">
        <v>0</v>
      </c>
      <c r="CA240" s="197">
        <v>0</v>
      </c>
      <c r="CB240" s="195">
        <v>0</v>
      </c>
      <c r="CC240" s="195">
        <v>0</v>
      </c>
      <c r="CD240" s="195">
        <v>0</v>
      </c>
      <c r="CE240" s="195">
        <v>0</v>
      </c>
      <c r="CF240" s="195">
        <v>0</v>
      </c>
      <c r="CG240" s="195">
        <v>0</v>
      </c>
      <c r="CH240" s="195">
        <v>0</v>
      </c>
      <c r="CI240" s="195">
        <v>0</v>
      </c>
      <c r="CJ240" s="195">
        <v>0</v>
      </c>
      <c r="CK240" s="195">
        <v>0</v>
      </c>
      <c r="CL240" s="195">
        <v>0</v>
      </c>
      <c r="CM240" s="195">
        <v>0</v>
      </c>
    </row>
    <row r="241" spans="1:91" ht="24.6" hidden="1">
      <c r="A241" s="125">
        <v>24</v>
      </c>
      <c r="B241" s="243" t="s">
        <v>968</v>
      </c>
      <c r="C241" s="146" t="s">
        <v>1282</v>
      </c>
      <c r="D241" s="195">
        <v>613814</v>
      </c>
      <c r="E241" s="195">
        <v>90470</v>
      </c>
      <c r="F241" s="195">
        <v>16279.61</v>
      </c>
      <c r="G241" s="195">
        <v>59709</v>
      </c>
      <c r="H241" s="195">
        <v>15484.5</v>
      </c>
      <c r="I241" s="195">
        <v>5100</v>
      </c>
      <c r="J241" s="195">
        <v>224804</v>
      </c>
      <c r="K241" s="195">
        <v>23599</v>
      </c>
      <c r="L241" s="195">
        <v>46470</v>
      </c>
      <c r="M241" s="195">
        <v>190424.63</v>
      </c>
      <c r="N241" s="195">
        <v>409563.99</v>
      </c>
      <c r="O241" s="195">
        <v>21400</v>
      </c>
      <c r="P241" s="195">
        <v>6600</v>
      </c>
      <c r="Q241" s="195">
        <v>0</v>
      </c>
      <c r="R241" s="195">
        <v>9180</v>
      </c>
      <c r="S241" s="195">
        <v>24280</v>
      </c>
      <c r="T241" s="195">
        <v>21009.16</v>
      </c>
      <c r="U241" s="195">
        <v>0</v>
      </c>
      <c r="V241" s="195">
        <v>0</v>
      </c>
      <c r="W241" s="195">
        <v>16843</v>
      </c>
      <c r="X241" s="195">
        <v>66703</v>
      </c>
      <c r="Y241" s="195">
        <v>0</v>
      </c>
      <c r="Z241" s="195">
        <v>103150</v>
      </c>
      <c r="AA241" s="195">
        <v>35756</v>
      </c>
      <c r="AB241" s="195">
        <v>0</v>
      </c>
      <c r="AC241" s="195">
        <v>0</v>
      </c>
      <c r="AD241" s="195">
        <v>8638</v>
      </c>
      <c r="AE241" s="195">
        <v>0</v>
      </c>
      <c r="AF241" s="195">
        <v>52250.49</v>
      </c>
      <c r="AG241" s="195">
        <v>95194</v>
      </c>
      <c r="AH241" s="195">
        <v>26170</v>
      </c>
      <c r="AI241" s="195">
        <v>4120</v>
      </c>
      <c r="AJ241" s="195">
        <v>26826</v>
      </c>
      <c r="AK241" s="195">
        <v>0</v>
      </c>
      <c r="AL241" s="195">
        <v>627219.4</v>
      </c>
      <c r="AM241" s="195">
        <v>0</v>
      </c>
      <c r="AN241" s="195">
        <v>0</v>
      </c>
      <c r="AO241" s="195">
        <v>0</v>
      </c>
      <c r="AP241" s="195">
        <v>0</v>
      </c>
      <c r="AQ241" s="195">
        <v>0</v>
      </c>
      <c r="AR241" s="195">
        <v>0</v>
      </c>
      <c r="AS241" s="195">
        <v>8412.86</v>
      </c>
      <c r="AT241" s="195">
        <v>0</v>
      </c>
      <c r="AU241" s="195">
        <v>68454.039999999994</v>
      </c>
      <c r="AV241" s="195">
        <v>13100</v>
      </c>
      <c r="AW241" s="195">
        <v>80238</v>
      </c>
      <c r="AX241" s="195">
        <v>0</v>
      </c>
      <c r="AY241" s="195">
        <v>2400</v>
      </c>
      <c r="AZ241" s="195">
        <v>19860</v>
      </c>
      <c r="BA241" s="195">
        <v>29306.99</v>
      </c>
      <c r="BB241" s="195">
        <v>0</v>
      </c>
      <c r="BC241" s="195">
        <v>0</v>
      </c>
      <c r="BD241" s="195">
        <v>239399</v>
      </c>
      <c r="BE241" s="195">
        <v>214903.66</v>
      </c>
      <c r="BF241" s="195">
        <v>4300</v>
      </c>
      <c r="BG241" s="195">
        <v>0</v>
      </c>
      <c r="BH241" s="195">
        <v>201669.63</v>
      </c>
      <c r="BI241" s="195">
        <v>86550</v>
      </c>
      <c r="BJ241" s="195">
        <v>0</v>
      </c>
      <c r="BK241" s="195">
        <v>47510.03</v>
      </c>
      <c r="BL241" s="195">
        <v>17480</v>
      </c>
      <c r="BM241" s="195">
        <v>220857.42</v>
      </c>
      <c r="BN241" s="195">
        <v>0</v>
      </c>
      <c r="BO241" s="195">
        <v>0</v>
      </c>
      <c r="BP241" s="195">
        <v>28309.7</v>
      </c>
      <c r="BQ241" s="195">
        <v>0</v>
      </c>
      <c r="BR241" s="195">
        <v>92193.87</v>
      </c>
      <c r="BS241" s="195">
        <v>44550</v>
      </c>
      <c r="BT241" s="195">
        <v>0</v>
      </c>
      <c r="BU241" s="195">
        <v>0</v>
      </c>
      <c r="BV241" s="197">
        <v>0</v>
      </c>
      <c r="BW241" s="195">
        <v>23170</v>
      </c>
      <c r="BX241" s="195">
        <v>0</v>
      </c>
      <c r="BY241" s="195">
        <v>0</v>
      </c>
      <c r="BZ241" s="195">
        <v>0</v>
      </c>
      <c r="CA241" s="195">
        <v>0</v>
      </c>
      <c r="CB241" s="195">
        <v>0</v>
      </c>
      <c r="CC241" s="195">
        <v>0</v>
      </c>
      <c r="CD241" s="197">
        <v>0</v>
      </c>
      <c r="CE241" s="195">
        <v>0</v>
      </c>
      <c r="CF241" s="195">
        <v>0</v>
      </c>
      <c r="CG241" s="195">
        <v>0</v>
      </c>
      <c r="CH241" s="195">
        <v>0</v>
      </c>
      <c r="CI241" s="195">
        <v>0</v>
      </c>
      <c r="CJ241" s="195">
        <v>0</v>
      </c>
      <c r="CK241" s="195">
        <v>0</v>
      </c>
      <c r="CL241" s="195">
        <v>0</v>
      </c>
      <c r="CM241" s="195">
        <v>0</v>
      </c>
    </row>
    <row r="242" spans="1:91" ht="24.6" hidden="1">
      <c r="A242" s="125">
        <v>24</v>
      </c>
      <c r="B242" s="243" t="s">
        <v>969</v>
      </c>
      <c r="C242" s="146" t="s">
        <v>1283</v>
      </c>
      <c r="D242" s="195">
        <v>0</v>
      </c>
      <c r="E242" s="195">
        <v>0</v>
      </c>
      <c r="F242" s="195">
        <v>0</v>
      </c>
      <c r="G242" s="195">
        <v>0</v>
      </c>
      <c r="H242" s="195">
        <v>0</v>
      </c>
      <c r="I242" s="195">
        <v>0</v>
      </c>
      <c r="J242" s="195">
        <v>0</v>
      </c>
      <c r="K242" s="195">
        <v>0</v>
      </c>
      <c r="L242" s="195">
        <v>0</v>
      </c>
      <c r="M242" s="195">
        <v>0</v>
      </c>
      <c r="N242" s="195">
        <v>0</v>
      </c>
      <c r="O242" s="195">
        <v>0</v>
      </c>
      <c r="P242" s="195">
        <v>0</v>
      </c>
      <c r="Q242" s="195">
        <v>0</v>
      </c>
      <c r="R242" s="195">
        <v>0</v>
      </c>
      <c r="S242" s="195">
        <v>0</v>
      </c>
      <c r="T242" s="195">
        <v>0</v>
      </c>
      <c r="U242" s="195">
        <v>0</v>
      </c>
      <c r="V242" s="195">
        <v>0</v>
      </c>
      <c r="W242" s="195">
        <v>0</v>
      </c>
      <c r="X242" s="195">
        <v>0</v>
      </c>
      <c r="Y242" s="195">
        <v>0</v>
      </c>
      <c r="Z242" s="195">
        <v>0</v>
      </c>
      <c r="AA242" s="195">
        <v>0</v>
      </c>
      <c r="AB242" s="195">
        <v>0</v>
      </c>
      <c r="AC242" s="195">
        <v>0</v>
      </c>
      <c r="AD242" s="195">
        <v>0</v>
      </c>
      <c r="AE242" s="195">
        <v>0</v>
      </c>
      <c r="AF242" s="195">
        <v>0</v>
      </c>
      <c r="AG242" s="195">
        <v>0</v>
      </c>
      <c r="AH242" s="195">
        <v>0</v>
      </c>
      <c r="AI242" s="195">
        <v>0</v>
      </c>
      <c r="AJ242" s="195">
        <v>0</v>
      </c>
      <c r="AK242" s="195">
        <v>0</v>
      </c>
      <c r="AL242" s="195">
        <v>0</v>
      </c>
      <c r="AM242" s="195">
        <v>0</v>
      </c>
      <c r="AN242" s="195">
        <v>0</v>
      </c>
      <c r="AO242" s="195">
        <v>0</v>
      </c>
      <c r="AP242" s="195">
        <v>0</v>
      </c>
      <c r="AQ242" s="195">
        <v>0</v>
      </c>
      <c r="AR242" s="195">
        <v>0</v>
      </c>
      <c r="AS242" s="195">
        <v>0</v>
      </c>
      <c r="AT242" s="195">
        <v>0</v>
      </c>
      <c r="AU242" s="195">
        <v>0</v>
      </c>
      <c r="AV242" s="195">
        <v>0</v>
      </c>
      <c r="AW242" s="195">
        <v>0</v>
      </c>
      <c r="AX242" s="195">
        <v>0</v>
      </c>
      <c r="AY242" s="195">
        <v>0</v>
      </c>
      <c r="AZ242" s="195">
        <v>0</v>
      </c>
      <c r="BA242" s="195">
        <v>0</v>
      </c>
      <c r="BB242" s="195">
        <v>0</v>
      </c>
      <c r="BC242" s="195">
        <v>0</v>
      </c>
      <c r="BD242" s="195">
        <v>0</v>
      </c>
      <c r="BE242" s="195">
        <v>0</v>
      </c>
      <c r="BF242" s="195">
        <v>0</v>
      </c>
      <c r="BG242" s="195">
        <v>0</v>
      </c>
      <c r="BH242" s="195">
        <v>0</v>
      </c>
      <c r="BI242" s="195">
        <v>0</v>
      </c>
      <c r="BJ242" s="195">
        <v>0</v>
      </c>
      <c r="BK242" s="195">
        <v>0</v>
      </c>
      <c r="BL242" s="195">
        <v>0</v>
      </c>
      <c r="BM242" s="195">
        <v>4136</v>
      </c>
      <c r="BN242" s="195">
        <v>0</v>
      </c>
      <c r="BO242" s="195">
        <v>0</v>
      </c>
      <c r="BP242" s="195">
        <v>0</v>
      </c>
      <c r="BQ242" s="195">
        <v>0</v>
      </c>
      <c r="BR242" s="195">
        <v>0</v>
      </c>
      <c r="BS242" s="195">
        <v>4344</v>
      </c>
      <c r="BT242" s="195">
        <v>0</v>
      </c>
      <c r="BU242" s="195">
        <v>0</v>
      </c>
      <c r="BV242" s="195">
        <v>0</v>
      </c>
      <c r="BW242" s="195">
        <v>0</v>
      </c>
      <c r="BX242" s="195">
        <v>0</v>
      </c>
      <c r="BY242" s="195">
        <v>0</v>
      </c>
      <c r="BZ242" s="195">
        <v>0</v>
      </c>
      <c r="CA242" s="195">
        <v>0</v>
      </c>
      <c r="CB242" s="195">
        <v>0</v>
      </c>
      <c r="CC242" s="195">
        <v>0</v>
      </c>
      <c r="CD242" s="195">
        <v>0</v>
      </c>
      <c r="CE242" s="195">
        <v>0</v>
      </c>
      <c r="CF242" s="195">
        <v>0</v>
      </c>
      <c r="CG242" s="195">
        <v>0</v>
      </c>
      <c r="CH242" s="195">
        <v>0</v>
      </c>
      <c r="CI242" s="195">
        <v>0</v>
      </c>
      <c r="CJ242" s="195">
        <v>0</v>
      </c>
      <c r="CK242" s="195">
        <v>0</v>
      </c>
      <c r="CL242" s="195">
        <v>0</v>
      </c>
      <c r="CM242" s="195">
        <v>0</v>
      </c>
    </row>
    <row r="243" spans="1:91" ht="24.6" hidden="1">
      <c r="A243" s="125">
        <v>24</v>
      </c>
      <c r="B243" s="243" t="s">
        <v>970</v>
      </c>
      <c r="C243" s="146" t="s">
        <v>1284</v>
      </c>
      <c r="D243" s="195">
        <v>835272</v>
      </c>
      <c r="E243" s="195">
        <v>105071</v>
      </c>
      <c r="F243" s="195">
        <v>29626</v>
      </c>
      <c r="G243" s="195">
        <v>28279</v>
      </c>
      <c r="H243" s="195">
        <v>14270</v>
      </c>
      <c r="I243" s="195">
        <v>5300</v>
      </c>
      <c r="J243" s="195">
        <v>174368.9</v>
      </c>
      <c r="K243" s="195">
        <v>97733</v>
      </c>
      <c r="L243" s="195">
        <v>61417</v>
      </c>
      <c r="M243" s="195">
        <v>307317</v>
      </c>
      <c r="N243" s="195">
        <v>524300.31999999995</v>
      </c>
      <c r="O243" s="195">
        <v>27461</v>
      </c>
      <c r="P243" s="195">
        <v>0</v>
      </c>
      <c r="Q243" s="195">
        <v>0</v>
      </c>
      <c r="R243" s="195">
        <v>1500</v>
      </c>
      <c r="S243" s="195">
        <v>37598.17</v>
      </c>
      <c r="T243" s="195">
        <v>2514.4</v>
      </c>
      <c r="U243" s="195">
        <v>0</v>
      </c>
      <c r="V243" s="195">
        <v>1120</v>
      </c>
      <c r="W243" s="195">
        <v>39705.919999999998</v>
      </c>
      <c r="X243" s="195">
        <v>75954</v>
      </c>
      <c r="Y243" s="195">
        <v>1256</v>
      </c>
      <c r="Z243" s="195">
        <v>93744.8</v>
      </c>
      <c r="AA243" s="195">
        <v>51463.01</v>
      </c>
      <c r="AB243" s="195">
        <v>0</v>
      </c>
      <c r="AC243" s="195">
        <v>0</v>
      </c>
      <c r="AD243" s="195">
        <v>30894</v>
      </c>
      <c r="AE243" s="195">
        <v>3000</v>
      </c>
      <c r="AF243" s="195">
        <v>137544</v>
      </c>
      <c r="AG243" s="195">
        <v>59410</v>
      </c>
      <c r="AH243" s="195">
        <v>42332.41</v>
      </c>
      <c r="AI243" s="195">
        <v>10056</v>
      </c>
      <c r="AJ243" s="195">
        <v>19752</v>
      </c>
      <c r="AK243" s="195">
        <v>18848</v>
      </c>
      <c r="AL243" s="195">
        <v>1508621.06</v>
      </c>
      <c r="AM243" s="195">
        <v>0</v>
      </c>
      <c r="AN243" s="195">
        <v>0</v>
      </c>
      <c r="AO243" s="195">
        <v>0</v>
      </c>
      <c r="AP243" s="195">
        <v>0</v>
      </c>
      <c r="AQ243" s="195">
        <v>0</v>
      </c>
      <c r="AR243" s="195">
        <v>0</v>
      </c>
      <c r="AS243" s="195">
        <v>452308.17</v>
      </c>
      <c r="AT243" s="195">
        <v>1500</v>
      </c>
      <c r="AU243" s="195">
        <v>120794.12</v>
      </c>
      <c r="AV243" s="195">
        <v>5629</v>
      </c>
      <c r="AW243" s="195">
        <v>102461</v>
      </c>
      <c r="AX243" s="195">
        <v>0</v>
      </c>
      <c r="AY243" s="195">
        <v>930</v>
      </c>
      <c r="AZ243" s="195">
        <v>28622.76</v>
      </c>
      <c r="BA243" s="195">
        <v>26029</v>
      </c>
      <c r="BB243" s="195">
        <v>0</v>
      </c>
      <c r="BC243" s="195">
        <v>2800</v>
      </c>
      <c r="BD243" s="195">
        <v>200147</v>
      </c>
      <c r="BE243" s="195">
        <v>206915.64</v>
      </c>
      <c r="BF243" s="195">
        <v>7077.8</v>
      </c>
      <c r="BG243" s="195">
        <v>0</v>
      </c>
      <c r="BH243" s="195">
        <v>287538.01</v>
      </c>
      <c r="BI243" s="195">
        <v>96624.23</v>
      </c>
      <c r="BJ243" s="195">
        <v>0</v>
      </c>
      <c r="BK243" s="195">
        <v>47194.6</v>
      </c>
      <c r="BL243" s="195">
        <v>85782.8</v>
      </c>
      <c r="BM243" s="195">
        <v>168244.3</v>
      </c>
      <c r="BN243" s="195">
        <v>7384</v>
      </c>
      <c r="BO243" s="195">
        <v>6624</v>
      </c>
      <c r="BP243" s="195">
        <v>18054</v>
      </c>
      <c r="BQ243" s="195">
        <v>0</v>
      </c>
      <c r="BR243" s="195">
        <v>222255.24</v>
      </c>
      <c r="BS243" s="195">
        <v>87007.8</v>
      </c>
      <c r="BT243" s="197">
        <v>0</v>
      </c>
      <c r="BU243" s="195">
        <v>0</v>
      </c>
      <c r="BV243" s="195">
        <v>0</v>
      </c>
      <c r="BW243" s="195">
        <v>24382.34</v>
      </c>
      <c r="BX243" s="195">
        <v>0</v>
      </c>
      <c r="BY243" s="195">
        <v>0</v>
      </c>
      <c r="BZ243" s="195">
        <v>0</v>
      </c>
      <c r="CA243" s="197">
        <v>0</v>
      </c>
      <c r="CB243" s="195">
        <v>0</v>
      </c>
      <c r="CC243" s="195">
        <v>0</v>
      </c>
      <c r="CD243" s="195">
        <v>15000</v>
      </c>
      <c r="CE243" s="195">
        <v>0</v>
      </c>
      <c r="CF243" s="195">
        <v>2336</v>
      </c>
      <c r="CG243" s="197">
        <v>0</v>
      </c>
      <c r="CH243" s="195">
        <v>31088</v>
      </c>
      <c r="CI243" s="195">
        <v>0</v>
      </c>
      <c r="CJ243" s="195">
        <v>0</v>
      </c>
      <c r="CK243" s="195">
        <v>0</v>
      </c>
      <c r="CL243" s="195">
        <v>478</v>
      </c>
      <c r="CM243" s="195">
        <v>0</v>
      </c>
    </row>
    <row r="244" spans="1:91" ht="24.6" hidden="1">
      <c r="A244" s="125">
        <v>28</v>
      </c>
      <c r="B244" s="243" t="s">
        <v>971</v>
      </c>
      <c r="C244" s="146" t="s">
        <v>539</v>
      </c>
      <c r="D244" s="195">
        <v>2408359.67</v>
      </c>
      <c r="E244" s="195">
        <v>733908.11</v>
      </c>
      <c r="F244" s="195">
        <v>349558</v>
      </c>
      <c r="G244" s="195">
        <v>463445</v>
      </c>
      <c r="H244" s="195">
        <v>273670.34999999998</v>
      </c>
      <c r="I244" s="195">
        <v>446601.85</v>
      </c>
      <c r="J244" s="195">
        <v>639550.23</v>
      </c>
      <c r="K244" s="195">
        <v>2878466.66</v>
      </c>
      <c r="L244" s="195">
        <v>480180</v>
      </c>
      <c r="M244" s="195">
        <v>940972.81</v>
      </c>
      <c r="N244" s="195">
        <v>1098866.25</v>
      </c>
      <c r="O244" s="195">
        <v>135385.42000000001</v>
      </c>
      <c r="P244" s="195">
        <v>1745246.15</v>
      </c>
      <c r="Q244" s="195">
        <v>408185.5</v>
      </c>
      <c r="R244" s="195">
        <v>564790.44999999995</v>
      </c>
      <c r="S244" s="195">
        <v>844298.5</v>
      </c>
      <c r="T244" s="195">
        <v>617366.57999999996</v>
      </c>
      <c r="U244" s="195">
        <v>503863.8</v>
      </c>
      <c r="V244" s="195">
        <v>463098.22</v>
      </c>
      <c r="W244" s="195">
        <v>105346.5</v>
      </c>
      <c r="X244" s="195">
        <v>4343962.08</v>
      </c>
      <c r="Y244" s="195">
        <v>202225.37</v>
      </c>
      <c r="Z244" s="195">
        <v>425328.45</v>
      </c>
      <c r="AA244" s="195">
        <v>365003</v>
      </c>
      <c r="AB244" s="195">
        <v>204231.5</v>
      </c>
      <c r="AC244" s="195">
        <v>541423.97</v>
      </c>
      <c r="AD244" s="195">
        <v>267364</v>
      </c>
      <c r="AE244" s="195">
        <v>2363456.1</v>
      </c>
      <c r="AF244" s="195">
        <v>530809</v>
      </c>
      <c r="AG244" s="195">
        <v>177253.2</v>
      </c>
      <c r="AH244" s="195">
        <v>578875</v>
      </c>
      <c r="AI244" s="195">
        <v>514576.12</v>
      </c>
      <c r="AJ244" s="195">
        <v>800625.55</v>
      </c>
      <c r="AK244" s="195">
        <v>392941.55</v>
      </c>
      <c r="AL244" s="195">
        <v>6865183.5</v>
      </c>
      <c r="AM244" s="195">
        <v>1435311</v>
      </c>
      <c r="AN244" s="195">
        <v>322995.09999999998</v>
      </c>
      <c r="AO244" s="195">
        <v>1387703.3</v>
      </c>
      <c r="AP244" s="195">
        <v>882214.99</v>
      </c>
      <c r="AQ244" s="195">
        <v>633451</v>
      </c>
      <c r="AR244" s="195">
        <v>380910</v>
      </c>
      <c r="AS244" s="195">
        <v>2361950.13</v>
      </c>
      <c r="AT244" s="195">
        <v>864297.5</v>
      </c>
      <c r="AU244" s="195">
        <v>621924</v>
      </c>
      <c r="AV244" s="195">
        <v>878790.5</v>
      </c>
      <c r="AW244" s="195">
        <v>506326</v>
      </c>
      <c r="AX244" s="195">
        <v>280789</v>
      </c>
      <c r="AY244" s="195">
        <v>635923.53</v>
      </c>
      <c r="AZ244" s="195">
        <v>448915.07</v>
      </c>
      <c r="BA244" s="195">
        <v>261711.2</v>
      </c>
      <c r="BB244" s="195">
        <v>1922853.77</v>
      </c>
      <c r="BC244" s="195">
        <v>381251</v>
      </c>
      <c r="BD244" s="195">
        <v>2487157.34</v>
      </c>
      <c r="BE244" s="195">
        <v>1112836</v>
      </c>
      <c r="BF244" s="195">
        <v>246886</v>
      </c>
      <c r="BG244" s="195">
        <v>257940.78</v>
      </c>
      <c r="BH244" s="195">
        <v>1517780.25</v>
      </c>
      <c r="BI244" s="195">
        <v>295198.3</v>
      </c>
      <c r="BJ244" s="195">
        <v>149547</v>
      </c>
      <c r="BK244" s="195">
        <v>597278</v>
      </c>
      <c r="BL244" s="195">
        <v>207770.78</v>
      </c>
      <c r="BM244" s="195">
        <v>3021530.2</v>
      </c>
      <c r="BN244" s="195">
        <v>870447.88</v>
      </c>
      <c r="BO244" s="195">
        <v>452891.85</v>
      </c>
      <c r="BP244" s="195">
        <v>1282881.6000000001</v>
      </c>
      <c r="BQ244" s="195">
        <v>524698.93999999994</v>
      </c>
      <c r="BR244" s="195">
        <v>831782.5</v>
      </c>
      <c r="BS244" s="195">
        <v>7338737.4400000004</v>
      </c>
      <c r="BT244" s="195">
        <v>687143.5</v>
      </c>
      <c r="BU244" s="195">
        <v>649709</v>
      </c>
      <c r="BV244" s="197">
        <v>3084168.15</v>
      </c>
      <c r="BW244" s="195">
        <v>79835</v>
      </c>
      <c r="BX244" s="195">
        <v>261491.17</v>
      </c>
      <c r="BY244" s="195">
        <v>771214.77</v>
      </c>
      <c r="BZ244" s="195">
        <v>302210.5</v>
      </c>
      <c r="CA244" s="197">
        <v>313892.59999999998</v>
      </c>
      <c r="CB244" s="195">
        <v>483206.3</v>
      </c>
      <c r="CC244" s="195">
        <v>2111417.83</v>
      </c>
      <c r="CD244" s="197">
        <v>1261588.3</v>
      </c>
      <c r="CE244" s="195">
        <v>503144.53</v>
      </c>
      <c r="CF244" s="195">
        <v>869203.68</v>
      </c>
      <c r="CG244" s="197">
        <v>287214.46000000002</v>
      </c>
      <c r="CH244" s="197">
        <v>254596.15</v>
      </c>
      <c r="CI244" s="195">
        <v>193767.7</v>
      </c>
      <c r="CJ244" s="195">
        <v>407835.74</v>
      </c>
      <c r="CK244" s="195">
        <v>1125204</v>
      </c>
      <c r="CL244" s="197">
        <v>194100.8</v>
      </c>
      <c r="CM244" s="195">
        <v>145276.76999999999</v>
      </c>
    </row>
    <row r="245" spans="1:91" ht="24.6" hidden="1">
      <c r="A245" s="125">
        <v>28</v>
      </c>
      <c r="B245" s="243" t="s">
        <v>972</v>
      </c>
      <c r="C245" s="146" t="s">
        <v>540</v>
      </c>
      <c r="D245" s="195">
        <v>0</v>
      </c>
      <c r="E245" s="195">
        <v>0</v>
      </c>
      <c r="F245" s="195">
        <v>3000</v>
      </c>
      <c r="G245" s="195">
        <v>0</v>
      </c>
      <c r="H245" s="195">
        <v>11500</v>
      </c>
      <c r="I245" s="195">
        <v>580</v>
      </c>
      <c r="J245" s="195">
        <v>0</v>
      </c>
      <c r="K245" s="195">
        <v>0</v>
      </c>
      <c r="L245" s="195">
        <v>290</v>
      </c>
      <c r="M245" s="195">
        <v>57500</v>
      </c>
      <c r="N245" s="195">
        <v>38400</v>
      </c>
      <c r="O245" s="195">
        <v>0</v>
      </c>
      <c r="P245" s="195">
        <v>173499.98</v>
      </c>
      <c r="Q245" s="195">
        <v>0</v>
      </c>
      <c r="R245" s="195">
        <v>120385</v>
      </c>
      <c r="S245" s="195">
        <v>26095</v>
      </c>
      <c r="T245" s="195">
        <v>18700</v>
      </c>
      <c r="U245" s="195">
        <v>71521.55</v>
      </c>
      <c r="V245" s="195">
        <v>42000</v>
      </c>
      <c r="W245" s="195">
        <v>0</v>
      </c>
      <c r="X245" s="195">
        <v>84739</v>
      </c>
      <c r="Y245" s="195">
        <v>41380</v>
      </c>
      <c r="Z245" s="195">
        <v>62440</v>
      </c>
      <c r="AA245" s="195">
        <v>68970</v>
      </c>
      <c r="AB245" s="195">
        <v>5950</v>
      </c>
      <c r="AC245" s="195">
        <v>3500</v>
      </c>
      <c r="AD245" s="195">
        <v>32628.18</v>
      </c>
      <c r="AE245" s="195">
        <v>57475</v>
      </c>
      <c r="AF245" s="195">
        <v>65400</v>
      </c>
      <c r="AG245" s="195">
        <v>73620</v>
      </c>
      <c r="AH245" s="195">
        <v>33200</v>
      </c>
      <c r="AI245" s="195">
        <v>53850</v>
      </c>
      <c r="AJ245" s="195">
        <v>0</v>
      </c>
      <c r="AK245" s="195">
        <v>5160</v>
      </c>
      <c r="AL245" s="195">
        <v>0</v>
      </c>
      <c r="AM245" s="195">
        <v>9600</v>
      </c>
      <c r="AN245" s="195">
        <v>0</v>
      </c>
      <c r="AO245" s="195">
        <v>0</v>
      </c>
      <c r="AP245" s="195">
        <v>96599</v>
      </c>
      <c r="AQ245" s="195">
        <v>115750</v>
      </c>
      <c r="AR245" s="195">
        <v>42200</v>
      </c>
      <c r="AS245" s="195">
        <v>90600</v>
      </c>
      <c r="AT245" s="195">
        <v>9786</v>
      </c>
      <c r="AU245" s="195">
        <v>64000</v>
      </c>
      <c r="AV245" s="195">
        <v>15200</v>
      </c>
      <c r="AW245" s="195">
        <v>0</v>
      </c>
      <c r="AX245" s="195">
        <v>38535</v>
      </c>
      <c r="AY245" s="195">
        <v>105960</v>
      </c>
      <c r="AZ245" s="195">
        <v>9150</v>
      </c>
      <c r="BA245" s="195">
        <v>68240</v>
      </c>
      <c r="BB245" s="195">
        <v>203597.57</v>
      </c>
      <c r="BC245" s="195">
        <v>2835</v>
      </c>
      <c r="BD245" s="195">
        <v>52575</v>
      </c>
      <c r="BE245" s="195">
        <v>0</v>
      </c>
      <c r="BF245" s="195">
        <v>2385</v>
      </c>
      <c r="BG245" s="195">
        <v>44800</v>
      </c>
      <c r="BH245" s="195">
        <v>79872</v>
      </c>
      <c r="BI245" s="195">
        <v>9300</v>
      </c>
      <c r="BJ245" s="195">
        <v>0</v>
      </c>
      <c r="BK245" s="195">
        <v>1500</v>
      </c>
      <c r="BL245" s="195">
        <v>0</v>
      </c>
      <c r="BM245" s="195">
        <v>32480</v>
      </c>
      <c r="BN245" s="195">
        <v>12050</v>
      </c>
      <c r="BO245" s="195">
        <v>46900</v>
      </c>
      <c r="BP245" s="195">
        <v>11940</v>
      </c>
      <c r="BQ245" s="195">
        <v>20470</v>
      </c>
      <c r="BR245" s="195">
        <v>73695</v>
      </c>
      <c r="BS245" s="195">
        <v>0</v>
      </c>
      <c r="BT245" s="195">
        <v>3750</v>
      </c>
      <c r="BU245" s="195">
        <v>0</v>
      </c>
      <c r="BV245" s="197">
        <v>52992</v>
      </c>
      <c r="BW245" s="195">
        <v>2366.84</v>
      </c>
      <c r="BX245" s="197">
        <v>0</v>
      </c>
      <c r="BY245" s="195">
        <v>49630</v>
      </c>
      <c r="BZ245" s="195">
        <v>0</v>
      </c>
      <c r="CA245" s="195">
        <v>0</v>
      </c>
      <c r="CB245" s="195">
        <v>7500</v>
      </c>
      <c r="CC245" s="195">
        <v>80488.600000000006</v>
      </c>
      <c r="CD245" s="195">
        <v>1149</v>
      </c>
      <c r="CE245" s="195">
        <v>93160</v>
      </c>
      <c r="CF245" s="195">
        <v>9742</v>
      </c>
      <c r="CG245" s="195">
        <v>0</v>
      </c>
      <c r="CH245" s="195">
        <v>30080</v>
      </c>
      <c r="CI245" s="195">
        <v>3000</v>
      </c>
      <c r="CJ245" s="195">
        <v>5950</v>
      </c>
      <c r="CK245" s="195">
        <v>0</v>
      </c>
      <c r="CL245" s="195">
        <v>19400</v>
      </c>
      <c r="CM245" s="195">
        <v>5633</v>
      </c>
    </row>
    <row r="246" spans="1:91" ht="24.6" hidden="1">
      <c r="A246" s="125">
        <v>28</v>
      </c>
      <c r="B246" s="243" t="s">
        <v>973</v>
      </c>
      <c r="C246" s="146" t="s">
        <v>541</v>
      </c>
      <c r="D246" s="195">
        <v>602426.5</v>
      </c>
      <c r="E246" s="195">
        <v>160478.15</v>
      </c>
      <c r="F246" s="195">
        <v>88396</v>
      </c>
      <c r="G246" s="195">
        <v>430771</v>
      </c>
      <c r="H246" s="195">
        <v>74385</v>
      </c>
      <c r="I246" s="195">
        <v>180889</v>
      </c>
      <c r="J246" s="195">
        <v>85242</v>
      </c>
      <c r="K246" s="195">
        <v>258018</v>
      </c>
      <c r="L246" s="195">
        <v>228673</v>
      </c>
      <c r="M246" s="195">
        <v>122581</v>
      </c>
      <c r="N246" s="195">
        <v>437814.4</v>
      </c>
      <c r="O246" s="195">
        <v>16668</v>
      </c>
      <c r="P246" s="195">
        <v>521815.5</v>
      </c>
      <c r="Q246" s="195">
        <v>66211</v>
      </c>
      <c r="R246" s="195">
        <v>313455.8</v>
      </c>
      <c r="S246" s="195">
        <v>142069</v>
      </c>
      <c r="T246" s="195">
        <v>178904</v>
      </c>
      <c r="U246" s="195">
        <v>478095</v>
      </c>
      <c r="V246" s="195">
        <v>195548.34</v>
      </c>
      <c r="W246" s="195">
        <v>84365</v>
      </c>
      <c r="X246" s="195">
        <v>2209876.7999999998</v>
      </c>
      <c r="Y246" s="195">
        <v>125210</v>
      </c>
      <c r="Z246" s="195">
        <v>70720</v>
      </c>
      <c r="AA246" s="195">
        <v>51015</v>
      </c>
      <c r="AB246" s="195">
        <v>326274</v>
      </c>
      <c r="AC246" s="195">
        <v>142104</v>
      </c>
      <c r="AD246" s="195">
        <v>62630</v>
      </c>
      <c r="AE246" s="195">
        <v>425927</v>
      </c>
      <c r="AF246" s="195">
        <v>90023.72</v>
      </c>
      <c r="AG246" s="195">
        <v>82145</v>
      </c>
      <c r="AH246" s="195">
        <v>175684</v>
      </c>
      <c r="AI246" s="195">
        <v>205843.20000000001</v>
      </c>
      <c r="AJ246" s="195">
        <v>162376.5</v>
      </c>
      <c r="AK246" s="195">
        <v>190330</v>
      </c>
      <c r="AL246" s="195">
        <v>737560</v>
      </c>
      <c r="AM246" s="195">
        <v>230745</v>
      </c>
      <c r="AN246" s="195">
        <v>126705</v>
      </c>
      <c r="AO246" s="195">
        <v>268778</v>
      </c>
      <c r="AP246" s="195">
        <v>240428</v>
      </c>
      <c r="AQ246" s="195">
        <v>246178</v>
      </c>
      <c r="AR246" s="195">
        <v>72604</v>
      </c>
      <c r="AS246" s="195">
        <v>559524</v>
      </c>
      <c r="AT246" s="195">
        <v>59796.1</v>
      </c>
      <c r="AU246" s="195">
        <v>599190</v>
      </c>
      <c r="AV246" s="195">
        <v>44290</v>
      </c>
      <c r="AW246" s="195">
        <v>127331.1</v>
      </c>
      <c r="AX246" s="195">
        <v>104955.11</v>
      </c>
      <c r="AY246" s="195">
        <v>141885</v>
      </c>
      <c r="AZ246" s="195">
        <v>135232</v>
      </c>
      <c r="BA246" s="195">
        <v>77390</v>
      </c>
      <c r="BB246" s="195">
        <v>90690</v>
      </c>
      <c r="BC246" s="195">
        <v>103075</v>
      </c>
      <c r="BD246" s="195">
        <v>838646</v>
      </c>
      <c r="BE246" s="195">
        <v>1080176</v>
      </c>
      <c r="BF246" s="195">
        <v>39975</v>
      </c>
      <c r="BG246" s="195">
        <v>270223.73</v>
      </c>
      <c r="BH246" s="195">
        <v>503670.25</v>
      </c>
      <c r="BI246" s="195">
        <v>117274.9</v>
      </c>
      <c r="BJ246" s="195">
        <v>66618</v>
      </c>
      <c r="BK246" s="195">
        <v>274320</v>
      </c>
      <c r="BL246" s="195">
        <v>109414.66</v>
      </c>
      <c r="BM246" s="195">
        <v>411046</v>
      </c>
      <c r="BN246" s="195">
        <v>223680</v>
      </c>
      <c r="BO246" s="195">
        <v>97320</v>
      </c>
      <c r="BP246" s="195">
        <v>187292.5</v>
      </c>
      <c r="BQ246" s="195">
        <v>659476.68999999994</v>
      </c>
      <c r="BR246" s="195">
        <v>234928.2</v>
      </c>
      <c r="BS246" s="197">
        <v>2191614.7999999998</v>
      </c>
      <c r="BT246" s="197">
        <v>116989</v>
      </c>
      <c r="BU246" s="197">
        <v>113255</v>
      </c>
      <c r="BV246" s="197">
        <v>242890</v>
      </c>
      <c r="BW246" s="197">
        <v>5120</v>
      </c>
      <c r="BX246" s="197">
        <v>233290</v>
      </c>
      <c r="BY246" s="197">
        <v>183663.35</v>
      </c>
      <c r="BZ246" s="197">
        <v>62890</v>
      </c>
      <c r="CA246" s="197">
        <v>80184.17</v>
      </c>
      <c r="CB246" s="197">
        <v>38999</v>
      </c>
      <c r="CC246" s="197">
        <v>231187</v>
      </c>
      <c r="CD246" s="197">
        <v>224994</v>
      </c>
      <c r="CE246" s="197">
        <v>112949.2</v>
      </c>
      <c r="CF246" s="197">
        <v>183458.4</v>
      </c>
      <c r="CG246" s="197">
        <v>88586</v>
      </c>
      <c r="CH246" s="197">
        <v>45570</v>
      </c>
      <c r="CI246" s="197">
        <v>83475.5</v>
      </c>
      <c r="CJ246" s="197">
        <v>76274.63</v>
      </c>
      <c r="CK246" s="197">
        <v>318855</v>
      </c>
      <c r="CL246" s="197">
        <v>32540</v>
      </c>
      <c r="CM246" s="197">
        <v>49758.25</v>
      </c>
    </row>
    <row r="247" spans="1:91" ht="24.6" hidden="1">
      <c r="A247" s="125">
        <v>28</v>
      </c>
      <c r="B247" s="243" t="s">
        <v>974</v>
      </c>
      <c r="C247" s="128" t="s">
        <v>542</v>
      </c>
      <c r="D247" s="195">
        <v>36906</v>
      </c>
      <c r="E247" s="195">
        <v>0</v>
      </c>
      <c r="F247" s="195">
        <v>11730</v>
      </c>
      <c r="G247" s="195">
        <v>21820</v>
      </c>
      <c r="H247" s="195">
        <v>13925.66</v>
      </c>
      <c r="I247" s="195">
        <v>0</v>
      </c>
      <c r="J247" s="195">
        <v>8861</v>
      </c>
      <c r="K247" s="195">
        <v>155200</v>
      </c>
      <c r="L247" s="195">
        <v>170327</v>
      </c>
      <c r="M247" s="195">
        <v>0</v>
      </c>
      <c r="N247" s="195">
        <v>54920</v>
      </c>
      <c r="O247" s="195">
        <v>1032</v>
      </c>
      <c r="P247" s="195">
        <v>149113.38</v>
      </c>
      <c r="Q247" s="195">
        <v>1900</v>
      </c>
      <c r="R247" s="195">
        <v>0</v>
      </c>
      <c r="S247" s="195">
        <v>0</v>
      </c>
      <c r="T247" s="195">
        <v>0</v>
      </c>
      <c r="U247" s="195">
        <v>10700</v>
      </c>
      <c r="V247" s="195">
        <v>0</v>
      </c>
      <c r="W247" s="195">
        <v>5750</v>
      </c>
      <c r="X247" s="195">
        <v>14963.5</v>
      </c>
      <c r="Y247" s="195">
        <v>0</v>
      </c>
      <c r="Z247" s="195">
        <v>17075</v>
      </c>
      <c r="AA247" s="195">
        <v>0</v>
      </c>
      <c r="AB247" s="195">
        <v>23010</v>
      </c>
      <c r="AC247" s="195">
        <v>33620</v>
      </c>
      <c r="AD247" s="195">
        <v>0</v>
      </c>
      <c r="AE247" s="195">
        <v>0</v>
      </c>
      <c r="AF247" s="195">
        <v>6030</v>
      </c>
      <c r="AG247" s="195">
        <v>9800</v>
      </c>
      <c r="AH247" s="195">
        <v>0</v>
      </c>
      <c r="AI247" s="195">
        <v>0</v>
      </c>
      <c r="AJ247" s="195">
        <v>6080</v>
      </c>
      <c r="AK247" s="195">
        <v>0</v>
      </c>
      <c r="AL247" s="195">
        <v>279280</v>
      </c>
      <c r="AM247" s="195">
        <v>307445</v>
      </c>
      <c r="AN247" s="195">
        <v>14000</v>
      </c>
      <c r="AO247" s="195">
        <v>2650</v>
      </c>
      <c r="AP247" s="195">
        <v>550</v>
      </c>
      <c r="AQ247" s="195">
        <v>15836</v>
      </c>
      <c r="AR247" s="195">
        <v>110755</v>
      </c>
      <c r="AS247" s="195">
        <v>24325</v>
      </c>
      <c r="AT247" s="195">
        <v>2160</v>
      </c>
      <c r="AU247" s="195">
        <v>37460</v>
      </c>
      <c r="AV247" s="195">
        <v>26100</v>
      </c>
      <c r="AW247" s="195">
        <v>1700</v>
      </c>
      <c r="AX247" s="195">
        <v>0</v>
      </c>
      <c r="AY247" s="195">
        <v>0</v>
      </c>
      <c r="AZ247" s="195">
        <v>4000</v>
      </c>
      <c r="BA247" s="195">
        <v>31800</v>
      </c>
      <c r="BB247" s="195">
        <v>13750</v>
      </c>
      <c r="BC247" s="195">
        <v>0</v>
      </c>
      <c r="BD247" s="195">
        <v>5420</v>
      </c>
      <c r="BE247" s="195">
        <v>7200</v>
      </c>
      <c r="BF247" s="195">
        <v>0</v>
      </c>
      <c r="BG247" s="195">
        <v>0</v>
      </c>
      <c r="BH247" s="195">
        <v>125432.8</v>
      </c>
      <c r="BI247" s="195">
        <v>5800</v>
      </c>
      <c r="BJ247" s="195">
        <v>11140</v>
      </c>
      <c r="BK247" s="195">
        <v>4110</v>
      </c>
      <c r="BL247" s="195">
        <v>24340</v>
      </c>
      <c r="BM247" s="195">
        <v>62184</v>
      </c>
      <c r="BN247" s="195">
        <v>0</v>
      </c>
      <c r="BO247" s="195">
        <v>0</v>
      </c>
      <c r="BP247" s="195">
        <v>4990</v>
      </c>
      <c r="BQ247" s="195">
        <v>113732.5</v>
      </c>
      <c r="BR247" s="195">
        <v>390</v>
      </c>
      <c r="BS247" s="197">
        <v>114450</v>
      </c>
      <c r="BT247" s="195">
        <v>41820</v>
      </c>
      <c r="BU247" s="197">
        <v>8940</v>
      </c>
      <c r="BV247" s="195">
        <v>3900</v>
      </c>
      <c r="BW247" s="195">
        <v>0</v>
      </c>
      <c r="BX247" s="195">
        <v>0</v>
      </c>
      <c r="BY247" s="197">
        <v>9844</v>
      </c>
      <c r="BZ247" s="195">
        <v>42988</v>
      </c>
      <c r="CA247" s="195">
        <v>4350</v>
      </c>
      <c r="CB247" s="195">
        <v>0</v>
      </c>
      <c r="CC247" s="195">
        <v>278322</v>
      </c>
      <c r="CD247" s="197">
        <v>0</v>
      </c>
      <c r="CE247" s="197">
        <v>19115</v>
      </c>
      <c r="CF247" s="195">
        <v>6664</v>
      </c>
      <c r="CG247" s="195">
        <v>0</v>
      </c>
      <c r="CH247" s="195">
        <v>2350</v>
      </c>
      <c r="CI247" s="195">
        <v>43330</v>
      </c>
      <c r="CJ247" s="195">
        <v>0</v>
      </c>
      <c r="CK247" s="195">
        <v>0</v>
      </c>
      <c r="CL247" s="195">
        <v>0</v>
      </c>
      <c r="CM247" s="195">
        <v>0</v>
      </c>
    </row>
    <row r="248" spans="1:91" ht="24.6" hidden="1">
      <c r="A248" s="125">
        <v>28</v>
      </c>
      <c r="B248" s="243" t="s">
        <v>975</v>
      </c>
      <c r="C248" s="128" t="s">
        <v>543</v>
      </c>
      <c r="D248" s="195">
        <v>566000</v>
      </c>
      <c r="E248" s="195">
        <v>225430</v>
      </c>
      <c r="F248" s="195">
        <v>896960</v>
      </c>
      <c r="G248" s="195">
        <v>295273</v>
      </c>
      <c r="H248" s="195">
        <v>111790</v>
      </c>
      <c r="I248" s="195">
        <v>396780</v>
      </c>
      <c r="J248" s="195">
        <v>514505</v>
      </c>
      <c r="K248" s="195">
        <v>820540</v>
      </c>
      <c r="L248" s="195">
        <v>347087</v>
      </c>
      <c r="M248" s="195">
        <v>203895</v>
      </c>
      <c r="N248" s="195">
        <v>482860</v>
      </c>
      <c r="O248" s="195">
        <v>10850</v>
      </c>
      <c r="P248" s="195">
        <v>2091526</v>
      </c>
      <c r="Q248" s="195">
        <v>299292.76</v>
      </c>
      <c r="R248" s="195">
        <v>85510</v>
      </c>
      <c r="S248" s="195">
        <v>523680</v>
      </c>
      <c r="T248" s="195">
        <v>156610</v>
      </c>
      <c r="U248" s="195">
        <v>281018.59999999998</v>
      </c>
      <c r="V248" s="195">
        <v>167970</v>
      </c>
      <c r="W248" s="195">
        <v>118250</v>
      </c>
      <c r="X248" s="195">
        <v>2646256</v>
      </c>
      <c r="Y248" s="195">
        <v>393555.3</v>
      </c>
      <c r="Z248" s="195">
        <v>293900</v>
      </c>
      <c r="AA248" s="195">
        <v>260893</v>
      </c>
      <c r="AB248" s="195">
        <v>129334</v>
      </c>
      <c r="AC248" s="195">
        <v>266815</v>
      </c>
      <c r="AD248" s="195">
        <v>324566</v>
      </c>
      <c r="AE248" s="195">
        <v>874134</v>
      </c>
      <c r="AF248" s="195">
        <v>269020</v>
      </c>
      <c r="AG248" s="195">
        <v>336010</v>
      </c>
      <c r="AH248" s="195">
        <v>122440</v>
      </c>
      <c r="AI248" s="195">
        <v>414310</v>
      </c>
      <c r="AJ248" s="195">
        <v>71010</v>
      </c>
      <c r="AK248" s="195">
        <v>509025</v>
      </c>
      <c r="AL248" s="195">
        <v>2206879.2000000002</v>
      </c>
      <c r="AM248" s="195">
        <v>604449</v>
      </c>
      <c r="AN248" s="195">
        <v>240570</v>
      </c>
      <c r="AO248" s="195">
        <v>436440</v>
      </c>
      <c r="AP248" s="195">
        <v>372800</v>
      </c>
      <c r="AQ248" s="195">
        <v>1271645</v>
      </c>
      <c r="AR248" s="195">
        <v>102520</v>
      </c>
      <c r="AS248" s="195">
        <v>1314682.5</v>
      </c>
      <c r="AT248" s="195">
        <v>133222</v>
      </c>
      <c r="AU248" s="195">
        <v>338020</v>
      </c>
      <c r="AV248" s="195">
        <v>242550</v>
      </c>
      <c r="AW248" s="195">
        <v>273460</v>
      </c>
      <c r="AX248" s="195">
        <v>116156.02</v>
      </c>
      <c r="AY248" s="195">
        <v>349423</v>
      </c>
      <c r="AZ248" s="195">
        <v>393700</v>
      </c>
      <c r="BA248" s="195">
        <v>529338</v>
      </c>
      <c r="BB248" s="195">
        <v>2840450</v>
      </c>
      <c r="BC248" s="195">
        <v>133990</v>
      </c>
      <c r="BD248" s="195">
        <v>559250</v>
      </c>
      <c r="BE248" s="195">
        <v>578870</v>
      </c>
      <c r="BF248" s="195">
        <v>291710</v>
      </c>
      <c r="BG248" s="195">
        <v>165088</v>
      </c>
      <c r="BH248" s="195">
        <v>298295.2</v>
      </c>
      <c r="BI248" s="195">
        <v>409043</v>
      </c>
      <c r="BJ248" s="195">
        <v>31018.03</v>
      </c>
      <c r="BK248" s="195">
        <v>314200</v>
      </c>
      <c r="BL248" s="195">
        <v>182365</v>
      </c>
      <c r="BM248" s="195">
        <v>1462401</v>
      </c>
      <c r="BN248" s="195">
        <v>226655</v>
      </c>
      <c r="BO248" s="195">
        <v>522870.5</v>
      </c>
      <c r="BP248" s="195">
        <v>344770</v>
      </c>
      <c r="BQ248" s="195">
        <v>238232</v>
      </c>
      <c r="BR248" s="195">
        <v>230500</v>
      </c>
      <c r="BS248" s="195">
        <v>2729823</v>
      </c>
      <c r="BT248" s="195">
        <v>211234</v>
      </c>
      <c r="BU248" s="195">
        <v>265560</v>
      </c>
      <c r="BV248" s="197">
        <v>214500</v>
      </c>
      <c r="BW248" s="195">
        <v>80685</v>
      </c>
      <c r="BX248" s="195">
        <v>278557</v>
      </c>
      <c r="BY248" s="195">
        <v>270833.33</v>
      </c>
      <c r="BZ248" s="195">
        <v>226122</v>
      </c>
      <c r="CA248" s="195">
        <v>110725</v>
      </c>
      <c r="CB248" s="195">
        <v>501660</v>
      </c>
      <c r="CC248" s="195">
        <v>161200</v>
      </c>
      <c r="CD248" s="195">
        <v>395789</v>
      </c>
      <c r="CE248" s="195">
        <v>244810</v>
      </c>
      <c r="CF248" s="195">
        <v>619080</v>
      </c>
      <c r="CG248" s="195">
        <v>243075</v>
      </c>
      <c r="CH248" s="195">
        <v>456353.76</v>
      </c>
      <c r="CI248" s="195">
        <v>107970</v>
      </c>
      <c r="CJ248" s="195">
        <v>146250</v>
      </c>
      <c r="CK248" s="195">
        <v>196286</v>
      </c>
      <c r="CL248" s="197">
        <v>111540</v>
      </c>
      <c r="CM248" s="195">
        <v>12300</v>
      </c>
    </row>
    <row r="249" spans="1:91" ht="24.6" hidden="1">
      <c r="A249" s="125">
        <v>28</v>
      </c>
      <c r="B249" s="243" t="s">
        <v>976</v>
      </c>
      <c r="C249" s="128" t="s">
        <v>544</v>
      </c>
      <c r="D249" s="195">
        <v>4257581.54</v>
      </c>
      <c r="E249" s="195">
        <v>1014913.48</v>
      </c>
      <c r="F249" s="195">
        <v>874867.5</v>
      </c>
      <c r="G249" s="195">
        <v>794419.25</v>
      </c>
      <c r="H249" s="195">
        <v>550262</v>
      </c>
      <c r="I249" s="195">
        <v>599482</v>
      </c>
      <c r="J249" s="195">
        <v>1141602.56</v>
      </c>
      <c r="K249" s="195">
        <v>1315577</v>
      </c>
      <c r="L249" s="195">
        <v>1358530.73</v>
      </c>
      <c r="M249" s="195">
        <v>1452708.78</v>
      </c>
      <c r="N249" s="195">
        <v>1985359.67</v>
      </c>
      <c r="O249" s="195">
        <v>152477.98000000001</v>
      </c>
      <c r="P249" s="195">
        <v>4373571.76</v>
      </c>
      <c r="Q249" s="195">
        <v>516920.79</v>
      </c>
      <c r="R249" s="195">
        <v>1495844.3</v>
      </c>
      <c r="S249" s="195">
        <v>1443689</v>
      </c>
      <c r="T249" s="195">
        <v>803516</v>
      </c>
      <c r="U249" s="195">
        <v>1246806.96</v>
      </c>
      <c r="V249" s="195">
        <v>610687.1</v>
      </c>
      <c r="W249" s="195">
        <v>188605.15</v>
      </c>
      <c r="X249" s="195">
        <v>5971046.5599999996</v>
      </c>
      <c r="Y249" s="195">
        <v>425798.62</v>
      </c>
      <c r="Z249" s="195">
        <v>1138889.1200000001</v>
      </c>
      <c r="AA249" s="195">
        <v>854978.26</v>
      </c>
      <c r="AB249" s="195">
        <v>457566</v>
      </c>
      <c r="AC249" s="195">
        <v>440367.81</v>
      </c>
      <c r="AD249" s="195">
        <v>956906.2</v>
      </c>
      <c r="AE249" s="195">
        <v>6501094.5899999999</v>
      </c>
      <c r="AF249" s="195">
        <v>1651035.2</v>
      </c>
      <c r="AG249" s="195">
        <v>776276</v>
      </c>
      <c r="AH249" s="195">
        <v>1571756</v>
      </c>
      <c r="AI249" s="195">
        <v>1612938.62</v>
      </c>
      <c r="AJ249" s="195">
        <v>752998.22</v>
      </c>
      <c r="AK249" s="195">
        <v>679158.38</v>
      </c>
      <c r="AL249" s="195">
        <v>5803257.1500000004</v>
      </c>
      <c r="AM249" s="195">
        <v>1703811</v>
      </c>
      <c r="AN249" s="195">
        <v>660445.63</v>
      </c>
      <c r="AO249" s="195">
        <v>1761749.18</v>
      </c>
      <c r="AP249" s="195">
        <v>1422360.5</v>
      </c>
      <c r="AQ249" s="195">
        <v>744566.4</v>
      </c>
      <c r="AR249" s="195">
        <v>318755.05</v>
      </c>
      <c r="AS249" s="195">
        <v>3287910.67</v>
      </c>
      <c r="AT249" s="195">
        <v>518572.47</v>
      </c>
      <c r="AU249" s="195">
        <v>280859</v>
      </c>
      <c r="AV249" s="195">
        <v>949581.75</v>
      </c>
      <c r="AW249" s="195">
        <v>403873</v>
      </c>
      <c r="AX249" s="195">
        <v>397819.12</v>
      </c>
      <c r="AY249" s="195">
        <v>1195437.3400000001</v>
      </c>
      <c r="AZ249" s="195">
        <v>530979.19999999995</v>
      </c>
      <c r="BA249" s="195">
        <v>1049369.1200000001</v>
      </c>
      <c r="BB249" s="195">
        <v>1963917</v>
      </c>
      <c r="BC249" s="195">
        <v>431457</v>
      </c>
      <c r="BD249" s="195">
        <v>3764071.71</v>
      </c>
      <c r="BE249" s="195">
        <v>1778247</v>
      </c>
      <c r="BF249" s="195">
        <v>405491</v>
      </c>
      <c r="BG249" s="195">
        <v>543607.4</v>
      </c>
      <c r="BH249" s="195">
        <v>5085995.5599999996</v>
      </c>
      <c r="BI249" s="195">
        <v>449130.73</v>
      </c>
      <c r="BJ249" s="195">
        <v>476267.12</v>
      </c>
      <c r="BK249" s="195">
        <v>584820</v>
      </c>
      <c r="BL249" s="195">
        <v>479572</v>
      </c>
      <c r="BM249" s="195">
        <v>3348413</v>
      </c>
      <c r="BN249" s="195">
        <v>1977576.61</v>
      </c>
      <c r="BO249" s="195">
        <v>815852.31</v>
      </c>
      <c r="BP249" s="195">
        <v>1617049</v>
      </c>
      <c r="BQ249" s="195">
        <v>1736670.17</v>
      </c>
      <c r="BR249" s="195">
        <v>619996</v>
      </c>
      <c r="BS249" s="195">
        <v>12083853.369999999</v>
      </c>
      <c r="BT249" s="195">
        <v>1738828.97</v>
      </c>
      <c r="BU249" s="195">
        <v>1938570</v>
      </c>
      <c r="BV249" s="195">
        <v>4052580.72</v>
      </c>
      <c r="BW249" s="195">
        <v>193105.14</v>
      </c>
      <c r="BX249" s="195">
        <v>677014.62</v>
      </c>
      <c r="BY249" s="195">
        <v>1736662.37</v>
      </c>
      <c r="BZ249" s="195">
        <v>1587693.33</v>
      </c>
      <c r="CA249" s="195">
        <v>459815</v>
      </c>
      <c r="CB249" s="195">
        <v>1266106.5</v>
      </c>
      <c r="CC249" s="195">
        <v>5407720.5</v>
      </c>
      <c r="CD249" s="195">
        <v>2468336.54</v>
      </c>
      <c r="CE249" s="195">
        <v>852146.74</v>
      </c>
      <c r="CF249" s="195">
        <v>1336880.94</v>
      </c>
      <c r="CG249" s="195">
        <v>636112.75</v>
      </c>
      <c r="CH249" s="195">
        <v>507233.14</v>
      </c>
      <c r="CI249" s="195">
        <v>854542.14</v>
      </c>
      <c r="CJ249" s="195">
        <v>468662.12</v>
      </c>
      <c r="CK249" s="195">
        <v>5386354.4000000004</v>
      </c>
      <c r="CL249" s="195">
        <v>281318</v>
      </c>
      <c r="CM249" s="195">
        <v>302761.09999999998</v>
      </c>
    </row>
    <row r="250" spans="1:91" ht="24.6" hidden="1">
      <c r="A250" s="125">
        <v>28</v>
      </c>
      <c r="B250" s="243" t="s">
        <v>977</v>
      </c>
      <c r="C250" s="128" t="s">
        <v>545</v>
      </c>
      <c r="D250" s="195">
        <v>378896</v>
      </c>
      <c r="E250" s="195">
        <v>218090.17</v>
      </c>
      <c r="F250" s="195">
        <v>330944</v>
      </c>
      <c r="G250" s="195">
        <v>1163055.7</v>
      </c>
      <c r="H250" s="195">
        <v>42946</v>
      </c>
      <c r="I250" s="195">
        <v>197229</v>
      </c>
      <c r="J250" s="195">
        <v>1614632.9</v>
      </c>
      <c r="K250" s="195">
        <v>236010</v>
      </c>
      <c r="L250" s="195">
        <v>166412.57999999999</v>
      </c>
      <c r="M250" s="195">
        <v>50772</v>
      </c>
      <c r="N250" s="195">
        <v>372527.54</v>
      </c>
      <c r="O250" s="195">
        <v>34483.1</v>
      </c>
      <c r="P250" s="195">
        <v>360787.48</v>
      </c>
      <c r="Q250" s="195">
        <v>87492.68</v>
      </c>
      <c r="R250" s="195">
        <v>863872.76</v>
      </c>
      <c r="S250" s="195">
        <v>611593.1</v>
      </c>
      <c r="T250" s="195">
        <v>125153.97</v>
      </c>
      <c r="U250" s="195">
        <v>301142</v>
      </c>
      <c r="V250" s="195">
        <v>175698</v>
      </c>
      <c r="W250" s="195">
        <v>126500</v>
      </c>
      <c r="X250" s="195">
        <v>1760625.95</v>
      </c>
      <c r="Y250" s="195">
        <v>64334</v>
      </c>
      <c r="Z250" s="195">
        <v>68739</v>
      </c>
      <c r="AA250" s="195">
        <v>35130</v>
      </c>
      <c r="AB250" s="195">
        <v>86516</v>
      </c>
      <c r="AC250" s="195">
        <v>175503</v>
      </c>
      <c r="AD250" s="195">
        <v>172327</v>
      </c>
      <c r="AE250" s="195">
        <v>1259365</v>
      </c>
      <c r="AF250" s="195">
        <v>97572.05</v>
      </c>
      <c r="AG250" s="195">
        <v>110914</v>
      </c>
      <c r="AH250" s="195">
        <v>150205</v>
      </c>
      <c r="AI250" s="195">
        <v>126011</v>
      </c>
      <c r="AJ250" s="195">
        <v>154279</v>
      </c>
      <c r="AK250" s="195">
        <v>231132.47</v>
      </c>
      <c r="AL250" s="195">
        <v>1463594.3</v>
      </c>
      <c r="AM250" s="195">
        <v>2508106.48</v>
      </c>
      <c r="AN250" s="195">
        <v>120536</v>
      </c>
      <c r="AO250" s="195">
        <v>268135</v>
      </c>
      <c r="AP250" s="195">
        <v>744976.4</v>
      </c>
      <c r="AQ250" s="195">
        <v>514746.5</v>
      </c>
      <c r="AR250" s="195">
        <v>335060.47999999998</v>
      </c>
      <c r="AS250" s="195">
        <v>3179931.3</v>
      </c>
      <c r="AT250" s="195">
        <v>60769.8</v>
      </c>
      <c r="AU250" s="195">
        <v>248450</v>
      </c>
      <c r="AV250" s="195">
        <v>119229</v>
      </c>
      <c r="AW250" s="195">
        <v>134608.45000000001</v>
      </c>
      <c r="AX250" s="195">
        <v>373951.2</v>
      </c>
      <c r="AY250" s="195">
        <v>770693</v>
      </c>
      <c r="AZ250" s="195">
        <v>105647.5</v>
      </c>
      <c r="BA250" s="195">
        <v>140787.64000000001</v>
      </c>
      <c r="BB250" s="195">
        <v>266221</v>
      </c>
      <c r="BC250" s="195">
        <v>387077.76</v>
      </c>
      <c r="BD250" s="195">
        <v>480920</v>
      </c>
      <c r="BE250" s="195">
        <v>204635</v>
      </c>
      <c r="BF250" s="195">
        <v>23068</v>
      </c>
      <c r="BG250" s="195">
        <v>356048.8</v>
      </c>
      <c r="BH250" s="195">
        <v>402069.68</v>
      </c>
      <c r="BI250" s="195">
        <v>60440</v>
      </c>
      <c r="BJ250" s="195">
        <v>47605.02</v>
      </c>
      <c r="BK250" s="195">
        <v>198360</v>
      </c>
      <c r="BL250" s="195">
        <v>63487</v>
      </c>
      <c r="BM250" s="195">
        <v>365060</v>
      </c>
      <c r="BN250" s="195">
        <v>150438</v>
      </c>
      <c r="BO250" s="195">
        <v>115757</v>
      </c>
      <c r="BP250" s="195">
        <v>169564</v>
      </c>
      <c r="BQ250" s="195">
        <v>1144748.22</v>
      </c>
      <c r="BR250" s="195">
        <v>383392</v>
      </c>
      <c r="BS250" s="195">
        <v>5078318.7300000004</v>
      </c>
      <c r="BT250" s="197">
        <v>67249</v>
      </c>
      <c r="BU250" s="195">
        <v>128380</v>
      </c>
      <c r="BV250" s="195">
        <v>230707</v>
      </c>
      <c r="BW250" s="195">
        <v>20350</v>
      </c>
      <c r="BX250" s="195">
        <v>155703</v>
      </c>
      <c r="BY250" s="195">
        <v>35153.5</v>
      </c>
      <c r="BZ250" s="195">
        <v>101245</v>
      </c>
      <c r="CA250" s="195">
        <v>31695</v>
      </c>
      <c r="CB250" s="195">
        <v>94937.1</v>
      </c>
      <c r="CC250" s="195">
        <v>130394</v>
      </c>
      <c r="CD250" s="195">
        <v>269235.53999999998</v>
      </c>
      <c r="CE250" s="195">
        <v>78679.240000000005</v>
      </c>
      <c r="CF250" s="195">
        <v>207108.01</v>
      </c>
      <c r="CG250" s="195">
        <v>35869</v>
      </c>
      <c r="CH250" s="195">
        <v>73000</v>
      </c>
      <c r="CI250" s="195">
        <v>114131.2</v>
      </c>
      <c r="CJ250" s="195">
        <v>137897</v>
      </c>
      <c r="CK250" s="195">
        <v>342732.2</v>
      </c>
      <c r="CL250" s="195">
        <v>23550</v>
      </c>
      <c r="CM250" s="195">
        <v>20717.91</v>
      </c>
    </row>
    <row r="251" spans="1:91" ht="24.6" hidden="1">
      <c r="A251" s="125">
        <v>28</v>
      </c>
      <c r="B251" s="243" t="s">
        <v>978</v>
      </c>
      <c r="C251" s="128" t="s">
        <v>546</v>
      </c>
      <c r="D251" s="195">
        <v>0</v>
      </c>
      <c r="E251" s="195">
        <v>88660</v>
      </c>
      <c r="F251" s="195">
        <v>185291</v>
      </c>
      <c r="G251" s="195">
        <v>5030</v>
      </c>
      <c r="H251" s="195">
        <v>6420</v>
      </c>
      <c r="I251" s="195">
        <v>178406</v>
      </c>
      <c r="J251" s="195">
        <v>570906.5</v>
      </c>
      <c r="K251" s="195">
        <v>425389</v>
      </c>
      <c r="L251" s="195">
        <v>361502</v>
      </c>
      <c r="M251" s="195">
        <v>1697838.44</v>
      </c>
      <c r="N251" s="195">
        <v>538450.80000000005</v>
      </c>
      <c r="O251" s="195">
        <v>0</v>
      </c>
      <c r="P251" s="195">
        <v>0</v>
      </c>
      <c r="Q251" s="195">
        <v>0</v>
      </c>
      <c r="R251" s="195">
        <v>55396</v>
      </c>
      <c r="S251" s="195">
        <v>3000</v>
      </c>
      <c r="T251" s="195">
        <v>0</v>
      </c>
      <c r="U251" s="195">
        <v>76340</v>
      </c>
      <c r="V251" s="195">
        <v>1000</v>
      </c>
      <c r="W251" s="195">
        <v>956</v>
      </c>
      <c r="X251" s="195">
        <v>52325</v>
      </c>
      <c r="Y251" s="195">
        <v>6560</v>
      </c>
      <c r="Z251" s="195">
        <v>6590</v>
      </c>
      <c r="AA251" s="195">
        <v>17681</v>
      </c>
      <c r="AB251" s="195">
        <v>11715</v>
      </c>
      <c r="AC251" s="195">
        <v>0</v>
      </c>
      <c r="AD251" s="195">
        <v>1230</v>
      </c>
      <c r="AE251" s="195">
        <v>74825</v>
      </c>
      <c r="AF251" s="195">
        <v>0</v>
      </c>
      <c r="AG251" s="195">
        <v>3513</v>
      </c>
      <c r="AH251" s="195">
        <v>147000</v>
      </c>
      <c r="AI251" s="195">
        <v>104495</v>
      </c>
      <c r="AJ251" s="195">
        <v>19040</v>
      </c>
      <c r="AK251" s="195">
        <v>11370</v>
      </c>
      <c r="AL251" s="195">
        <v>0</v>
      </c>
      <c r="AM251" s="195">
        <v>49521</v>
      </c>
      <c r="AN251" s="195">
        <v>42592</v>
      </c>
      <c r="AO251" s="195">
        <v>0</v>
      </c>
      <c r="AP251" s="195">
        <v>24911</v>
      </c>
      <c r="AQ251" s="195">
        <v>97206</v>
      </c>
      <c r="AR251" s="195">
        <v>66352.2</v>
      </c>
      <c r="AS251" s="195">
        <v>26110</v>
      </c>
      <c r="AT251" s="195">
        <v>520953</v>
      </c>
      <c r="AU251" s="195">
        <v>988515.75</v>
      </c>
      <c r="AV251" s="195">
        <v>0</v>
      </c>
      <c r="AW251" s="195">
        <v>50854</v>
      </c>
      <c r="AX251" s="195">
        <v>810</v>
      </c>
      <c r="AY251" s="195">
        <v>50670</v>
      </c>
      <c r="AZ251" s="195">
        <v>25545</v>
      </c>
      <c r="BA251" s="195">
        <v>24038.1</v>
      </c>
      <c r="BB251" s="195">
        <v>53460</v>
      </c>
      <c r="BC251" s="195">
        <v>146448</v>
      </c>
      <c r="BD251" s="195">
        <v>64420</v>
      </c>
      <c r="BE251" s="195">
        <v>15100</v>
      </c>
      <c r="BF251" s="195">
        <v>106740</v>
      </c>
      <c r="BG251" s="195">
        <v>81607</v>
      </c>
      <c r="BH251" s="195">
        <v>8535</v>
      </c>
      <c r="BI251" s="195">
        <v>52637</v>
      </c>
      <c r="BJ251" s="195">
        <v>5870</v>
      </c>
      <c r="BK251" s="195">
        <v>19650</v>
      </c>
      <c r="BL251" s="195">
        <v>23334</v>
      </c>
      <c r="BM251" s="195">
        <v>0</v>
      </c>
      <c r="BN251" s="195">
        <v>1640</v>
      </c>
      <c r="BO251" s="195">
        <v>370360</v>
      </c>
      <c r="BP251" s="195">
        <v>83316</v>
      </c>
      <c r="BQ251" s="195">
        <v>632040.17000000004</v>
      </c>
      <c r="BR251" s="195">
        <v>34980</v>
      </c>
      <c r="BS251" s="195">
        <v>5903811.9000000004</v>
      </c>
      <c r="BT251" s="195">
        <v>45254.5</v>
      </c>
      <c r="BU251" s="195">
        <v>120930</v>
      </c>
      <c r="BV251" s="195">
        <v>23645</v>
      </c>
      <c r="BW251" s="195">
        <v>75053.2</v>
      </c>
      <c r="BX251" s="195">
        <v>0</v>
      </c>
      <c r="BY251" s="195">
        <v>1143383.82</v>
      </c>
      <c r="BZ251" s="195">
        <v>80700</v>
      </c>
      <c r="CA251" s="195">
        <v>69388</v>
      </c>
      <c r="CB251" s="195">
        <v>241085</v>
      </c>
      <c r="CC251" s="195">
        <v>192764</v>
      </c>
      <c r="CD251" s="195">
        <v>2108</v>
      </c>
      <c r="CE251" s="195">
        <v>1905</v>
      </c>
      <c r="CF251" s="195">
        <v>19300</v>
      </c>
      <c r="CG251" s="195">
        <v>110463</v>
      </c>
      <c r="CH251" s="195">
        <v>89560</v>
      </c>
      <c r="CI251" s="195">
        <v>52075.25</v>
      </c>
      <c r="CJ251" s="195">
        <v>169824.2</v>
      </c>
      <c r="CK251" s="195">
        <v>384423</v>
      </c>
      <c r="CL251" s="195">
        <v>7350</v>
      </c>
      <c r="CM251" s="195">
        <v>3045</v>
      </c>
    </row>
    <row r="252" spans="1:91" ht="24.6" hidden="1">
      <c r="A252" s="125">
        <v>28</v>
      </c>
      <c r="B252" s="243" t="s">
        <v>979</v>
      </c>
      <c r="C252" s="128" t="s">
        <v>547</v>
      </c>
      <c r="D252" s="195">
        <v>0</v>
      </c>
      <c r="E252" s="195">
        <v>0</v>
      </c>
      <c r="F252" s="195">
        <v>0</v>
      </c>
      <c r="G252" s="195">
        <v>0</v>
      </c>
      <c r="H252" s="195">
        <v>0</v>
      </c>
      <c r="I252" s="195">
        <v>0</v>
      </c>
      <c r="J252" s="195">
        <v>0</v>
      </c>
      <c r="K252" s="195">
        <v>0</v>
      </c>
      <c r="L252" s="195">
        <v>0</v>
      </c>
      <c r="M252" s="195">
        <v>0</v>
      </c>
      <c r="N252" s="195">
        <v>0</v>
      </c>
      <c r="O252" s="195">
        <v>0</v>
      </c>
      <c r="P252" s="195">
        <v>0</v>
      </c>
      <c r="Q252" s="195">
        <v>0</v>
      </c>
      <c r="R252" s="195">
        <v>0</v>
      </c>
      <c r="S252" s="195">
        <v>0</v>
      </c>
      <c r="T252" s="195">
        <v>0</v>
      </c>
      <c r="U252" s="195">
        <v>0</v>
      </c>
      <c r="V252" s="195">
        <v>0</v>
      </c>
      <c r="W252" s="195">
        <v>0</v>
      </c>
      <c r="X252" s="195">
        <v>0</v>
      </c>
      <c r="Y252" s="195">
        <v>0</v>
      </c>
      <c r="Z252" s="195">
        <v>0</v>
      </c>
      <c r="AA252" s="195">
        <v>0</v>
      </c>
      <c r="AB252" s="195">
        <v>0</v>
      </c>
      <c r="AC252" s="195">
        <v>0</v>
      </c>
      <c r="AD252" s="195">
        <v>0</v>
      </c>
      <c r="AE252" s="195">
        <v>0</v>
      </c>
      <c r="AF252" s="195">
        <v>0</v>
      </c>
      <c r="AG252" s="195">
        <v>0</v>
      </c>
      <c r="AH252" s="195">
        <v>0</v>
      </c>
      <c r="AI252" s="195">
        <v>0</v>
      </c>
      <c r="AJ252" s="195">
        <v>0</v>
      </c>
      <c r="AK252" s="195">
        <v>0</v>
      </c>
      <c r="AL252" s="195">
        <v>0</v>
      </c>
      <c r="AM252" s="195">
        <v>0</v>
      </c>
      <c r="AN252" s="195">
        <v>0</v>
      </c>
      <c r="AO252" s="195">
        <v>0</v>
      </c>
      <c r="AP252" s="195">
        <v>0</v>
      </c>
      <c r="AQ252" s="195">
        <v>0</v>
      </c>
      <c r="AR252" s="195">
        <v>0</v>
      </c>
      <c r="AS252" s="195">
        <v>0</v>
      </c>
      <c r="AT252" s="195">
        <v>0</v>
      </c>
      <c r="AU252" s="195">
        <v>0</v>
      </c>
      <c r="AV252" s="195">
        <v>0</v>
      </c>
      <c r="AW252" s="195">
        <v>0</v>
      </c>
      <c r="AX252" s="195">
        <v>0</v>
      </c>
      <c r="AY252" s="195">
        <v>0</v>
      </c>
      <c r="AZ252" s="195">
        <v>0</v>
      </c>
      <c r="BA252" s="195">
        <v>0</v>
      </c>
      <c r="BB252" s="195">
        <v>0</v>
      </c>
      <c r="BC252" s="195">
        <v>0</v>
      </c>
      <c r="BD252" s="195">
        <v>0</v>
      </c>
      <c r="BE252" s="195">
        <v>0</v>
      </c>
      <c r="BF252" s="195">
        <v>0</v>
      </c>
      <c r="BG252" s="195">
        <v>0</v>
      </c>
      <c r="BH252" s="195">
        <v>0</v>
      </c>
      <c r="BI252" s="195">
        <v>0</v>
      </c>
      <c r="BJ252" s="195">
        <v>0</v>
      </c>
      <c r="BK252" s="195">
        <v>0</v>
      </c>
      <c r="BL252" s="195">
        <v>0</v>
      </c>
      <c r="BM252" s="195">
        <v>0</v>
      </c>
      <c r="BN252" s="195">
        <v>0</v>
      </c>
      <c r="BO252" s="195">
        <v>0</v>
      </c>
      <c r="BP252" s="195">
        <v>0</v>
      </c>
      <c r="BQ252" s="195">
        <v>0</v>
      </c>
      <c r="BR252" s="195">
        <v>0</v>
      </c>
      <c r="BS252" s="197">
        <v>0</v>
      </c>
      <c r="BT252" s="197">
        <v>0</v>
      </c>
      <c r="BU252" s="197">
        <v>0</v>
      </c>
      <c r="BV252" s="197">
        <v>0</v>
      </c>
      <c r="BW252" s="197">
        <v>0</v>
      </c>
      <c r="BX252" s="195">
        <v>0</v>
      </c>
      <c r="BY252" s="197">
        <v>0</v>
      </c>
      <c r="BZ252" s="195">
        <v>0</v>
      </c>
      <c r="CA252" s="197">
        <v>0</v>
      </c>
      <c r="CB252" s="195">
        <v>0</v>
      </c>
      <c r="CC252" s="197">
        <v>0</v>
      </c>
      <c r="CD252" s="197">
        <v>0</v>
      </c>
      <c r="CE252" s="197">
        <v>0</v>
      </c>
      <c r="CF252" s="197">
        <v>0</v>
      </c>
      <c r="CG252" s="197">
        <v>0</v>
      </c>
      <c r="CH252" s="195">
        <v>0</v>
      </c>
      <c r="CI252" s="197">
        <v>0</v>
      </c>
      <c r="CJ252" s="197">
        <v>0</v>
      </c>
      <c r="CK252" s="197">
        <v>0</v>
      </c>
      <c r="CL252" s="197">
        <v>0</v>
      </c>
      <c r="CM252" s="197">
        <v>0</v>
      </c>
    </row>
    <row r="253" spans="1:91" ht="24.6" hidden="1">
      <c r="A253" s="125">
        <v>29</v>
      </c>
      <c r="B253" s="243" t="s">
        <v>980</v>
      </c>
      <c r="C253" s="128" t="s">
        <v>548</v>
      </c>
      <c r="D253" s="195">
        <v>801500</v>
      </c>
      <c r="E253" s="195">
        <v>1490102.34</v>
      </c>
      <c r="F253" s="195">
        <v>3342383.9</v>
      </c>
      <c r="G253" s="195">
        <v>9345923</v>
      </c>
      <c r="H253" s="195">
        <v>300000</v>
      </c>
      <c r="I253" s="195">
        <v>735000</v>
      </c>
      <c r="J253" s="195">
        <v>0</v>
      </c>
      <c r="K253" s="195">
        <v>0</v>
      </c>
      <c r="L253" s="195">
        <v>1957500</v>
      </c>
      <c r="M253" s="195">
        <v>1008798</v>
      </c>
      <c r="N253" s="195">
        <v>448050</v>
      </c>
      <c r="O253" s="195">
        <v>9750</v>
      </c>
      <c r="P253" s="195">
        <v>1584500</v>
      </c>
      <c r="Q253" s="195">
        <v>2547658</v>
      </c>
      <c r="R253" s="195">
        <v>1733256.75</v>
      </c>
      <c r="S253" s="195">
        <v>0</v>
      </c>
      <c r="T253" s="195">
        <v>2720307</v>
      </c>
      <c r="U253" s="195">
        <v>0</v>
      </c>
      <c r="V253" s="195">
        <v>0</v>
      </c>
      <c r="W253" s="195">
        <v>0</v>
      </c>
      <c r="X253" s="195">
        <v>1986703.15</v>
      </c>
      <c r="Y253" s="195">
        <v>519000</v>
      </c>
      <c r="Z253" s="195">
        <v>12400</v>
      </c>
      <c r="AA253" s="195">
        <v>0</v>
      </c>
      <c r="AB253" s="195">
        <v>2592313.02</v>
      </c>
      <c r="AC253" s="195">
        <v>0</v>
      </c>
      <c r="AD253" s="195">
        <v>0</v>
      </c>
      <c r="AE253" s="195">
        <v>0</v>
      </c>
      <c r="AF253" s="195">
        <v>9000</v>
      </c>
      <c r="AG253" s="195">
        <v>1181700</v>
      </c>
      <c r="AH253" s="195">
        <v>0</v>
      </c>
      <c r="AI253" s="195">
        <v>318540</v>
      </c>
      <c r="AJ253" s="195">
        <v>468200</v>
      </c>
      <c r="AK253" s="195">
        <v>0</v>
      </c>
      <c r="AL253" s="195">
        <v>1368060</v>
      </c>
      <c r="AM253" s="195">
        <v>1619750</v>
      </c>
      <c r="AN253" s="195">
        <v>0</v>
      </c>
      <c r="AO253" s="195">
        <v>0</v>
      </c>
      <c r="AP253" s="195">
        <v>146000</v>
      </c>
      <c r="AQ253" s="195">
        <v>0</v>
      </c>
      <c r="AR253" s="195">
        <v>873000</v>
      </c>
      <c r="AS253" s="195">
        <v>1061942</v>
      </c>
      <c r="AT253" s="195">
        <v>770100</v>
      </c>
      <c r="AU253" s="195">
        <v>2583174</v>
      </c>
      <c r="AV253" s="195">
        <v>0</v>
      </c>
      <c r="AW253" s="195">
        <v>1246200</v>
      </c>
      <c r="AX253" s="195">
        <v>637035.59</v>
      </c>
      <c r="AY253" s="195">
        <v>0</v>
      </c>
      <c r="AZ253" s="195">
        <v>0</v>
      </c>
      <c r="BA253" s="195">
        <v>404568</v>
      </c>
      <c r="BB253" s="195">
        <v>766300</v>
      </c>
      <c r="BC253" s="195">
        <v>0</v>
      </c>
      <c r="BD253" s="195">
        <v>9830581.8000000007</v>
      </c>
      <c r="BE253" s="195">
        <v>393700</v>
      </c>
      <c r="BF253" s="195">
        <v>526800</v>
      </c>
      <c r="BG253" s="195">
        <v>0</v>
      </c>
      <c r="BH253" s="195">
        <v>80000</v>
      </c>
      <c r="BI253" s="195">
        <v>28200</v>
      </c>
      <c r="BJ253" s="195">
        <v>11424</v>
      </c>
      <c r="BK253" s="195">
        <v>609000</v>
      </c>
      <c r="BL253" s="195">
        <v>0</v>
      </c>
      <c r="BM253" s="195">
        <v>0</v>
      </c>
      <c r="BN253" s="195">
        <v>460020</v>
      </c>
      <c r="BO253" s="195">
        <v>24318</v>
      </c>
      <c r="BP253" s="195">
        <v>0</v>
      </c>
      <c r="BQ253" s="195">
        <v>8667</v>
      </c>
      <c r="BR253" s="195">
        <v>0</v>
      </c>
      <c r="BS253" s="197">
        <v>31200357.829999998</v>
      </c>
      <c r="BT253" s="195">
        <v>656202</v>
      </c>
      <c r="BU253" s="197">
        <v>893200</v>
      </c>
      <c r="BV253" s="197">
        <v>177248.7</v>
      </c>
      <c r="BW253" s="195">
        <v>0</v>
      </c>
      <c r="BX253" s="195">
        <v>0</v>
      </c>
      <c r="BY253" s="197">
        <v>389090</v>
      </c>
      <c r="BZ253" s="195">
        <v>0</v>
      </c>
      <c r="CA253" s="195">
        <v>499400</v>
      </c>
      <c r="CB253" s="195">
        <v>1252000</v>
      </c>
      <c r="CC253" s="195">
        <v>996495</v>
      </c>
      <c r="CD253" s="197">
        <v>254667</v>
      </c>
      <c r="CE253" s="195">
        <v>0</v>
      </c>
      <c r="CF253" s="195">
        <v>0</v>
      </c>
      <c r="CG253" s="197">
        <v>0</v>
      </c>
      <c r="CH253" s="195">
        <v>0</v>
      </c>
      <c r="CI253" s="195">
        <v>999384</v>
      </c>
      <c r="CJ253" s="195">
        <v>0</v>
      </c>
      <c r="CK253" s="197">
        <v>0</v>
      </c>
      <c r="CL253" s="195">
        <v>485000</v>
      </c>
      <c r="CM253" s="195">
        <v>241000</v>
      </c>
    </row>
    <row r="254" spans="1:91" ht="24.6" hidden="1">
      <c r="A254" s="125">
        <v>29</v>
      </c>
      <c r="B254" s="243" t="s">
        <v>981</v>
      </c>
      <c r="C254" s="128" t="s">
        <v>549</v>
      </c>
      <c r="D254" s="195">
        <v>3600</v>
      </c>
      <c r="E254" s="195">
        <v>180464</v>
      </c>
      <c r="F254" s="195">
        <v>163300</v>
      </c>
      <c r="G254" s="195">
        <v>315904</v>
      </c>
      <c r="H254" s="195">
        <v>0</v>
      </c>
      <c r="I254" s="195">
        <v>0</v>
      </c>
      <c r="J254" s="195">
        <v>17100</v>
      </c>
      <c r="K254" s="195">
        <v>25650</v>
      </c>
      <c r="L254" s="195">
        <v>0</v>
      </c>
      <c r="M254" s="195">
        <v>0</v>
      </c>
      <c r="N254" s="195">
        <v>0</v>
      </c>
      <c r="O254" s="195">
        <v>8300</v>
      </c>
      <c r="P254" s="195">
        <v>120000</v>
      </c>
      <c r="Q254" s="195">
        <v>34972.5</v>
      </c>
      <c r="R254" s="195">
        <v>46110</v>
      </c>
      <c r="S254" s="195">
        <v>0</v>
      </c>
      <c r="T254" s="195">
        <v>55014</v>
      </c>
      <c r="U254" s="195">
        <v>0</v>
      </c>
      <c r="V254" s="195">
        <v>0</v>
      </c>
      <c r="W254" s="195">
        <v>0</v>
      </c>
      <c r="X254" s="195">
        <v>203343.8</v>
      </c>
      <c r="Y254" s="195">
        <v>10950</v>
      </c>
      <c r="Z254" s="195">
        <v>0</v>
      </c>
      <c r="AA254" s="195">
        <v>94750</v>
      </c>
      <c r="AB254" s="195">
        <v>0</v>
      </c>
      <c r="AC254" s="195">
        <v>0</v>
      </c>
      <c r="AD254" s="195">
        <v>0</v>
      </c>
      <c r="AE254" s="195">
        <v>71990</v>
      </c>
      <c r="AF254" s="195">
        <v>46280</v>
      </c>
      <c r="AG254" s="195">
        <v>7200</v>
      </c>
      <c r="AH254" s="195">
        <v>20100</v>
      </c>
      <c r="AI254" s="195">
        <v>49200</v>
      </c>
      <c r="AJ254" s="195">
        <v>200</v>
      </c>
      <c r="AK254" s="195">
        <v>9030</v>
      </c>
      <c r="AL254" s="195">
        <v>1290874</v>
      </c>
      <c r="AM254" s="195">
        <v>128759</v>
      </c>
      <c r="AN254" s="195">
        <v>91670</v>
      </c>
      <c r="AO254" s="195">
        <v>355850</v>
      </c>
      <c r="AP254" s="195">
        <v>26960</v>
      </c>
      <c r="AQ254" s="195">
        <v>147050</v>
      </c>
      <c r="AR254" s="195">
        <v>0</v>
      </c>
      <c r="AS254" s="195">
        <v>66553.100000000006</v>
      </c>
      <c r="AT254" s="195">
        <v>0</v>
      </c>
      <c r="AU254" s="195">
        <v>0</v>
      </c>
      <c r="AV254" s="195">
        <v>78150</v>
      </c>
      <c r="AW254" s="195">
        <v>53600</v>
      </c>
      <c r="AX254" s="195">
        <v>0</v>
      </c>
      <c r="AY254" s="195">
        <v>255030</v>
      </c>
      <c r="AZ254" s="195">
        <v>0</v>
      </c>
      <c r="BA254" s="195">
        <v>24717</v>
      </c>
      <c r="BB254" s="195">
        <v>0</v>
      </c>
      <c r="BC254" s="195">
        <v>9400</v>
      </c>
      <c r="BD254" s="195">
        <v>202954.3</v>
      </c>
      <c r="BE254" s="195">
        <v>11700</v>
      </c>
      <c r="BF254" s="195">
        <v>16000</v>
      </c>
      <c r="BG254" s="195">
        <v>161100</v>
      </c>
      <c r="BH254" s="195">
        <v>545467</v>
      </c>
      <c r="BI254" s="195">
        <v>75500</v>
      </c>
      <c r="BJ254" s="195">
        <v>7880</v>
      </c>
      <c r="BK254" s="195">
        <v>122878</v>
      </c>
      <c r="BL254" s="195">
        <v>8350</v>
      </c>
      <c r="BM254" s="195">
        <v>202920</v>
      </c>
      <c r="BN254" s="195">
        <v>371250</v>
      </c>
      <c r="BO254" s="195">
        <v>49500</v>
      </c>
      <c r="BP254" s="195">
        <v>78946.5</v>
      </c>
      <c r="BQ254" s="195">
        <v>390637.1</v>
      </c>
      <c r="BR254" s="195">
        <v>0</v>
      </c>
      <c r="BS254" s="197">
        <v>4926900.1500000004</v>
      </c>
      <c r="BT254" s="197">
        <v>0</v>
      </c>
      <c r="BU254" s="197">
        <v>35548</v>
      </c>
      <c r="BV254" s="197">
        <v>501433.5</v>
      </c>
      <c r="BW254" s="197">
        <v>0</v>
      </c>
      <c r="BX254" s="197">
        <v>14500</v>
      </c>
      <c r="BY254" s="197">
        <v>346600</v>
      </c>
      <c r="BZ254" s="195">
        <v>62600</v>
      </c>
      <c r="CA254" s="197">
        <v>25735</v>
      </c>
      <c r="CB254" s="197">
        <v>36380</v>
      </c>
      <c r="CC254" s="197">
        <v>92760</v>
      </c>
      <c r="CD254" s="197">
        <v>4500</v>
      </c>
      <c r="CE254" s="197">
        <v>0</v>
      </c>
      <c r="CF254" s="197">
        <v>107850</v>
      </c>
      <c r="CG254" s="197">
        <v>0</v>
      </c>
      <c r="CH254" s="197">
        <v>0</v>
      </c>
      <c r="CI254" s="197">
        <v>1500</v>
      </c>
      <c r="CJ254" s="197">
        <v>3745</v>
      </c>
      <c r="CK254" s="197">
        <v>0</v>
      </c>
      <c r="CL254" s="197">
        <v>12820</v>
      </c>
      <c r="CM254" s="197">
        <v>9000</v>
      </c>
    </row>
    <row r="255" spans="1:91" ht="24.6" hidden="1">
      <c r="A255" s="125">
        <v>29</v>
      </c>
      <c r="B255" s="243" t="s">
        <v>982</v>
      </c>
      <c r="C255" s="128" t="s">
        <v>550</v>
      </c>
      <c r="D255" s="195">
        <v>369948.35</v>
      </c>
      <c r="E255" s="195">
        <v>279107.65000000002</v>
      </c>
      <c r="F255" s="195">
        <v>212094.38</v>
      </c>
      <c r="G255" s="195">
        <v>283230</v>
      </c>
      <c r="H255" s="195">
        <v>46600</v>
      </c>
      <c r="I255" s="195">
        <v>83570</v>
      </c>
      <c r="J255" s="195">
        <v>235274.96</v>
      </c>
      <c r="K255" s="195">
        <v>175448.12</v>
      </c>
      <c r="L255" s="195">
        <v>101317.03</v>
      </c>
      <c r="M255" s="195">
        <v>193055.64</v>
      </c>
      <c r="N255" s="195">
        <v>372080</v>
      </c>
      <c r="O255" s="195">
        <v>37943.949999999997</v>
      </c>
      <c r="P255" s="195">
        <v>627927.19999999995</v>
      </c>
      <c r="Q255" s="195">
        <v>833208.98</v>
      </c>
      <c r="R255" s="195">
        <v>291518.89</v>
      </c>
      <c r="S255" s="195">
        <v>11211.09</v>
      </c>
      <c r="T255" s="195">
        <v>336879.71</v>
      </c>
      <c r="U255" s="195">
        <v>245854.54</v>
      </c>
      <c r="V255" s="195">
        <v>110637.27</v>
      </c>
      <c r="W255" s="195">
        <v>27052.09</v>
      </c>
      <c r="X255" s="195">
        <v>925649.03</v>
      </c>
      <c r="Y255" s="195">
        <v>71639.48</v>
      </c>
      <c r="Z255" s="195">
        <v>67655.77</v>
      </c>
      <c r="AA255" s="195">
        <v>213034.23</v>
      </c>
      <c r="AB255" s="195">
        <v>175198</v>
      </c>
      <c r="AC255" s="195">
        <v>95108.89</v>
      </c>
      <c r="AD255" s="195">
        <v>374589.6</v>
      </c>
      <c r="AE255" s="195">
        <v>245810.02</v>
      </c>
      <c r="AF255" s="195">
        <v>125958.74</v>
      </c>
      <c r="AG255" s="195">
        <v>120516.22</v>
      </c>
      <c r="AH255" s="195">
        <v>346217.94</v>
      </c>
      <c r="AI255" s="195">
        <v>295892.69</v>
      </c>
      <c r="AJ255" s="195">
        <v>349392.9</v>
      </c>
      <c r="AK255" s="195">
        <v>118959.36</v>
      </c>
      <c r="AL255" s="195">
        <v>508455</v>
      </c>
      <c r="AM255" s="195">
        <v>219269.49</v>
      </c>
      <c r="AN255" s="195">
        <v>115755.44</v>
      </c>
      <c r="AO255" s="195">
        <v>445267.79</v>
      </c>
      <c r="AP255" s="195">
        <v>76021.429999999993</v>
      </c>
      <c r="AQ255" s="195">
        <v>112944.63</v>
      </c>
      <c r="AR255" s="195">
        <v>111463.32</v>
      </c>
      <c r="AS255" s="195">
        <v>758691.73</v>
      </c>
      <c r="AT255" s="195">
        <v>412472.55</v>
      </c>
      <c r="AU255" s="195">
        <v>287930</v>
      </c>
      <c r="AV255" s="195">
        <v>66195</v>
      </c>
      <c r="AW255" s="195">
        <v>106986.26</v>
      </c>
      <c r="AX255" s="195">
        <v>57474.48</v>
      </c>
      <c r="AY255" s="195">
        <v>275623.92</v>
      </c>
      <c r="AZ255" s="195">
        <v>218155.55</v>
      </c>
      <c r="BA255" s="195">
        <v>186025.64</v>
      </c>
      <c r="BB255" s="195">
        <v>368863.59</v>
      </c>
      <c r="BC255" s="195">
        <v>119691</v>
      </c>
      <c r="BD255" s="195">
        <v>514974.92</v>
      </c>
      <c r="BE255" s="195">
        <v>253224.8</v>
      </c>
      <c r="BF255" s="195">
        <v>85341.13</v>
      </c>
      <c r="BG255" s="195">
        <v>173391.02</v>
      </c>
      <c r="BH255" s="195">
        <v>320413.03999999998</v>
      </c>
      <c r="BI255" s="195">
        <v>148521.26</v>
      </c>
      <c r="BJ255" s="195">
        <v>118005</v>
      </c>
      <c r="BK255" s="195">
        <v>460407.83</v>
      </c>
      <c r="BL255" s="195">
        <v>208634.7</v>
      </c>
      <c r="BM255" s="195">
        <v>516773.79</v>
      </c>
      <c r="BN255" s="195">
        <v>747200</v>
      </c>
      <c r="BO255" s="195">
        <v>56800</v>
      </c>
      <c r="BP255" s="195">
        <v>228150.06</v>
      </c>
      <c r="BQ255" s="195">
        <v>372523.9</v>
      </c>
      <c r="BR255" s="195">
        <v>233757.32</v>
      </c>
      <c r="BS255" s="197">
        <v>1491020.71</v>
      </c>
      <c r="BT255" s="197">
        <v>100755.1</v>
      </c>
      <c r="BU255" s="197">
        <v>270218.15999999997</v>
      </c>
      <c r="BV255" s="197">
        <v>464093.35</v>
      </c>
      <c r="BW255" s="197">
        <v>59407.79</v>
      </c>
      <c r="BX255" s="197">
        <v>141442.28</v>
      </c>
      <c r="BY255" s="197">
        <v>271728.33</v>
      </c>
      <c r="BZ255" s="195">
        <v>243367</v>
      </c>
      <c r="CA255" s="197">
        <v>113335.8</v>
      </c>
      <c r="CB255" s="197">
        <v>189722.57</v>
      </c>
      <c r="CC255" s="197">
        <v>521905.9</v>
      </c>
      <c r="CD255" s="197">
        <v>219175.46</v>
      </c>
      <c r="CE255" s="197">
        <v>0</v>
      </c>
      <c r="CF255" s="197">
        <v>175874.14</v>
      </c>
      <c r="CG255" s="197">
        <v>167429.18</v>
      </c>
      <c r="CH255" s="197">
        <v>74144.62</v>
      </c>
      <c r="CI255" s="197">
        <v>185812.98</v>
      </c>
      <c r="CJ255" s="197">
        <v>169242.19</v>
      </c>
      <c r="CK255" s="197">
        <v>346132.93</v>
      </c>
      <c r="CL255" s="197">
        <v>87257.05</v>
      </c>
      <c r="CM255" s="197">
        <v>215863.23</v>
      </c>
    </row>
    <row r="256" spans="1:91" ht="24.6" hidden="1">
      <c r="A256" s="125">
        <v>29</v>
      </c>
      <c r="B256" s="243" t="s">
        <v>983</v>
      </c>
      <c r="C256" s="145" t="s">
        <v>551</v>
      </c>
      <c r="D256" s="195">
        <v>472940</v>
      </c>
      <c r="E256" s="195">
        <v>6500</v>
      </c>
      <c r="F256" s="195">
        <v>43153.1</v>
      </c>
      <c r="G256" s="195">
        <v>1700153</v>
      </c>
      <c r="H256" s="195">
        <v>0</v>
      </c>
      <c r="I256" s="195">
        <v>0</v>
      </c>
      <c r="J256" s="195">
        <v>0</v>
      </c>
      <c r="K256" s="195">
        <v>0</v>
      </c>
      <c r="L256" s="195">
        <v>0</v>
      </c>
      <c r="M256" s="195">
        <v>0</v>
      </c>
      <c r="N256" s="195">
        <v>224780.25</v>
      </c>
      <c r="O256" s="195">
        <v>0</v>
      </c>
      <c r="P256" s="195">
        <v>560745.24</v>
      </c>
      <c r="Q256" s="195">
        <v>34967.599999999999</v>
      </c>
      <c r="R256" s="195">
        <v>0</v>
      </c>
      <c r="S256" s="195">
        <v>2246.77</v>
      </c>
      <c r="T256" s="195">
        <v>0</v>
      </c>
      <c r="U256" s="195">
        <v>124120</v>
      </c>
      <c r="V256" s="195">
        <v>0</v>
      </c>
      <c r="W256" s="195">
        <v>0</v>
      </c>
      <c r="X256" s="195">
        <v>175046.65</v>
      </c>
      <c r="Y256" s="195">
        <v>0</v>
      </c>
      <c r="Z256" s="195">
        <v>0</v>
      </c>
      <c r="AA256" s="195">
        <v>0</v>
      </c>
      <c r="AB256" s="195">
        <v>0</v>
      </c>
      <c r="AC256" s="195">
        <v>0</v>
      </c>
      <c r="AD256" s="195">
        <v>0</v>
      </c>
      <c r="AE256" s="195">
        <v>48150</v>
      </c>
      <c r="AF256" s="195">
        <v>84195</v>
      </c>
      <c r="AG256" s="195">
        <v>0</v>
      </c>
      <c r="AH256" s="195">
        <v>245238.65</v>
      </c>
      <c r="AI256" s="195">
        <v>36365.9</v>
      </c>
      <c r="AJ256" s="195">
        <v>44450</v>
      </c>
      <c r="AK256" s="195">
        <v>19260</v>
      </c>
      <c r="AL256" s="195">
        <v>58286</v>
      </c>
      <c r="AM256" s="195">
        <v>0</v>
      </c>
      <c r="AN256" s="195">
        <v>48900</v>
      </c>
      <c r="AO256" s="195">
        <v>18500</v>
      </c>
      <c r="AP256" s="195">
        <v>56175</v>
      </c>
      <c r="AQ256" s="195">
        <v>59593</v>
      </c>
      <c r="AR256" s="195">
        <v>0</v>
      </c>
      <c r="AS256" s="195">
        <v>0</v>
      </c>
      <c r="AT256" s="195">
        <v>18190</v>
      </c>
      <c r="AU256" s="195">
        <v>21000</v>
      </c>
      <c r="AV256" s="195">
        <v>0</v>
      </c>
      <c r="AW256" s="195">
        <v>0</v>
      </c>
      <c r="AX256" s="195">
        <v>17120</v>
      </c>
      <c r="AY256" s="195">
        <v>0</v>
      </c>
      <c r="AZ256" s="195">
        <v>0</v>
      </c>
      <c r="BA256" s="195">
        <v>2600</v>
      </c>
      <c r="BB256" s="195">
        <v>0</v>
      </c>
      <c r="BC256" s="195">
        <v>121269</v>
      </c>
      <c r="BD256" s="195">
        <v>0</v>
      </c>
      <c r="BE256" s="195">
        <v>0</v>
      </c>
      <c r="BF256" s="195">
        <v>0</v>
      </c>
      <c r="BG256" s="195">
        <v>0</v>
      </c>
      <c r="BH256" s="195">
        <v>184500</v>
      </c>
      <c r="BI256" s="195">
        <v>27630</v>
      </c>
      <c r="BJ256" s="195">
        <v>2835.5</v>
      </c>
      <c r="BK256" s="195">
        <v>48150</v>
      </c>
      <c r="BL256" s="195">
        <v>0</v>
      </c>
      <c r="BM256" s="195">
        <v>9555</v>
      </c>
      <c r="BN256" s="195">
        <v>0</v>
      </c>
      <c r="BO256" s="195">
        <v>0</v>
      </c>
      <c r="BP256" s="195">
        <v>0</v>
      </c>
      <c r="BQ256" s="195">
        <v>122545.97</v>
      </c>
      <c r="BR256" s="195">
        <v>0</v>
      </c>
      <c r="BS256" s="195">
        <v>452327.44</v>
      </c>
      <c r="BT256" s="195">
        <v>0</v>
      </c>
      <c r="BU256" s="195">
        <v>0</v>
      </c>
      <c r="BV256" s="197">
        <v>163924</v>
      </c>
      <c r="BW256" s="195">
        <v>39590</v>
      </c>
      <c r="BX256" s="195">
        <v>0</v>
      </c>
      <c r="BY256" s="197">
        <v>0</v>
      </c>
      <c r="BZ256" s="195">
        <v>0</v>
      </c>
      <c r="CA256" s="195">
        <v>497111.3</v>
      </c>
      <c r="CB256" s="195">
        <v>0</v>
      </c>
      <c r="CC256" s="195">
        <v>81068</v>
      </c>
      <c r="CD256" s="197">
        <v>0</v>
      </c>
      <c r="CE256" s="197">
        <v>0</v>
      </c>
      <c r="CF256" s="195">
        <v>0</v>
      </c>
      <c r="CG256" s="195">
        <v>56710</v>
      </c>
      <c r="CH256" s="195">
        <v>0</v>
      </c>
      <c r="CI256" s="195">
        <v>3500</v>
      </c>
      <c r="CJ256" s="195">
        <v>125329</v>
      </c>
      <c r="CK256" s="197">
        <v>0</v>
      </c>
      <c r="CL256" s="195">
        <v>0</v>
      </c>
      <c r="CM256" s="195">
        <v>34154.400000000001</v>
      </c>
    </row>
    <row r="257" spans="1:91" ht="24.6" hidden="1">
      <c r="A257" s="125">
        <v>29</v>
      </c>
      <c r="B257" s="243" t="s">
        <v>984</v>
      </c>
      <c r="C257" s="145" t="s">
        <v>552</v>
      </c>
      <c r="D257" s="195">
        <v>0</v>
      </c>
      <c r="E257" s="195">
        <v>0</v>
      </c>
      <c r="F257" s="195">
        <v>0</v>
      </c>
      <c r="G257" s="195">
        <v>0</v>
      </c>
      <c r="H257" s="195">
        <v>0</v>
      </c>
      <c r="I257" s="195">
        <v>0</v>
      </c>
      <c r="J257" s="195">
        <v>0</v>
      </c>
      <c r="K257" s="195">
        <v>0</v>
      </c>
      <c r="L257" s="195">
        <v>12860</v>
      </c>
      <c r="M257" s="195">
        <v>0</v>
      </c>
      <c r="N257" s="195">
        <v>0</v>
      </c>
      <c r="O257" s="195">
        <v>0</v>
      </c>
      <c r="P257" s="195">
        <v>210000</v>
      </c>
      <c r="Q257" s="195">
        <v>3000</v>
      </c>
      <c r="R257" s="195">
        <v>0</v>
      </c>
      <c r="S257" s="195">
        <v>0</v>
      </c>
      <c r="T257" s="195">
        <v>0</v>
      </c>
      <c r="U257" s="195">
        <v>2600</v>
      </c>
      <c r="V257" s="195">
        <v>0</v>
      </c>
      <c r="W257" s="195">
        <v>0</v>
      </c>
      <c r="X257" s="195">
        <v>0</v>
      </c>
      <c r="Y257" s="195">
        <v>2750</v>
      </c>
      <c r="Z257" s="195">
        <v>0</v>
      </c>
      <c r="AA257" s="195">
        <v>0</v>
      </c>
      <c r="AB257" s="195">
        <v>0</v>
      </c>
      <c r="AC257" s="195">
        <v>950</v>
      </c>
      <c r="AD257" s="195">
        <v>0</v>
      </c>
      <c r="AE257" s="195">
        <v>0</v>
      </c>
      <c r="AF257" s="195">
        <v>0</v>
      </c>
      <c r="AG257" s="195">
        <v>5350</v>
      </c>
      <c r="AH257" s="195">
        <v>0</v>
      </c>
      <c r="AI257" s="195">
        <v>0</v>
      </c>
      <c r="AJ257" s="195">
        <v>0</v>
      </c>
      <c r="AK257" s="195">
        <v>17700</v>
      </c>
      <c r="AL257" s="195">
        <v>1450</v>
      </c>
      <c r="AM257" s="195">
        <v>0</v>
      </c>
      <c r="AN257" s="195">
        <v>0</v>
      </c>
      <c r="AO257" s="195">
        <v>0</v>
      </c>
      <c r="AP257" s="195">
        <v>0</v>
      </c>
      <c r="AQ257" s="195">
        <v>0</v>
      </c>
      <c r="AR257" s="195">
        <v>0</v>
      </c>
      <c r="AS257" s="195">
        <v>0</v>
      </c>
      <c r="AT257" s="195">
        <v>70820</v>
      </c>
      <c r="AU257" s="195">
        <v>9200</v>
      </c>
      <c r="AV257" s="195">
        <v>0</v>
      </c>
      <c r="AW257" s="195">
        <v>0</v>
      </c>
      <c r="AX257" s="195">
        <v>0</v>
      </c>
      <c r="AY257" s="195">
        <v>0</v>
      </c>
      <c r="AZ257" s="195">
        <v>0</v>
      </c>
      <c r="BA257" s="195">
        <v>0</v>
      </c>
      <c r="BB257" s="195">
        <v>0</v>
      </c>
      <c r="BC257" s="195">
        <v>0</v>
      </c>
      <c r="BD257" s="195">
        <v>0</v>
      </c>
      <c r="BE257" s="195">
        <v>1500</v>
      </c>
      <c r="BF257" s="195">
        <v>0</v>
      </c>
      <c r="BG257" s="195">
        <v>0</v>
      </c>
      <c r="BH257" s="195">
        <v>0</v>
      </c>
      <c r="BI257" s="195">
        <v>0</v>
      </c>
      <c r="BJ257" s="195">
        <v>0</v>
      </c>
      <c r="BK257" s="195">
        <v>0</v>
      </c>
      <c r="BL257" s="195">
        <v>0</v>
      </c>
      <c r="BM257" s="195">
        <v>0</v>
      </c>
      <c r="BN257" s="195">
        <v>0</v>
      </c>
      <c r="BO257" s="195">
        <v>0</v>
      </c>
      <c r="BP257" s="195">
        <v>65757.5</v>
      </c>
      <c r="BQ257" s="195">
        <v>187777</v>
      </c>
      <c r="BR257" s="195">
        <v>0</v>
      </c>
      <c r="BS257" s="195">
        <v>0</v>
      </c>
      <c r="BT257" s="195">
        <v>0</v>
      </c>
      <c r="BU257" s="195">
        <v>0</v>
      </c>
      <c r="BV257" s="195">
        <v>0</v>
      </c>
      <c r="BW257" s="195">
        <v>0</v>
      </c>
      <c r="BX257" s="195">
        <v>0</v>
      </c>
      <c r="BY257" s="195">
        <v>0</v>
      </c>
      <c r="BZ257" s="195">
        <v>0</v>
      </c>
      <c r="CA257" s="195">
        <v>0</v>
      </c>
      <c r="CB257" s="195">
        <v>0</v>
      </c>
      <c r="CC257" s="195">
        <v>0</v>
      </c>
      <c r="CD257" s="195">
        <v>0</v>
      </c>
      <c r="CE257" s="195">
        <v>0</v>
      </c>
      <c r="CF257" s="195">
        <v>0</v>
      </c>
      <c r="CG257" s="195">
        <v>0</v>
      </c>
      <c r="CH257" s="195">
        <v>0</v>
      </c>
      <c r="CI257" s="195">
        <v>0</v>
      </c>
      <c r="CJ257" s="195">
        <v>0</v>
      </c>
      <c r="CK257" s="195">
        <v>0</v>
      </c>
      <c r="CL257" s="195">
        <v>0</v>
      </c>
      <c r="CM257" s="195">
        <v>0</v>
      </c>
    </row>
    <row r="258" spans="1:91" ht="24.6" hidden="1">
      <c r="A258" s="125">
        <v>29</v>
      </c>
      <c r="B258" s="243" t="s">
        <v>985</v>
      </c>
      <c r="C258" s="145" t="s">
        <v>553</v>
      </c>
      <c r="D258" s="195">
        <v>1325517.55</v>
      </c>
      <c r="E258" s="195">
        <v>208685</v>
      </c>
      <c r="F258" s="195">
        <v>283399.31</v>
      </c>
      <c r="G258" s="195">
        <v>336248.6</v>
      </c>
      <c r="H258" s="195">
        <v>44932.6</v>
      </c>
      <c r="I258" s="195">
        <v>0</v>
      </c>
      <c r="J258" s="195">
        <v>568776.5</v>
      </c>
      <c r="K258" s="195">
        <v>523947.26</v>
      </c>
      <c r="L258" s="195">
        <v>44969.02</v>
      </c>
      <c r="M258" s="195">
        <v>216900</v>
      </c>
      <c r="N258" s="195">
        <v>662043</v>
      </c>
      <c r="O258" s="195">
        <v>15500</v>
      </c>
      <c r="P258" s="195">
        <v>4217474.7</v>
      </c>
      <c r="Q258" s="195">
        <v>111280</v>
      </c>
      <c r="R258" s="195">
        <v>0</v>
      </c>
      <c r="S258" s="195">
        <v>57889.94</v>
      </c>
      <c r="T258" s="195">
        <v>209430</v>
      </c>
      <c r="U258" s="195">
        <v>160473.74</v>
      </c>
      <c r="V258" s="195">
        <v>102752</v>
      </c>
      <c r="W258" s="195">
        <v>34235</v>
      </c>
      <c r="X258" s="195">
        <v>1461007.94</v>
      </c>
      <c r="Y258" s="195">
        <v>183818.73</v>
      </c>
      <c r="Z258" s="195">
        <v>108124.59</v>
      </c>
      <c r="AA258" s="195">
        <v>68592</v>
      </c>
      <c r="AB258" s="195">
        <v>0</v>
      </c>
      <c r="AC258" s="195">
        <v>29060.6</v>
      </c>
      <c r="AD258" s="195">
        <v>0</v>
      </c>
      <c r="AE258" s="195">
        <v>557438.80000000005</v>
      </c>
      <c r="AF258" s="195">
        <v>13935</v>
      </c>
      <c r="AG258" s="195">
        <v>186250</v>
      </c>
      <c r="AH258" s="195">
        <v>330096.36</v>
      </c>
      <c r="AI258" s="195">
        <v>52955</v>
      </c>
      <c r="AJ258" s="195">
        <v>176973.7</v>
      </c>
      <c r="AK258" s="195">
        <v>58290</v>
      </c>
      <c r="AL258" s="195">
        <v>9225539.5</v>
      </c>
      <c r="AM258" s="195">
        <v>51300</v>
      </c>
      <c r="AN258" s="195">
        <v>387960</v>
      </c>
      <c r="AO258" s="195">
        <v>423134.81</v>
      </c>
      <c r="AP258" s="195">
        <v>17500</v>
      </c>
      <c r="AQ258" s="195">
        <v>300627.84000000003</v>
      </c>
      <c r="AR258" s="195">
        <v>64500</v>
      </c>
      <c r="AS258" s="195">
        <v>1294145.6599999999</v>
      </c>
      <c r="AT258" s="195">
        <v>53660.5</v>
      </c>
      <c r="AU258" s="195">
        <v>44500</v>
      </c>
      <c r="AV258" s="195">
        <v>202068</v>
      </c>
      <c r="AW258" s="195">
        <v>119185.78</v>
      </c>
      <c r="AX258" s="195">
        <v>25920</v>
      </c>
      <c r="AY258" s="195">
        <v>94395.18</v>
      </c>
      <c r="AZ258" s="195">
        <v>20000</v>
      </c>
      <c r="BA258" s="195">
        <v>171211.2</v>
      </c>
      <c r="BB258" s="195">
        <v>813094.1</v>
      </c>
      <c r="BC258" s="195">
        <v>75070</v>
      </c>
      <c r="BD258" s="195">
        <v>3899386.78</v>
      </c>
      <c r="BE258" s="195">
        <v>275100</v>
      </c>
      <c r="BF258" s="195">
        <v>557150</v>
      </c>
      <c r="BG258" s="195">
        <v>217200</v>
      </c>
      <c r="BH258" s="195">
        <v>2810096.32</v>
      </c>
      <c r="BI258" s="195">
        <v>47641.01</v>
      </c>
      <c r="BJ258" s="195">
        <v>124550</v>
      </c>
      <c r="BK258" s="195">
        <v>155716.72</v>
      </c>
      <c r="BL258" s="195">
        <v>275787.5</v>
      </c>
      <c r="BM258" s="195">
        <v>2990129.14</v>
      </c>
      <c r="BN258" s="195">
        <v>178281.74</v>
      </c>
      <c r="BO258" s="195">
        <v>185010</v>
      </c>
      <c r="BP258" s="195">
        <v>397464</v>
      </c>
      <c r="BQ258" s="195">
        <v>140815.96</v>
      </c>
      <c r="BR258" s="195">
        <v>32425</v>
      </c>
      <c r="BS258" s="197">
        <v>6740400.21</v>
      </c>
      <c r="BT258" s="197">
        <v>148476</v>
      </c>
      <c r="BU258" s="195">
        <v>89035</v>
      </c>
      <c r="BV258" s="197">
        <v>1025452.13</v>
      </c>
      <c r="BW258" s="195">
        <v>30500</v>
      </c>
      <c r="BX258" s="195">
        <v>438348.5</v>
      </c>
      <c r="BY258" s="197">
        <v>125819.95</v>
      </c>
      <c r="BZ258" s="195">
        <v>146890</v>
      </c>
      <c r="CA258" s="195">
        <v>246505</v>
      </c>
      <c r="CB258" s="195">
        <v>196540</v>
      </c>
      <c r="CC258" s="195">
        <v>50088</v>
      </c>
      <c r="CD258" s="197">
        <v>771265.1</v>
      </c>
      <c r="CE258" s="195">
        <v>0</v>
      </c>
      <c r="CF258" s="197">
        <v>699996.5</v>
      </c>
      <c r="CG258" s="195">
        <v>64445.06</v>
      </c>
      <c r="CH258" s="195">
        <v>0</v>
      </c>
      <c r="CI258" s="197">
        <v>98320.6</v>
      </c>
      <c r="CJ258" s="197">
        <v>57200</v>
      </c>
      <c r="CK258" s="197">
        <v>109775</v>
      </c>
      <c r="CL258" s="195">
        <v>53440</v>
      </c>
      <c r="CM258" s="195">
        <v>0</v>
      </c>
    </row>
    <row r="259" spans="1:91" ht="24.6" hidden="1">
      <c r="A259" s="125">
        <v>29</v>
      </c>
      <c r="B259" s="243" t="s">
        <v>986</v>
      </c>
      <c r="C259" s="145" t="s">
        <v>554</v>
      </c>
      <c r="D259" s="195">
        <v>7300</v>
      </c>
      <c r="E259" s="195">
        <v>7230</v>
      </c>
      <c r="F259" s="195">
        <v>0</v>
      </c>
      <c r="G259" s="195">
        <v>160280</v>
      </c>
      <c r="H259" s="195">
        <v>0</v>
      </c>
      <c r="I259" s="195">
        <v>0</v>
      </c>
      <c r="J259" s="195">
        <v>0</v>
      </c>
      <c r="K259" s="195">
        <v>500</v>
      </c>
      <c r="L259" s="195">
        <v>0</v>
      </c>
      <c r="M259" s="195">
        <v>68140</v>
      </c>
      <c r="N259" s="195">
        <v>4900</v>
      </c>
      <c r="O259" s="195">
        <v>0</v>
      </c>
      <c r="P259" s="195">
        <v>2900</v>
      </c>
      <c r="Q259" s="195">
        <v>5950</v>
      </c>
      <c r="R259" s="195">
        <v>0</v>
      </c>
      <c r="S259" s="195">
        <v>0</v>
      </c>
      <c r="T259" s="195">
        <v>0</v>
      </c>
      <c r="U259" s="195">
        <v>15890</v>
      </c>
      <c r="V259" s="195">
        <v>0</v>
      </c>
      <c r="W259" s="195">
        <v>0</v>
      </c>
      <c r="X259" s="195">
        <v>20000</v>
      </c>
      <c r="Y259" s="195">
        <v>7600</v>
      </c>
      <c r="Z259" s="195">
        <v>8380</v>
      </c>
      <c r="AA259" s="195">
        <v>3190</v>
      </c>
      <c r="AB259" s="195">
        <v>0</v>
      </c>
      <c r="AC259" s="195">
        <v>21180</v>
      </c>
      <c r="AD259" s="195">
        <v>0</v>
      </c>
      <c r="AE259" s="195">
        <v>0</v>
      </c>
      <c r="AF259" s="195">
        <v>3760</v>
      </c>
      <c r="AG259" s="195">
        <v>25290</v>
      </c>
      <c r="AH259" s="195">
        <v>4830</v>
      </c>
      <c r="AI259" s="195">
        <v>0</v>
      </c>
      <c r="AJ259" s="195">
        <v>9500</v>
      </c>
      <c r="AK259" s="195">
        <v>2070</v>
      </c>
      <c r="AL259" s="195">
        <v>6900</v>
      </c>
      <c r="AM259" s="195">
        <v>0</v>
      </c>
      <c r="AN259" s="195">
        <v>0</v>
      </c>
      <c r="AO259" s="195">
        <v>20500</v>
      </c>
      <c r="AP259" s="195">
        <v>5000</v>
      </c>
      <c r="AQ259" s="195">
        <v>0</v>
      </c>
      <c r="AR259" s="195">
        <v>6000</v>
      </c>
      <c r="AS259" s="195">
        <v>0</v>
      </c>
      <c r="AT259" s="195">
        <v>0</v>
      </c>
      <c r="AU259" s="195">
        <v>0</v>
      </c>
      <c r="AV259" s="195">
        <v>4990</v>
      </c>
      <c r="AW259" s="195">
        <v>9760</v>
      </c>
      <c r="AX259" s="195">
        <v>0</v>
      </c>
      <c r="AY259" s="195">
        <v>20000</v>
      </c>
      <c r="AZ259" s="195">
        <v>0</v>
      </c>
      <c r="BA259" s="195">
        <v>0</v>
      </c>
      <c r="BB259" s="195">
        <v>238780</v>
      </c>
      <c r="BC259" s="195">
        <v>3900</v>
      </c>
      <c r="BD259" s="195">
        <v>0</v>
      </c>
      <c r="BE259" s="195">
        <v>0</v>
      </c>
      <c r="BF259" s="195">
        <v>0</v>
      </c>
      <c r="BG259" s="195">
        <v>0</v>
      </c>
      <c r="BH259" s="195">
        <v>4456.55</v>
      </c>
      <c r="BI259" s="195">
        <v>1950</v>
      </c>
      <c r="BJ259" s="195">
        <v>0</v>
      </c>
      <c r="BK259" s="195">
        <v>0</v>
      </c>
      <c r="BL259" s="195">
        <v>0</v>
      </c>
      <c r="BM259" s="195">
        <v>543300</v>
      </c>
      <c r="BN259" s="195">
        <v>5880</v>
      </c>
      <c r="BO259" s="195">
        <v>500</v>
      </c>
      <c r="BP259" s="195">
        <v>14700</v>
      </c>
      <c r="BQ259" s="195">
        <v>0</v>
      </c>
      <c r="BR259" s="195">
        <v>11320</v>
      </c>
      <c r="BS259" s="197">
        <v>59000</v>
      </c>
      <c r="BT259" s="197">
        <v>0</v>
      </c>
      <c r="BU259" s="197">
        <v>12650</v>
      </c>
      <c r="BV259" s="197">
        <v>0</v>
      </c>
      <c r="BW259" s="197">
        <v>12850</v>
      </c>
      <c r="BX259" s="197">
        <v>12355</v>
      </c>
      <c r="BY259" s="197">
        <v>0</v>
      </c>
      <c r="BZ259" s="197">
        <v>0</v>
      </c>
      <c r="CA259" s="197">
        <v>12200</v>
      </c>
      <c r="CB259" s="197">
        <v>17500</v>
      </c>
      <c r="CC259" s="197">
        <v>0</v>
      </c>
      <c r="CD259" s="197">
        <v>0</v>
      </c>
      <c r="CE259" s="197">
        <v>0</v>
      </c>
      <c r="CF259" s="197">
        <v>1400</v>
      </c>
      <c r="CG259" s="197">
        <v>1590</v>
      </c>
      <c r="CH259" s="197">
        <v>0</v>
      </c>
      <c r="CI259" s="197">
        <v>0</v>
      </c>
      <c r="CJ259" s="197">
        <v>7800</v>
      </c>
      <c r="CK259" s="197">
        <v>0</v>
      </c>
      <c r="CL259" s="197">
        <v>0</v>
      </c>
      <c r="CM259" s="197">
        <v>0</v>
      </c>
    </row>
    <row r="260" spans="1:91" ht="24.6" hidden="1">
      <c r="A260" s="125">
        <v>29</v>
      </c>
      <c r="B260" s="243" t="s">
        <v>987</v>
      </c>
      <c r="C260" s="145" t="s">
        <v>555</v>
      </c>
      <c r="D260" s="195">
        <v>223683.13</v>
      </c>
      <c r="E260" s="195">
        <v>21850</v>
      </c>
      <c r="F260" s="195">
        <v>194875.2</v>
      </c>
      <c r="G260" s="195">
        <v>307869.94</v>
      </c>
      <c r="H260" s="195">
        <v>0</v>
      </c>
      <c r="I260" s="195">
        <v>0</v>
      </c>
      <c r="J260" s="195">
        <v>0</v>
      </c>
      <c r="K260" s="195">
        <v>163211.20000000001</v>
      </c>
      <c r="L260" s="195">
        <v>38760</v>
      </c>
      <c r="M260" s="195">
        <v>4600</v>
      </c>
      <c r="N260" s="195">
        <v>140509</v>
      </c>
      <c r="O260" s="195">
        <v>33705</v>
      </c>
      <c r="P260" s="195">
        <v>265016</v>
      </c>
      <c r="Q260" s="195">
        <v>0</v>
      </c>
      <c r="R260" s="195">
        <v>149117.32999999999</v>
      </c>
      <c r="S260" s="195">
        <v>0</v>
      </c>
      <c r="T260" s="195">
        <v>97227.59</v>
      </c>
      <c r="U260" s="195">
        <v>89156.54</v>
      </c>
      <c r="V260" s="195">
        <v>222843.75</v>
      </c>
      <c r="W260" s="195">
        <v>0</v>
      </c>
      <c r="X260" s="195">
        <v>283025.52</v>
      </c>
      <c r="Y260" s="195">
        <v>153500</v>
      </c>
      <c r="Z260" s="195">
        <v>0</v>
      </c>
      <c r="AA260" s="195">
        <v>72183.98</v>
      </c>
      <c r="AB260" s="195">
        <v>0</v>
      </c>
      <c r="AC260" s="195">
        <v>21500</v>
      </c>
      <c r="AD260" s="195">
        <v>18925.29</v>
      </c>
      <c r="AE260" s="195">
        <v>102934</v>
      </c>
      <c r="AF260" s="195">
        <v>26403</v>
      </c>
      <c r="AG260" s="195">
        <v>49840</v>
      </c>
      <c r="AH260" s="195">
        <v>203928</v>
      </c>
      <c r="AI260" s="195">
        <v>301666</v>
      </c>
      <c r="AJ260" s="195">
        <v>53018.5</v>
      </c>
      <c r="AK260" s="195">
        <v>33714.5</v>
      </c>
      <c r="AL260" s="195">
        <v>567757.19999999995</v>
      </c>
      <c r="AM260" s="195">
        <v>94365.2</v>
      </c>
      <c r="AN260" s="195">
        <v>0</v>
      </c>
      <c r="AO260" s="195">
        <v>213998.5</v>
      </c>
      <c r="AP260" s="195">
        <v>28604</v>
      </c>
      <c r="AQ260" s="195">
        <v>46417</v>
      </c>
      <c r="AR260" s="195">
        <v>22523.5</v>
      </c>
      <c r="AS260" s="195">
        <v>149780</v>
      </c>
      <c r="AT260" s="195">
        <v>106883</v>
      </c>
      <c r="AU260" s="195">
        <v>364338.1</v>
      </c>
      <c r="AV260" s="195">
        <v>0</v>
      </c>
      <c r="AW260" s="195">
        <v>24075</v>
      </c>
      <c r="AX260" s="195">
        <v>77299.8</v>
      </c>
      <c r="AY260" s="195">
        <v>65719.399999999994</v>
      </c>
      <c r="AZ260" s="195">
        <v>0</v>
      </c>
      <c r="BA260" s="195">
        <v>0</v>
      </c>
      <c r="BB260" s="195">
        <v>22100</v>
      </c>
      <c r="BC260" s="195">
        <v>45846</v>
      </c>
      <c r="BD260" s="195">
        <v>150321.70000000001</v>
      </c>
      <c r="BE260" s="195">
        <v>144000</v>
      </c>
      <c r="BF260" s="195">
        <v>0</v>
      </c>
      <c r="BG260" s="195">
        <v>0</v>
      </c>
      <c r="BH260" s="195">
        <v>159602.92000000001</v>
      </c>
      <c r="BI260" s="195">
        <v>0</v>
      </c>
      <c r="BJ260" s="195">
        <v>365</v>
      </c>
      <c r="BK260" s="195">
        <v>89594</v>
      </c>
      <c r="BL260" s="195">
        <v>0</v>
      </c>
      <c r="BM260" s="195">
        <v>254027.2</v>
      </c>
      <c r="BN260" s="195">
        <v>146990.79999999999</v>
      </c>
      <c r="BO260" s="195">
        <v>13880</v>
      </c>
      <c r="BP260" s="195">
        <v>0</v>
      </c>
      <c r="BQ260" s="195">
        <v>19840</v>
      </c>
      <c r="BR260" s="195">
        <v>60455</v>
      </c>
      <c r="BS260" s="197">
        <v>1329175.72</v>
      </c>
      <c r="BT260" s="197">
        <v>50076</v>
      </c>
      <c r="BU260" s="197">
        <v>27655</v>
      </c>
      <c r="BV260" s="197">
        <v>218062.55</v>
      </c>
      <c r="BW260" s="197">
        <v>34696.67</v>
      </c>
      <c r="BX260" s="197">
        <v>28000</v>
      </c>
      <c r="BY260" s="197">
        <v>202534.57</v>
      </c>
      <c r="BZ260" s="197">
        <v>16261.5</v>
      </c>
      <c r="CA260" s="197">
        <v>0</v>
      </c>
      <c r="CB260" s="195">
        <v>106144</v>
      </c>
      <c r="CC260" s="197">
        <v>410210</v>
      </c>
      <c r="CD260" s="197">
        <v>0</v>
      </c>
      <c r="CE260" s="197">
        <v>0</v>
      </c>
      <c r="CF260" s="197">
        <v>0</v>
      </c>
      <c r="CG260" s="195">
        <v>0</v>
      </c>
      <c r="CH260" s="197">
        <v>0</v>
      </c>
      <c r="CI260" s="195">
        <v>106093</v>
      </c>
      <c r="CJ260" s="195">
        <v>52341.5</v>
      </c>
      <c r="CK260" s="197">
        <v>0</v>
      </c>
      <c r="CL260" s="195">
        <v>0</v>
      </c>
      <c r="CM260" s="195">
        <v>0</v>
      </c>
    </row>
    <row r="261" spans="1:91" ht="24.6" hidden="1">
      <c r="A261" s="125">
        <v>29</v>
      </c>
      <c r="B261" s="243" t="s">
        <v>988</v>
      </c>
      <c r="C261" s="145" t="s">
        <v>556</v>
      </c>
      <c r="D261" s="195">
        <v>1013241.2</v>
      </c>
      <c r="E261" s="195">
        <v>0</v>
      </c>
      <c r="F261" s="195">
        <v>0</v>
      </c>
      <c r="G261" s="195">
        <v>0</v>
      </c>
      <c r="H261" s="195">
        <v>0</v>
      </c>
      <c r="I261" s="195">
        <v>0</v>
      </c>
      <c r="J261" s="195">
        <v>0</v>
      </c>
      <c r="K261" s="195">
        <v>73540</v>
      </c>
      <c r="L261" s="195">
        <v>0</v>
      </c>
      <c r="M261" s="195">
        <v>101828.36</v>
      </c>
      <c r="N261" s="195">
        <v>73027.5</v>
      </c>
      <c r="O261" s="195">
        <v>0</v>
      </c>
      <c r="P261" s="195">
        <v>1023262.75</v>
      </c>
      <c r="Q261" s="195">
        <v>0</v>
      </c>
      <c r="R261" s="195">
        <v>0</v>
      </c>
      <c r="S261" s="195">
        <v>0</v>
      </c>
      <c r="T261" s="195">
        <v>0</v>
      </c>
      <c r="U261" s="195">
        <v>0</v>
      </c>
      <c r="V261" s="195">
        <v>0</v>
      </c>
      <c r="W261" s="195">
        <v>0</v>
      </c>
      <c r="X261" s="195">
        <v>282480</v>
      </c>
      <c r="Y261" s="195">
        <v>0</v>
      </c>
      <c r="Z261" s="195">
        <v>0</v>
      </c>
      <c r="AA261" s="195">
        <v>0</v>
      </c>
      <c r="AB261" s="195">
        <v>0</v>
      </c>
      <c r="AC261" s="195">
        <v>0</v>
      </c>
      <c r="AD261" s="195">
        <v>0</v>
      </c>
      <c r="AE261" s="195">
        <v>0</v>
      </c>
      <c r="AF261" s="195">
        <v>35000</v>
      </c>
      <c r="AG261" s="195">
        <v>0</v>
      </c>
      <c r="AH261" s="195">
        <v>0</v>
      </c>
      <c r="AI261" s="195">
        <v>0</v>
      </c>
      <c r="AJ261" s="195">
        <v>0</v>
      </c>
      <c r="AK261" s="195">
        <v>0</v>
      </c>
      <c r="AL261" s="195">
        <v>451624</v>
      </c>
      <c r="AM261" s="195">
        <v>0</v>
      </c>
      <c r="AN261" s="195">
        <v>0</v>
      </c>
      <c r="AO261" s="195">
        <v>8000</v>
      </c>
      <c r="AP261" s="195">
        <v>0</v>
      </c>
      <c r="AQ261" s="195">
        <v>0</v>
      </c>
      <c r="AR261" s="195">
        <v>0</v>
      </c>
      <c r="AS261" s="195">
        <v>0</v>
      </c>
      <c r="AT261" s="195">
        <v>0</v>
      </c>
      <c r="AU261" s="195">
        <v>0</v>
      </c>
      <c r="AV261" s="195">
        <v>13000</v>
      </c>
      <c r="AW261" s="195">
        <v>0</v>
      </c>
      <c r="AX261" s="195">
        <v>0</v>
      </c>
      <c r="AY261" s="195">
        <v>35310</v>
      </c>
      <c r="AZ261" s="195">
        <v>0</v>
      </c>
      <c r="BA261" s="195">
        <v>0</v>
      </c>
      <c r="BB261" s="195">
        <v>867811.02</v>
      </c>
      <c r="BC261" s="195">
        <v>173607.5</v>
      </c>
      <c r="BD261" s="195">
        <v>15484.5</v>
      </c>
      <c r="BE261" s="195">
        <v>0</v>
      </c>
      <c r="BF261" s="195">
        <v>0</v>
      </c>
      <c r="BG261" s="195">
        <v>0</v>
      </c>
      <c r="BH261" s="195">
        <v>187464</v>
      </c>
      <c r="BI261" s="195">
        <v>0</v>
      </c>
      <c r="BJ261" s="195">
        <v>0</v>
      </c>
      <c r="BK261" s="195">
        <v>0</v>
      </c>
      <c r="BL261" s="195">
        <v>41730</v>
      </c>
      <c r="BM261" s="195">
        <v>1889007.1</v>
      </c>
      <c r="BN261" s="195">
        <v>0</v>
      </c>
      <c r="BO261" s="195">
        <v>0</v>
      </c>
      <c r="BP261" s="195">
        <v>0</v>
      </c>
      <c r="BQ261" s="195">
        <v>0</v>
      </c>
      <c r="BR261" s="195">
        <v>0</v>
      </c>
      <c r="BS261" s="197">
        <v>505943.2</v>
      </c>
      <c r="BT261" s="195">
        <v>0</v>
      </c>
      <c r="BU261" s="197">
        <v>0</v>
      </c>
      <c r="BV261" s="197">
        <v>376854</v>
      </c>
      <c r="BW261" s="197">
        <v>0</v>
      </c>
      <c r="BX261" s="195">
        <v>0</v>
      </c>
      <c r="BY261" s="197">
        <v>81320</v>
      </c>
      <c r="BZ261" s="195">
        <v>0</v>
      </c>
      <c r="CA261" s="197">
        <v>0</v>
      </c>
      <c r="CB261" s="197">
        <v>0</v>
      </c>
      <c r="CC261" s="197">
        <v>0</v>
      </c>
      <c r="CD261" s="197">
        <v>179764.28</v>
      </c>
      <c r="CE261" s="197">
        <v>0</v>
      </c>
      <c r="CF261" s="197">
        <v>107000</v>
      </c>
      <c r="CG261" s="197">
        <v>0</v>
      </c>
      <c r="CH261" s="197">
        <v>0</v>
      </c>
      <c r="CI261" s="195">
        <v>0</v>
      </c>
      <c r="CJ261" s="197">
        <v>0</v>
      </c>
      <c r="CK261" s="197">
        <v>34240</v>
      </c>
      <c r="CL261" s="197">
        <v>0</v>
      </c>
      <c r="CM261" s="197">
        <v>0</v>
      </c>
    </row>
    <row r="262" spans="1:91" ht="24.6" hidden="1">
      <c r="A262" s="125">
        <v>29</v>
      </c>
      <c r="B262" s="243" t="s">
        <v>989</v>
      </c>
      <c r="C262" s="145" t="s">
        <v>557</v>
      </c>
      <c r="D262" s="195">
        <v>0</v>
      </c>
      <c r="E262" s="195">
        <v>0</v>
      </c>
      <c r="F262" s="195">
        <v>0</v>
      </c>
      <c r="G262" s="195">
        <v>0</v>
      </c>
      <c r="H262" s="195">
        <v>0</v>
      </c>
      <c r="I262" s="195">
        <v>0</v>
      </c>
      <c r="J262" s="195">
        <v>0</v>
      </c>
      <c r="K262" s="195">
        <v>0</v>
      </c>
      <c r="L262" s="195">
        <v>0</v>
      </c>
      <c r="M262" s="195">
        <v>0</v>
      </c>
      <c r="N262" s="195">
        <v>0</v>
      </c>
      <c r="O262" s="195">
        <v>0</v>
      </c>
      <c r="P262" s="195">
        <v>0</v>
      </c>
      <c r="Q262" s="195">
        <v>0</v>
      </c>
      <c r="R262" s="195">
        <v>0</v>
      </c>
      <c r="S262" s="195">
        <v>0</v>
      </c>
      <c r="T262" s="195">
        <v>0</v>
      </c>
      <c r="U262" s="195">
        <v>0</v>
      </c>
      <c r="V262" s="195">
        <v>0</v>
      </c>
      <c r="W262" s="195">
        <v>0</v>
      </c>
      <c r="X262" s="195">
        <v>0</v>
      </c>
      <c r="Y262" s="195">
        <v>0</v>
      </c>
      <c r="Z262" s="195">
        <v>0</v>
      </c>
      <c r="AA262" s="195">
        <v>0</v>
      </c>
      <c r="AB262" s="195">
        <v>0</v>
      </c>
      <c r="AC262" s="195">
        <v>0</v>
      </c>
      <c r="AD262" s="195">
        <v>0</v>
      </c>
      <c r="AE262" s="195">
        <v>0</v>
      </c>
      <c r="AF262" s="195">
        <v>0</v>
      </c>
      <c r="AG262" s="195">
        <v>0</v>
      </c>
      <c r="AH262" s="195">
        <v>0</v>
      </c>
      <c r="AI262" s="195">
        <v>0</v>
      </c>
      <c r="AJ262" s="195">
        <v>0</v>
      </c>
      <c r="AK262" s="195">
        <v>0</v>
      </c>
      <c r="AL262" s="195">
        <v>800000</v>
      </c>
      <c r="AM262" s="195">
        <v>0</v>
      </c>
      <c r="AN262" s="195">
        <v>0</v>
      </c>
      <c r="AO262" s="195">
        <v>0</v>
      </c>
      <c r="AP262" s="195">
        <v>0</v>
      </c>
      <c r="AQ262" s="195">
        <v>0</v>
      </c>
      <c r="AR262" s="195">
        <v>124983</v>
      </c>
      <c r="AS262" s="195">
        <v>0</v>
      </c>
      <c r="AT262" s="195">
        <v>12500</v>
      </c>
      <c r="AU262" s="195">
        <v>67000</v>
      </c>
      <c r="AV262" s="195">
        <v>0</v>
      </c>
      <c r="AW262" s="195">
        <v>0</v>
      </c>
      <c r="AX262" s="195">
        <v>0</v>
      </c>
      <c r="AY262" s="195">
        <v>0</v>
      </c>
      <c r="AZ262" s="195">
        <v>0</v>
      </c>
      <c r="BA262" s="195">
        <v>0</v>
      </c>
      <c r="BB262" s="195">
        <v>0</v>
      </c>
      <c r="BC262" s="195">
        <v>0</v>
      </c>
      <c r="BD262" s="195">
        <v>0</v>
      </c>
      <c r="BE262" s="195">
        <v>0</v>
      </c>
      <c r="BF262" s="195">
        <v>0</v>
      </c>
      <c r="BG262" s="195">
        <v>0</v>
      </c>
      <c r="BH262" s="195">
        <v>0</v>
      </c>
      <c r="BI262" s="195">
        <v>0</v>
      </c>
      <c r="BJ262" s="195">
        <v>0</v>
      </c>
      <c r="BK262" s="195">
        <v>0</v>
      </c>
      <c r="BL262" s="195">
        <v>0</v>
      </c>
      <c r="BM262" s="195">
        <v>0</v>
      </c>
      <c r="BN262" s="195">
        <v>0</v>
      </c>
      <c r="BO262" s="195">
        <v>0</v>
      </c>
      <c r="BP262" s="195">
        <v>0</v>
      </c>
      <c r="BQ262" s="195">
        <v>0</v>
      </c>
      <c r="BR262" s="195">
        <v>0</v>
      </c>
      <c r="BS262" s="197">
        <v>0</v>
      </c>
      <c r="BT262" s="197">
        <v>0</v>
      </c>
      <c r="BU262" s="197">
        <v>0</v>
      </c>
      <c r="BV262" s="197">
        <v>0</v>
      </c>
      <c r="BW262" s="197">
        <v>0</v>
      </c>
      <c r="BX262" s="197">
        <v>0</v>
      </c>
      <c r="BY262" s="197">
        <v>0</v>
      </c>
      <c r="BZ262" s="197">
        <v>0</v>
      </c>
      <c r="CA262" s="197">
        <v>0</v>
      </c>
      <c r="CB262" s="195">
        <v>0</v>
      </c>
      <c r="CC262" s="197">
        <v>0</v>
      </c>
      <c r="CD262" s="195">
        <v>0</v>
      </c>
      <c r="CE262" s="197">
        <v>0</v>
      </c>
      <c r="CF262" s="197">
        <v>0</v>
      </c>
      <c r="CG262" s="197">
        <v>0</v>
      </c>
      <c r="CH262" s="197">
        <v>0</v>
      </c>
      <c r="CI262" s="197">
        <v>0</v>
      </c>
      <c r="CJ262" s="195">
        <v>0</v>
      </c>
      <c r="CK262" s="197">
        <v>0</v>
      </c>
      <c r="CL262" s="197">
        <v>0</v>
      </c>
      <c r="CM262" s="197">
        <v>0</v>
      </c>
    </row>
    <row r="263" spans="1:91" ht="24.6" hidden="1">
      <c r="A263" s="125">
        <v>29</v>
      </c>
      <c r="B263" s="243" t="s">
        <v>990</v>
      </c>
      <c r="C263" s="145" t="s">
        <v>558</v>
      </c>
      <c r="D263" s="195">
        <v>563710</v>
      </c>
      <c r="E263" s="195">
        <v>104890</v>
      </c>
      <c r="F263" s="195">
        <v>0</v>
      </c>
      <c r="G263" s="195">
        <v>255945</v>
      </c>
      <c r="H263" s="195">
        <v>124575</v>
      </c>
      <c r="I263" s="195">
        <v>0</v>
      </c>
      <c r="J263" s="195">
        <v>262290.40000000002</v>
      </c>
      <c r="K263" s="195">
        <v>97140</v>
      </c>
      <c r="L263" s="195">
        <v>0</v>
      </c>
      <c r="M263" s="195">
        <v>310879.99</v>
      </c>
      <c r="N263" s="195">
        <v>919100.72</v>
      </c>
      <c r="O263" s="195">
        <v>0</v>
      </c>
      <c r="P263" s="195">
        <v>381840</v>
      </c>
      <c r="Q263" s="195">
        <v>0</v>
      </c>
      <c r="R263" s="195">
        <v>0</v>
      </c>
      <c r="S263" s="195">
        <v>7000</v>
      </c>
      <c r="T263" s="195">
        <v>129145</v>
      </c>
      <c r="U263" s="195">
        <v>277550</v>
      </c>
      <c r="V263" s="195">
        <v>0</v>
      </c>
      <c r="W263" s="195">
        <v>0</v>
      </c>
      <c r="X263" s="195">
        <v>3274404</v>
      </c>
      <c r="Y263" s="195">
        <v>72500</v>
      </c>
      <c r="Z263" s="195">
        <v>0</v>
      </c>
      <c r="AA263" s="195">
        <v>0</v>
      </c>
      <c r="AB263" s="195">
        <v>0</v>
      </c>
      <c r="AC263" s="195">
        <v>0</v>
      </c>
      <c r="AD263" s="195">
        <v>0</v>
      </c>
      <c r="AE263" s="195">
        <v>0</v>
      </c>
      <c r="AF263" s="195">
        <v>0</v>
      </c>
      <c r="AG263" s="195">
        <v>34702.019999999997</v>
      </c>
      <c r="AH263" s="195">
        <v>0</v>
      </c>
      <c r="AI263" s="195">
        <v>24000</v>
      </c>
      <c r="AJ263" s="195">
        <v>0</v>
      </c>
      <c r="AK263" s="195">
        <v>0</v>
      </c>
      <c r="AL263" s="195">
        <v>15732218.76</v>
      </c>
      <c r="AM263" s="195">
        <v>0</v>
      </c>
      <c r="AN263" s="195">
        <v>0</v>
      </c>
      <c r="AO263" s="195">
        <v>0</v>
      </c>
      <c r="AP263" s="195">
        <v>300000</v>
      </c>
      <c r="AQ263" s="195">
        <v>0</v>
      </c>
      <c r="AR263" s="195">
        <v>102080</v>
      </c>
      <c r="AS263" s="195">
        <v>0</v>
      </c>
      <c r="AT263" s="195">
        <v>33170</v>
      </c>
      <c r="AU263" s="195">
        <v>776593.41</v>
      </c>
      <c r="AV263" s="195">
        <v>522000</v>
      </c>
      <c r="AW263" s="195">
        <v>29650</v>
      </c>
      <c r="AX263" s="195">
        <v>111030</v>
      </c>
      <c r="AY263" s="195">
        <v>22000</v>
      </c>
      <c r="AZ263" s="195">
        <v>0</v>
      </c>
      <c r="BA263" s="195">
        <v>0</v>
      </c>
      <c r="BB263" s="195">
        <v>0</v>
      </c>
      <c r="BC263" s="195">
        <v>0</v>
      </c>
      <c r="BD263" s="195">
        <v>0</v>
      </c>
      <c r="BE263" s="195">
        <v>285580</v>
      </c>
      <c r="BF263" s="195">
        <v>700734</v>
      </c>
      <c r="BG263" s="195">
        <v>0</v>
      </c>
      <c r="BH263" s="195">
        <v>2138652.7400000002</v>
      </c>
      <c r="BI263" s="195">
        <v>277608.68</v>
      </c>
      <c r="BJ263" s="195">
        <v>0</v>
      </c>
      <c r="BK263" s="195">
        <v>0</v>
      </c>
      <c r="BL263" s="195">
        <v>0</v>
      </c>
      <c r="BM263" s="195">
        <v>0</v>
      </c>
      <c r="BN263" s="195">
        <v>0</v>
      </c>
      <c r="BO263" s="195">
        <v>30000</v>
      </c>
      <c r="BP263" s="195">
        <v>0</v>
      </c>
      <c r="BQ263" s="195">
        <v>94907.62</v>
      </c>
      <c r="BR263" s="195">
        <v>258940</v>
      </c>
      <c r="BS263" s="197">
        <v>8137317.0199999996</v>
      </c>
      <c r="BT263" s="195">
        <v>491250</v>
      </c>
      <c r="BU263" s="195">
        <v>0</v>
      </c>
      <c r="BV263" s="197">
        <v>244927.5</v>
      </c>
      <c r="BW263" s="197">
        <v>61000</v>
      </c>
      <c r="BX263" s="197">
        <v>5700</v>
      </c>
      <c r="BY263" s="197">
        <v>228333.34</v>
      </c>
      <c r="BZ263" s="197">
        <v>0</v>
      </c>
      <c r="CA263" s="195">
        <v>118500</v>
      </c>
      <c r="CB263" s="197">
        <v>11000</v>
      </c>
      <c r="CC263" s="197">
        <v>0</v>
      </c>
      <c r="CD263" s="197">
        <v>7811</v>
      </c>
      <c r="CE263" s="197">
        <v>0</v>
      </c>
      <c r="CF263" s="197">
        <v>316230</v>
      </c>
      <c r="CG263" s="195">
        <v>38500</v>
      </c>
      <c r="CH263" s="197">
        <v>1400</v>
      </c>
      <c r="CI263" s="195">
        <v>0</v>
      </c>
      <c r="CJ263" s="197">
        <v>7000</v>
      </c>
      <c r="CK263" s="197">
        <v>0</v>
      </c>
      <c r="CL263" s="195">
        <v>14552</v>
      </c>
      <c r="CM263" s="197">
        <v>64998.31</v>
      </c>
    </row>
    <row r="264" spans="1:91" ht="24.6" hidden="1">
      <c r="A264" s="125">
        <v>29</v>
      </c>
      <c r="B264" s="243" t="s">
        <v>991</v>
      </c>
      <c r="C264" s="145" t="s">
        <v>559</v>
      </c>
      <c r="D264" s="195">
        <v>470450</v>
      </c>
      <c r="E264" s="195">
        <v>0</v>
      </c>
      <c r="F264" s="195">
        <v>0</v>
      </c>
      <c r="G264" s="195">
        <v>0</v>
      </c>
      <c r="H264" s="195">
        <v>10700</v>
      </c>
      <c r="I264" s="195">
        <v>0</v>
      </c>
      <c r="J264" s="195">
        <v>49220</v>
      </c>
      <c r="K264" s="195">
        <v>163840</v>
      </c>
      <c r="L264" s="195">
        <v>125540</v>
      </c>
      <c r="M264" s="195">
        <v>243490</v>
      </c>
      <c r="N264" s="195">
        <v>0</v>
      </c>
      <c r="O264" s="195">
        <v>25600</v>
      </c>
      <c r="P264" s="195">
        <v>429095</v>
      </c>
      <c r="Q264" s="195">
        <v>141000</v>
      </c>
      <c r="R264" s="195">
        <v>0</v>
      </c>
      <c r="S264" s="195">
        <v>45700</v>
      </c>
      <c r="T264" s="195">
        <v>3900</v>
      </c>
      <c r="U264" s="195">
        <v>65400</v>
      </c>
      <c r="V264" s="195">
        <v>0</v>
      </c>
      <c r="W264" s="195">
        <v>0</v>
      </c>
      <c r="X264" s="195">
        <v>1152145</v>
      </c>
      <c r="Y264" s="195">
        <v>0</v>
      </c>
      <c r="Z264" s="195">
        <v>148545</v>
      </c>
      <c r="AA264" s="195">
        <v>49050</v>
      </c>
      <c r="AB264" s="195">
        <v>42690</v>
      </c>
      <c r="AC264" s="195">
        <v>25200</v>
      </c>
      <c r="AD264" s="195">
        <v>28900</v>
      </c>
      <c r="AE264" s="195">
        <v>1583370</v>
      </c>
      <c r="AF264" s="195">
        <v>0</v>
      </c>
      <c r="AG264" s="195">
        <v>113200</v>
      </c>
      <c r="AH264" s="195">
        <v>61850</v>
      </c>
      <c r="AI264" s="195">
        <v>60500</v>
      </c>
      <c r="AJ264" s="195">
        <v>0</v>
      </c>
      <c r="AK264" s="195">
        <v>0</v>
      </c>
      <c r="AL264" s="195">
        <v>551669.5</v>
      </c>
      <c r="AM264" s="195">
        <v>0</v>
      </c>
      <c r="AN264" s="195">
        <v>0</v>
      </c>
      <c r="AO264" s="195">
        <v>0</v>
      </c>
      <c r="AP264" s="195">
        <v>130387</v>
      </c>
      <c r="AQ264" s="195">
        <v>0</v>
      </c>
      <c r="AR264" s="195">
        <v>0</v>
      </c>
      <c r="AS264" s="195">
        <v>0</v>
      </c>
      <c r="AT264" s="195">
        <v>20800</v>
      </c>
      <c r="AU264" s="195">
        <v>277100</v>
      </c>
      <c r="AV264" s="195">
        <v>0</v>
      </c>
      <c r="AW264" s="195">
        <v>0</v>
      </c>
      <c r="AX264" s="195">
        <v>106600</v>
      </c>
      <c r="AY264" s="195">
        <v>0</v>
      </c>
      <c r="AZ264" s="195">
        <v>190947</v>
      </c>
      <c r="BA264" s="195">
        <v>25000</v>
      </c>
      <c r="BB264" s="195">
        <v>855731</v>
      </c>
      <c r="BC264" s="195">
        <v>11600</v>
      </c>
      <c r="BD264" s="195">
        <v>96810</v>
      </c>
      <c r="BE264" s="195">
        <v>0</v>
      </c>
      <c r="BF264" s="195">
        <v>36000</v>
      </c>
      <c r="BG264" s="195">
        <v>2600</v>
      </c>
      <c r="BH264" s="195">
        <v>970976.1</v>
      </c>
      <c r="BI264" s="195">
        <v>0</v>
      </c>
      <c r="BJ264" s="195">
        <v>35666.660000000003</v>
      </c>
      <c r="BK264" s="195">
        <v>0</v>
      </c>
      <c r="BL264" s="195">
        <v>37300</v>
      </c>
      <c r="BM264" s="195">
        <v>0</v>
      </c>
      <c r="BN264" s="195">
        <v>0</v>
      </c>
      <c r="BO264" s="195">
        <v>0</v>
      </c>
      <c r="BP264" s="195">
        <v>0</v>
      </c>
      <c r="BQ264" s="195">
        <v>140330</v>
      </c>
      <c r="BR264" s="195">
        <v>143240</v>
      </c>
      <c r="BS264" s="197">
        <v>1513655.88</v>
      </c>
      <c r="BT264" s="195">
        <v>18457.5</v>
      </c>
      <c r="BU264" s="195">
        <v>33598</v>
      </c>
      <c r="BV264" s="195">
        <v>565450.5</v>
      </c>
      <c r="BW264" s="195">
        <v>69200</v>
      </c>
      <c r="BX264" s="195">
        <v>182050</v>
      </c>
      <c r="BY264" s="195">
        <v>58000</v>
      </c>
      <c r="BZ264" s="195">
        <v>0</v>
      </c>
      <c r="CA264" s="195">
        <v>243150</v>
      </c>
      <c r="CB264" s="195">
        <v>20287.2</v>
      </c>
      <c r="CC264" s="195">
        <v>0</v>
      </c>
      <c r="CD264" s="195">
        <v>77050</v>
      </c>
      <c r="CE264" s="195">
        <v>0</v>
      </c>
      <c r="CF264" s="195">
        <v>145610</v>
      </c>
      <c r="CG264" s="195">
        <v>18025</v>
      </c>
      <c r="CH264" s="195">
        <v>45075</v>
      </c>
      <c r="CI264" s="195">
        <v>17600</v>
      </c>
      <c r="CJ264" s="195">
        <v>72810</v>
      </c>
      <c r="CK264" s="197">
        <v>0</v>
      </c>
      <c r="CL264" s="195">
        <v>56300</v>
      </c>
      <c r="CM264" s="195">
        <v>4800</v>
      </c>
    </row>
    <row r="265" spans="1:91" ht="24.6" hidden="1">
      <c r="A265" s="125">
        <v>29</v>
      </c>
      <c r="B265" s="243" t="s">
        <v>992</v>
      </c>
      <c r="C265" s="145" t="s">
        <v>560</v>
      </c>
      <c r="D265" s="195">
        <v>0</v>
      </c>
      <c r="E265" s="195">
        <v>35700</v>
      </c>
      <c r="F265" s="195">
        <v>0</v>
      </c>
      <c r="G265" s="195">
        <v>627925</v>
      </c>
      <c r="H265" s="195">
        <v>54400</v>
      </c>
      <c r="I265" s="195">
        <v>133000</v>
      </c>
      <c r="J265" s="195">
        <v>0</v>
      </c>
      <c r="K265" s="195">
        <v>0</v>
      </c>
      <c r="L265" s="195">
        <v>1730200</v>
      </c>
      <c r="M265" s="195">
        <v>65225</v>
      </c>
      <c r="N265" s="195">
        <v>0</v>
      </c>
      <c r="O265" s="195">
        <v>0</v>
      </c>
      <c r="P265" s="195">
        <v>0</v>
      </c>
      <c r="Q265" s="195">
        <v>0</v>
      </c>
      <c r="R265" s="195">
        <v>0</v>
      </c>
      <c r="S265" s="195">
        <v>0</v>
      </c>
      <c r="T265" s="195">
        <v>781695.63</v>
      </c>
      <c r="U265" s="195">
        <v>0</v>
      </c>
      <c r="V265" s="195">
        <v>280000</v>
      </c>
      <c r="W265" s="195">
        <v>0</v>
      </c>
      <c r="X265" s="195">
        <v>0</v>
      </c>
      <c r="Y265" s="195">
        <v>1000000</v>
      </c>
      <c r="Z265" s="195">
        <v>124800</v>
      </c>
      <c r="AA265" s="195">
        <v>94400</v>
      </c>
      <c r="AB265" s="195">
        <v>1370200</v>
      </c>
      <c r="AC265" s="195">
        <v>0</v>
      </c>
      <c r="AD265" s="195">
        <v>0</v>
      </c>
      <c r="AE265" s="195">
        <v>0</v>
      </c>
      <c r="AF265" s="195">
        <v>0</v>
      </c>
      <c r="AG265" s="195">
        <v>919500</v>
      </c>
      <c r="AH265" s="195">
        <v>149000</v>
      </c>
      <c r="AI265" s="195">
        <v>0</v>
      </c>
      <c r="AJ265" s="195">
        <v>153000</v>
      </c>
      <c r="AK265" s="195">
        <v>0</v>
      </c>
      <c r="AL265" s="195">
        <v>0</v>
      </c>
      <c r="AM265" s="195">
        <v>1391600</v>
      </c>
      <c r="AN265" s="195">
        <v>327400</v>
      </c>
      <c r="AO265" s="195">
        <v>0</v>
      </c>
      <c r="AP265" s="195">
        <v>20010</v>
      </c>
      <c r="AQ265" s="195">
        <v>0</v>
      </c>
      <c r="AR265" s="195">
        <v>315000</v>
      </c>
      <c r="AS265" s="195">
        <v>0</v>
      </c>
      <c r="AT265" s="195">
        <v>390331</v>
      </c>
      <c r="AU265" s="195">
        <v>122490</v>
      </c>
      <c r="AV265" s="195">
        <v>0</v>
      </c>
      <c r="AW265" s="195">
        <v>0</v>
      </c>
      <c r="AX265" s="195">
        <v>0</v>
      </c>
      <c r="AY265" s="195">
        <v>0</v>
      </c>
      <c r="AZ265" s="195">
        <v>71500</v>
      </c>
      <c r="BA265" s="195">
        <v>0</v>
      </c>
      <c r="BB265" s="195">
        <v>0</v>
      </c>
      <c r="BC265" s="195">
        <v>0</v>
      </c>
      <c r="BD265" s="195">
        <v>0</v>
      </c>
      <c r="BE265" s="195">
        <v>16000</v>
      </c>
      <c r="BF265" s="195">
        <v>0</v>
      </c>
      <c r="BG265" s="195">
        <v>0</v>
      </c>
      <c r="BH265" s="195">
        <v>0</v>
      </c>
      <c r="BI265" s="195">
        <v>0</v>
      </c>
      <c r="BJ265" s="195">
        <v>0</v>
      </c>
      <c r="BK265" s="195">
        <v>0</v>
      </c>
      <c r="BL265" s="195">
        <v>0</v>
      </c>
      <c r="BM265" s="195">
        <v>0</v>
      </c>
      <c r="BN265" s="195">
        <v>0</v>
      </c>
      <c r="BO265" s="195">
        <v>59500</v>
      </c>
      <c r="BP265" s="195">
        <v>0</v>
      </c>
      <c r="BQ265" s="195">
        <v>0</v>
      </c>
      <c r="BR265" s="195">
        <v>0</v>
      </c>
      <c r="BS265" s="197">
        <v>0</v>
      </c>
      <c r="BT265" s="195">
        <v>0</v>
      </c>
      <c r="BU265" s="197">
        <v>0</v>
      </c>
      <c r="BV265" s="195">
        <v>0</v>
      </c>
      <c r="BW265" s="195">
        <v>0</v>
      </c>
      <c r="BX265" s="195">
        <v>174200</v>
      </c>
      <c r="BY265" s="195">
        <v>0</v>
      </c>
      <c r="BZ265" s="197">
        <v>0</v>
      </c>
      <c r="CA265" s="195">
        <v>498000</v>
      </c>
      <c r="CB265" s="195">
        <v>117000</v>
      </c>
      <c r="CC265" s="195">
        <v>0</v>
      </c>
      <c r="CD265" s="197">
        <v>0</v>
      </c>
      <c r="CE265" s="195">
        <v>0</v>
      </c>
      <c r="CF265" s="195">
        <v>0</v>
      </c>
      <c r="CG265" s="195">
        <v>0</v>
      </c>
      <c r="CH265" s="197">
        <v>356100</v>
      </c>
      <c r="CI265" s="195">
        <v>1384914.5</v>
      </c>
      <c r="CJ265" s="195">
        <v>31800</v>
      </c>
      <c r="CK265" s="195">
        <v>0</v>
      </c>
      <c r="CL265" s="195">
        <v>0</v>
      </c>
      <c r="CM265" s="197">
        <v>0</v>
      </c>
    </row>
    <row r="266" spans="1:91" ht="24.6" hidden="1">
      <c r="A266" s="125">
        <v>28</v>
      </c>
      <c r="B266" s="243" t="s">
        <v>993</v>
      </c>
      <c r="C266" s="145" t="s">
        <v>561</v>
      </c>
      <c r="D266" s="195">
        <v>3978851.66</v>
      </c>
      <c r="E266" s="195">
        <v>519191.8</v>
      </c>
      <c r="F266" s="195">
        <v>360270.1</v>
      </c>
      <c r="G266" s="195">
        <v>663797.5</v>
      </c>
      <c r="H266" s="195">
        <v>427235</v>
      </c>
      <c r="I266" s="195">
        <v>570922</v>
      </c>
      <c r="J266" s="195">
        <v>458709</v>
      </c>
      <c r="K266" s="195">
        <v>1215430</v>
      </c>
      <c r="L266" s="195">
        <v>704683.2</v>
      </c>
      <c r="M266" s="195">
        <v>509660.55</v>
      </c>
      <c r="N266" s="195">
        <v>598132.64</v>
      </c>
      <c r="O266" s="195">
        <v>161343.5</v>
      </c>
      <c r="P266" s="195">
        <v>1397061.3</v>
      </c>
      <c r="Q266" s="195">
        <v>669621.69999999995</v>
      </c>
      <c r="R266" s="195">
        <v>991186.8</v>
      </c>
      <c r="S266" s="195">
        <v>796867.8</v>
      </c>
      <c r="T266" s="195">
        <v>670952.23</v>
      </c>
      <c r="U266" s="195">
        <v>514113.2</v>
      </c>
      <c r="V266" s="195">
        <v>442530.91</v>
      </c>
      <c r="W266" s="195">
        <v>235713.9</v>
      </c>
      <c r="X266" s="195">
        <v>5499431.0999999996</v>
      </c>
      <c r="Y266" s="195">
        <v>283938.5</v>
      </c>
      <c r="Z266" s="195">
        <v>1016422.8</v>
      </c>
      <c r="AA266" s="195">
        <v>1041159</v>
      </c>
      <c r="AB266" s="195">
        <v>471147.55</v>
      </c>
      <c r="AC266" s="195">
        <v>439377.5</v>
      </c>
      <c r="AD266" s="195">
        <v>536825.59999999998</v>
      </c>
      <c r="AE266" s="195">
        <v>688859</v>
      </c>
      <c r="AF266" s="195">
        <v>671632</v>
      </c>
      <c r="AG266" s="195">
        <v>437314.2</v>
      </c>
      <c r="AH266" s="195">
        <v>857732.6</v>
      </c>
      <c r="AI266" s="195">
        <v>658329.30000000005</v>
      </c>
      <c r="AJ266" s="195">
        <v>608513.30000000005</v>
      </c>
      <c r="AK266" s="195">
        <v>415296.54</v>
      </c>
      <c r="AL266" s="195">
        <v>4980091.2300000004</v>
      </c>
      <c r="AM266" s="195">
        <v>600901.69999999995</v>
      </c>
      <c r="AN266" s="195">
        <v>404082.8</v>
      </c>
      <c r="AO266" s="195">
        <v>1126627.55</v>
      </c>
      <c r="AP266" s="195">
        <v>878907.6</v>
      </c>
      <c r="AQ266" s="195">
        <v>809705.6</v>
      </c>
      <c r="AR266" s="195">
        <v>332050</v>
      </c>
      <c r="AS266" s="195">
        <v>2424672.5299999998</v>
      </c>
      <c r="AT266" s="195">
        <v>821252.77</v>
      </c>
      <c r="AU266" s="195">
        <v>2278857.1</v>
      </c>
      <c r="AV266" s="195">
        <v>862775.57</v>
      </c>
      <c r="AW266" s="195">
        <v>674350</v>
      </c>
      <c r="AX266" s="195">
        <v>207785</v>
      </c>
      <c r="AY266" s="195">
        <v>427289.7</v>
      </c>
      <c r="AZ266" s="195">
        <v>456535.6</v>
      </c>
      <c r="BA266" s="195">
        <v>441659</v>
      </c>
      <c r="BB266" s="195">
        <v>1492431.2</v>
      </c>
      <c r="BC266" s="195">
        <v>464084.31</v>
      </c>
      <c r="BD266" s="195">
        <v>1305559.3799999999</v>
      </c>
      <c r="BE266" s="195">
        <v>821582</v>
      </c>
      <c r="BF266" s="195">
        <v>255589.5</v>
      </c>
      <c r="BG266" s="195">
        <v>542824.62</v>
      </c>
      <c r="BH266" s="195">
        <v>1375446.8</v>
      </c>
      <c r="BI266" s="195">
        <v>218527</v>
      </c>
      <c r="BJ266" s="195">
        <v>313924.59999999998</v>
      </c>
      <c r="BK266" s="195">
        <v>666218</v>
      </c>
      <c r="BL266" s="195">
        <v>459504.04</v>
      </c>
      <c r="BM266" s="195">
        <v>2055612.9</v>
      </c>
      <c r="BN266" s="195">
        <v>535265.69999999995</v>
      </c>
      <c r="BO266" s="195">
        <v>574629</v>
      </c>
      <c r="BP266" s="195">
        <v>756388.7</v>
      </c>
      <c r="BQ266" s="195">
        <v>847844.6</v>
      </c>
      <c r="BR266" s="195">
        <v>453138.25</v>
      </c>
      <c r="BS266" s="197">
        <v>6279753.3200000003</v>
      </c>
      <c r="BT266" s="197">
        <v>373688</v>
      </c>
      <c r="BU266" s="197">
        <v>501738.2</v>
      </c>
      <c r="BV266" s="197">
        <v>826653</v>
      </c>
      <c r="BW266" s="197">
        <v>235741.6</v>
      </c>
      <c r="BX266" s="197">
        <v>432360.47</v>
      </c>
      <c r="BY266" s="197">
        <v>1174256.25</v>
      </c>
      <c r="BZ266" s="197">
        <v>403069.2</v>
      </c>
      <c r="CA266" s="197">
        <v>349910</v>
      </c>
      <c r="CB266" s="197">
        <v>375517.6</v>
      </c>
      <c r="CC266" s="197">
        <v>928150</v>
      </c>
      <c r="CD266" s="197">
        <v>1093980</v>
      </c>
      <c r="CE266" s="197">
        <v>749448.9</v>
      </c>
      <c r="CF266" s="197">
        <v>679560.6</v>
      </c>
      <c r="CG266" s="197">
        <v>427275.05</v>
      </c>
      <c r="CH266" s="197">
        <v>290456.99</v>
      </c>
      <c r="CI266" s="197">
        <v>414728</v>
      </c>
      <c r="CJ266" s="197">
        <v>393553.2</v>
      </c>
      <c r="CK266" s="197">
        <v>1212804.82</v>
      </c>
      <c r="CL266" s="197">
        <v>292142</v>
      </c>
      <c r="CM266" s="197">
        <v>290057.09000000003</v>
      </c>
    </row>
    <row r="267" spans="1:91" ht="24.6" hidden="1">
      <c r="A267" s="125">
        <v>29</v>
      </c>
      <c r="B267" s="243" t="s">
        <v>994</v>
      </c>
      <c r="C267" s="145" t="s">
        <v>562</v>
      </c>
      <c r="D267" s="195">
        <v>0</v>
      </c>
      <c r="E267" s="195">
        <v>0</v>
      </c>
      <c r="F267" s="195">
        <v>0</v>
      </c>
      <c r="G267" s="195">
        <v>65200</v>
      </c>
      <c r="H267" s="195">
        <v>0</v>
      </c>
      <c r="I267" s="195">
        <v>0</v>
      </c>
      <c r="J267" s="195">
        <v>0</v>
      </c>
      <c r="K267" s="195">
        <v>0</v>
      </c>
      <c r="L267" s="195">
        <v>0</v>
      </c>
      <c r="M267" s="195">
        <v>0</v>
      </c>
      <c r="N267" s="195">
        <v>0</v>
      </c>
      <c r="O267" s="195">
        <v>0</v>
      </c>
      <c r="P267" s="195">
        <v>0</v>
      </c>
      <c r="Q267" s="195">
        <v>3900</v>
      </c>
      <c r="R267" s="195">
        <v>0</v>
      </c>
      <c r="S267" s="195">
        <v>522014</v>
      </c>
      <c r="T267" s="195">
        <v>9300</v>
      </c>
      <c r="U267" s="195">
        <v>515337</v>
      </c>
      <c r="V267" s="195">
        <v>31345.34</v>
      </c>
      <c r="W267" s="195">
        <v>0</v>
      </c>
      <c r="X267" s="195">
        <v>414000</v>
      </c>
      <c r="Y267" s="195">
        <v>0</v>
      </c>
      <c r="Z267" s="195">
        <v>0</v>
      </c>
      <c r="AA267" s="195">
        <v>0</v>
      </c>
      <c r="AB267" s="195">
        <v>0</v>
      </c>
      <c r="AC267" s="195">
        <v>0</v>
      </c>
      <c r="AD267" s="195">
        <v>0</v>
      </c>
      <c r="AE267" s="195">
        <v>0</v>
      </c>
      <c r="AF267" s="195">
        <v>0</v>
      </c>
      <c r="AG267" s="195">
        <v>0</v>
      </c>
      <c r="AH267" s="195">
        <v>0</v>
      </c>
      <c r="AI267" s="195">
        <v>0</v>
      </c>
      <c r="AJ267" s="195">
        <v>0</v>
      </c>
      <c r="AK267" s="195">
        <v>0</v>
      </c>
      <c r="AL267" s="195">
        <v>2800000</v>
      </c>
      <c r="AM267" s="195">
        <v>7425</v>
      </c>
      <c r="AN267" s="195">
        <v>0</v>
      </c>
      <c r="AO267" s="195">
        <v>0</v>
      </c>
      <c r="AP267" s="195">
        <v>796500</v>
      </c>
      <c r="AQ267" s="195">
        <v>0</v>
      </c>
      <c r="AR267" s="195">
        <v>0</v>
      </c>
      <c r="AS267" s="195">
        <v>0</v>
      </c>
      <c r="AT267" s="195">
        <v>0</v>
      </c>
      <c r="AU267" s="195">
        <v>822500</v>
      </c>
      <c r="AV267" s="195">
        <v>0</v>
      </c>
      <c r="AW267" s="195">
        <v>248520</v>
      </c>
      <c r="AX267" s="195">
        <v>0</v>
      </c>
      <c r="AY267" s="195">
        <v>0</v>
      </c>
      <c r="AZ267" s="195">
        <v>0</v>
      </c>
      <c r="BA267" s="195">
        <v>0</v>
      </c>
      <c r="BB267" s="195">
        <v>1530840</v>
      </c>
      <c r="BC267" s="195">
        <v>47875</v>
      </c>
      <c r="BD267" s="195">
        <v>4782117.84</v>
      </c>
      <c r="BE267" s="195">
        <v>553580</v>
      </c>
      <c r="BF267" s="195">
        <v>365600</v>
      </c>
      <c r="BG267" s="195">
        <v>0</v>
      </c>
      <c r="BH267" s="195">
        <v>11800</v>
      </c>
      <c r="BI267" s="195">
        <v>0</v>
      </c>
      <c r="BJ267" s="195">
        <v>0</v>
      </c>
      <c r="BK267" s="195">
        <v>0</v>
      </c>
      <c r="BL267" s="195">
        <v>0</v>
      </c>
      <c r="BM267" s="195">
        <v>2760174.18</v>
      </c>
      <c r="BN267" s="195">
        <v>1283893</v>
      </c>
      <c r="BO267" s="195">
        <v>1034966.36</v>
      </c>
      <c r="BP267" s="195">
        <v>1467256</v>
      </c>
      <c r="BQ267" s="195">
        <v>740012</v>
      </c>
      <c r="BR267" s="195">
        <v>881784.88</v>
      </c>
      <c r="BS267" s="197">
        <v>10275300.01</v>
      </c>
      <c r="BT267" s="197">
        <v>0</v>
      </c>
      <c r="BU267" s="197">
        <v>0</v>
      </c>
      <c r="BV267" s="197">
        <v>1531942.2</v>
      </c>
      <c r="BW267" s="195">
        <v>0</v>
      </c>
      <c r="BX267" s="195">
        <v>0</v>
      </c>
      <c r="BY267" s="195">
        <v>1827000</v>
      </c>
      <c r="BZ267" s="195">
        <v>0</v>
      </c>
      <c r="CA267" s="195">
        <v>0</v>
      </c>
      <c r="CB267" s="197">
        <v>0</v>
      </c>
      <c r="CC267" s="195">
        <v>0</v>
      </c>
      <c r="CD267" s="197">
        <v>27000</v>
      </c>
      <c r="CE267" s="197">
        <v>959919.48</v>
      </c>
      <c r="CF267" s="195">
        <v>0</v>
      </c>
      <c r="CG267" s="195">
        <v>0</v>
      </c>
      <c r="CH267" s="197">
        <v>0</v>
      </c>
      <c r="CI267" s="195">
        <v>0</v>
      </c>
      <c r="CJ267" s="197">
        <v>0</v>
      </c>
      <c r="CK267" s="195">
        <v>715206.06</v>
      </c>
      <c r="CL267" s="195">
        <v>0</v>
      </c>
      <c r="CM267" s="197">
        <v>0</v>
      </c>
    </row>
    <row r="268" spans="1:91" ht="24.6" hidden="1">
      <c r="A268" s="125">
        <v>29</v>
      </c>
      <c r="B268" s="243" t="s">
        <v>995</v>
      </c>
      <c r="C268" s="145" t="s">
        <v>563</v>
      </c>
      <c r="D268" s="195">
        <v>0</v>
      </c>
      <c r="E268" s="195">
        <v>0</v>
      </c>
      <c r="F268" s="195">
        <v>0</v>
      </c>
      <c r="G268" s="195">
        <v>236000</v>
      </c>
      <c r="H268" s="195">
        <v>0</v>
      </c>
      <c r="I268" s="195">
        <v>0</v>
      </c>
      <c r="J268" s="195">
        <v>0</v>
      </c>
      <c r="K268" s="195">
        <v>0</v>
      </c>
      <c r="L268" s="195">
        <v>0</v>
      </c>
      <c r="M268" s="195">
        <v>0</v>
      </c>
      <c r="N268" s="195">
        <v>0</v>
      </c>
      <c r="O268" s="195">
        <v>0</v>
      </c>
      <c r="P268" s="195">
        <v>0</v>
      </c>
      <c r="Q268" s="195">
        <v>0</v>
      </c>
      <c r="R268" s="195">
        <v>0</v>
      </c>
      <c r="S268" s="195">
        <v>0</v>
      </c>
      <c r="T268" s="195">
        <v>111224.77</v>
      </c>
      <c r="U268" s="195">
        <v>0</v>
      </c>
      <c r="V268" s="195">
        <v>0</v>
      </c>
      <c r="W268" s="195">
        <v>0</v>
      </c>
      <c r="X268" s="195">
        <v>0</v>
      </c>
      <c r="Y268" s="195">
        <v>0</v>
      </c>
      <c r="Z268" s="195">
        <v>0</v>
      </c>
      <c r="AA268" s="195">
        <v>0</v>
      </c>
      <c r="AB268" s="195">
        <v>0</v>
      </c>
      <c r="AC268" s="195">
        <v>0</v>
      </c>
      <c r="AD268" s="195">
        <v>0</v>
      </c>
      <c r="AE268" s="195">
        <v>0</v>
      </c>
      <c r="AF268" s="195">
        <v>0</v>
      </c>
      <c r="AG268" s="195">
        <v>0</v>
      </c>
      <c r="AH268" s="195">
        <v>0</v>
      </c>
      <c r="AI268" s="195">
        <v>0</v>
      </c>
      <c r="AJ268" s="195">
        <v>0</v>
      </c>
      <c r="AK268" s="195">
        <v>0</v>
      </c>
      <c r="AL268" s="195">
        <v>0</v>
      </c>
      <c r="AM268" s="195">
        <v>0</v>
      </c>
      <c r="AN268" s="195">
        <v>0</v>
      </c>
      <c r="AO268" s="195">
        <v>0</v>
      </c>
      <c r="AP268" s="195">
        <v>0</v>
      </c>
      <c r="AQ268" s="195">
        <v>0</v>
      </c>
      <c r="AR268" s="195">
        <v>0</v>
      </c>
      <c r="AS268" s="195">
        <v>0</v>
      </c>
      <c r="AT268" s="195">
        <v>0</v>
      </c>
      <c r="AU268" s="195">
        <v>0</v>
      </c>
      <c r="AV268" s="195">
        <v>0</v>
      </c>
      <c r="AW268" s="195">
        <v>0</v>
      </c>
      <c r="AX268" s="195">
        <v>0</v>
      </c>
      <c r="AY268" s="195">
        <v>0</v>
      </c>
      <c r="AZ268" s="195">
        <v>0</v>
      </c>
      <c r="BA268" s="195">
        <v>0</v>
      </c>
      <c r="BB268" s="195">
        <v>0</v>
      </c>
      <c r="BC268" s="195">
        <v>0</v>
      </c>
      <c r="BD268" s="195">
        <v>0</v>
      </c>
      <c r="BE268" s="195">
        <v>272670</v>
      </c>
      <c r="BF268" s="195">
        <v>428140</v>
      </c>
      <c r="BG268" s="195">
        <v>0</v>
      </c>
      <c r="BH268" s="195">
        <v>0</v>
      </c>
      <c r="BI268" s="195">
        <v>0</v>
      </c>
      <c r="BJ268" s="195">
        <v>328755</v>
      </c>
      <c r="BK268" s="195">
        <v>722160</v>
      </c>
      <c r="BL268" s="195">
        <v>507076</v>
      </c>
      <c r="BM268" s="195">
        <v>0</v>
      </c>
      <c r="BN268" s="195">
        <v>0</v>
      </c>
      <c r="BO268" s="195">
        <v>62748</v>
      </c>
      <c r="BP268" s="195">
        <v>0</v>
      </c>
      <c r="BQ268" s="195">
        <v>0</v>
      </c>
      <c r="BR268" s="195">
        <v>91938</v>
      </c>
      <c r="BS268" s="197">
        <v>0</v>
      </c>
      <c r="BT268" s="197">
        <v>0</v>
      </c>
      <c r="BU268" s="197">
        <v>0</v>
      </c>
      <c r="BV268" s="197">
        <v>0</v>
      </c>
      <c r="BW268" s="197">
        <v>211070</v>
      </c>
      <c r="BX268" s="197">
        <v>0</v>
      </c>
      <c r="BY268" s="197">
        <v>0</v>
      </c>
      <c r="BZ268" s="197">
        <v>0</v>
      </c>
      <c r="CA268" s="197">
        <v>0</v>
      </c>
      <c r="CB268" s="197">
        <v>0</v>
      </c>
      <c r="CC268" s="197">
        <v>0</v>
      </c>
      <c r="CD268" s="197">
        <v>0</v>
      </c>
      <c r="CE268" s="197">
        <v>0</v>
      </c>
      <c r="CF268" s="197">
        <v>0</v>
      </c>
      <c r="CG268" s="197">
        <v>0</v>
      </c>
      <c r="CH268" s="197">
        <v>0</v>
      </c>
      <c r="CI268" s="197">
        <v>0</v>
      </c>
      <c r="CJ268" s="197">
        <v>0</v>
      </c>
      <c r="CK268" s="197">
        <v>0</v>
      </c>
      <c r="CL268" s="197">
        <v>498240</v>
      </c>
      <c r="CM268" s="197">
        <v>0</v>
      </c>
    </row>
    <row r="269" spans="1:91" ht="24.6" hidden="1">
      <c r="A269" s="125">
        <v>29</v>
      </c>
      <c r="B269" s="243" t="s">
        <v>996</v>
      </c>
      <c r="C269" s="128" t="s">
        <v>564</v>
      </c>
      <c r="D269" s="195">
        <v>0</v>
      </c>
      <c r="E269" s="195">
        <v>0</v>
      </c>
      <c r="F269" s="195">
        <v>0</v>
      </c>
      <c r="G269" s="195">
        <v>48000</v>
      </c>
      <c r="H269" s="195">
        <v>0</v>
      </c>
      <c r="I269" s="195">
        <v>0</v>
      </c>
      <c r="J269" s="195">
        <v>0</v>
      </c>
      <c r="K269" s="195">
        <v>0</v>
      </c>
      <c r="L269" s="195">
        <v>0</v>
      </c>
      <c r="M269" s="195">
        <v>0</v>
      </c>
      <c r="N269" s="195">
        <v>186900</v>
      </c>
      <c r="O269" s="195">
        <v>0</v>
      </c>
      <c r="P269" s="195">
        <v>0</v>
      </c>
      <c r="Q269" s="195">
        <v>0</v>
      </c>
      <c r="R269" s="195">
        <v>0</v>
      </c>
      <c r="S269" s="195">
        <v>0</v>
      </c>
      <c r="T269" s="195">
        <v>0</v>
      </c>
      <c r="U269" s="195">
        <v>0</v>
      </c>
      <c r="V269" s="195">
        <v>0</v>
      </c>
      <c r="W269" s="195">
        <v>0</v>
      </c>
      <c r="X269" s="195">
        <v>30000</v>
      </c>
      <c r="Y269" s="195">
        <v>0</v>
      </c>
      <c r="Z269" s="195">
        <v>0</v>
      </c>
      <c r="AA269" s="195">
        <v>0</v>
      </c>
      <c r="AB269" s="195">
        <v>0</v>
      </c>
      <c r="AC269" s="195">
        <v>0</v>
      </c>
      <c r="AD269" s="195">
        <v>0</v>
      </c>
      <c r="AE269" s="195">
        <v>0</v>
      </c>
      <c r="AF269" s="195">
        <v>0</v>
      </c>
      <c r="AG269" s="195">
        <v>0</v>
      </c>
      <c r="AH269" s="195">
        <v>0</v>
      </c>
      <c r="AI269" s="195">
        <v>0</v>
      </c>
      <c r="AJ269" s="195">
        <v>0</v>
      </c>
      <c r="AK269" s="195">
        <v>0</v>
      </c>
      <c r="AL269" s="195">
        <v>0</v>
      </c>
      <c r="AM269" s="195">
        <v>0</v>
      </c>
      <c r="AN269" s="195">
        <v>0</v>
      </c>
      <c r="AO269" s="195">
        <v>0</v>
      </c>
      <c r="AP269" s="195">
        <v>0</v>
      </c>
      <c r="AQ269" s="195">
        <v>0</v>
      </c>
      <c r="AR269" s="195">
        <v>0</v>
      </c>
      <c r="AS269" s="195">
        <v>0</v>
      </c>
      <c r="AT269" s="195">
        <v>0</v>
      </c>
      <c r="AU269" s="195">
        <v>0</v>
      </c>
      <c r="AV269" s="195">
        <v>0</v>
      </c>
      <c r="AW269" s="195">
        <v>0</v>
      </c>
      <c r="AX269" s="195">
        <v>0</v>
      </c>
      <c r="AY269" s="195">
        <v>0</v>
      </c>
      <c r="AZ269" s="195">
        <v>0</v>
      </c>
      <c r="BA269" s="195">
        <v>0</v>
      </c>
      <c r="BB269" s="195">
        <v>0</v>
      </c>
      <c r="BC269" s="195">
        <v>0</v>
      </c>
      <c r="BD269" s="195">
        <v>0</v>
      </c>
      <c r="BE269" s="195">
        <v>0</v>
      </c>
      <c r="BF269" s="195">
        <v>0</v>
      </c>
      <c r="BG269" s="195">
        <v>0</v>
      </c>
      <c r="BH269" s="195">
        <v>0</v>
      </c>
      <c r="BI269" s="195">
        <v>0</v>
      </c>
      <c r="BJ269" s="195">
        <v>0</v>
      </c>
      <c r="BK269" s="195">
        <v>0</v>
      </c>
      <c r="BL269" s="195">
        <v>0</v>
      </c>
      <c r="BM269" s="195">
        <v>0</v>
      </c>
      <c r="BN269" s="195">
        <v>0</v>
      </c>
      <c r="BO269" s="195">
        <v>0</v>
      </c>
      <c r="BP269" s="195">
        <v>0</v>
      </c>
      <c r="BQ269" s="195">
        <v>0</v>
      </c>
      <c r="BR269" s="195">
        <v>0</v>
      </c>
      <c r="BS269" s="197">
        <v>0</v>
      </c>
      <c r="BT269" s="197">
        <v>0</v>
      </c>
      <c r="BU269" s="197">
        <v>0</v>
      </c>
      <c r="BV269" s="197">
        <v>8000</v>
      </c>
      <c r="BW269" s="197">
        <v>0</v>
      </c>
      <c r="BX269" s="197">
        <v>0</v>
      </c>
      <c r="BY269" s="197">
        <v>0</v>
      </c>
      <c r="BZ269" s="197">
        <v>0</v>
      </c>
      <c r="CA269" s="197">
        <v>0</v>
      </c>
      <c r="CB269" s="197">
        <v>0</v>
      </c>
      <c r="CC269" s="197">
        <v>0</v>
      </c>
      <c r="CD269" s="197">
        <v>0</v>
      </c>
      <c r="CE269" s="197">
        <v>0</v>
      </c>
      <c r="CF269" s="197">
        <v>0</v>
      </c>
      <c r="CG269" s="197">
        <v>0</v>
      </c>
      <c r="CH269" s="197">
        <v>0</v>
      </c>
      <c r="CI269" s="197">
        <v>0</v>
      </c>
      <c r="CJ269" s="197">
        <v>0</v>
      </c>
      <c r="CK269" s="197">
        <v>0</v>
      </c>
      <c r="CL269" s="197">
        <v>0</v>
      </c>
      <c r="CM269" s="197">
        <v>0</v>
      </c>
    </row>
    <row r="270" spans="1:91" ht="24.6" hidden="1">
      <c r="A270" s="125">
        <v>29</v>
      </c>
      <c r="B270" s="243" t="s">
        <v>997</v>
      </c>
      <c r="C270" s="145" t="s">
        <v>565</v>
      </c>
      <c r="D270" s="195">
        <v>0</v>
      </c>
      <c r="E270" s="195">
        <v>0</v>
      </c>
      <c r="F270" s="195">
        <v>0</v>
      </c>
      <c r="G270" s="195">
        <v>0</v>
      </c>
      <c r="H270" s="195">
        <v>0</v>
      </c>
      <c r="I270" s="195">
        <v>0</v>
      </c>
      <c r="J270" s="195">
        <v>0</v>
      </c>
      <c r="K270" s="195">
        <v>0</v>
      </c>
      <c r="L270" s="195">
        <v>0</v>
      </c>
      <c r="M270" s="195">
        <v>0</v>
      </c>
      <c r="N270" s="195">
        <v>0</v>
      </c>
      <c r="O270" s="195">
        <v>0</v>
      </c>
      <c r="P270" s="195">
        <v>1756000</v>
      </c>
      <c r="Q270" s="195">
        <v>0</v>
      </c>
      <c r="R270" s="195">
        <v>0</v>
      </c>
      <c r="S270" s="195">
        <v>273600</v>
      </c>
      <c r="T270" s="195">
        <v>0</v>
      </c>
      <c r="U270" s="195">
        <v>297765</v>
      </c>
      <c r="V270" s="195">
        <v>34760</v>
      </c>
      <c r="W270" s="195">
        <v>0</v>
      </c>
      <c r="X270" s="195">
        <v>2161600</v>
      </c>
      <c r="Y270" s="195">
        <v>68480</v>
      </c>
      <c r="Z270" s="195">
        <v>425240</v>
      </c>
      <c r="AA270" s="195">
        <v>0</v>
      </c>
      <c r="AB270" s="195">
        <v>0</v>
      </c>
      <c r="AC270" s="195">
        <v>0</v>
      </c>
      <c r="AD270" s="195">
        <v>0</v>
      </c>
      <c r="AE270" s="195">
        <v>308000</v>
      </c>
      <c r="AF270" s="195">
        <v>0</v>
      </c>
      <c r="AG270" s="195">
        <v>0</v>
      </c>
      <c r="AH270" s="195">
        <v>0</v>
      </c>
      <c r="AI270" s="195">
        <v>0</v>
      </c>
      <c r="AJ270" s="195">
        <v>256000</v>
      </c>
      <c r="AK270" s="195">
        <v>0</v>
      </c>
      <c r="AL270" s="195">
        <v>2872800</v>
      </c>
      <c r="AM270" s="195">
        <v>0</v>
      </c>
      <c r="AN270" s="195">
        <v>231120</v>
      </c>
      <c r="AO270" s="195">
        <v>0</v>
      </c>
      <c r="AP270" s="195">
        <v>0</v>
      </c>
      <c r="AQ270" s="195">
        <v>0</v>
      </c>
      <c r="AR270" s="195">
        <v>0</v>
      </c>
      <c r="AS270" s="195">
        <v>136960</v>
      </c>
      <c r="AT270" s="195">
        <v>0</v>
      </c>
      <c r="AU270" s="195">
        <v>0</v>
      </c>
      <c r="AV270" s="195">
        <v>0</v>
      </c>
      <c r="AW270" s="195">
        <v>0</v>
      </c>
      <c r="AX270" s="195">
        <v>0</v>
      </c>
      <c r="AY270" s="195">
        <v>0</v>
      </c>
      <c r="AZ270" s="195">
        <v>0</v>
      </c>
      <c r="BA270" s="195">
        <v>231120</v>
      </c>
      <c r="BB270" s="195">
        <v>0</v>
      </c>
      <c r="BC270" s="195">
        <v>205440</v>
      </c>
      <c r="BD270" s="195">
        <v>0</v>
      </c>
      <c r="BE270" s="195">
        <v>62340</v>
      </c>
      <c r="BF270" s="195">
        <v>0</v>
      </c>
      <c r="BG270" s="195">
        <v>0</v>
      </c>
      <c r="BH270" s="195">
        <v>0</v>
      </c>
      <c r="BI270" s="195">
        <v>0</v>
      </c>
      <c r="BJ270" s="195">
        <v>0</v>
      </c>
      <c r="BK270" s="195">
        <v>0</v>
      </c>
      <c r="BL270" s="195">
        <v>0</v>
      </c>
      <c r="BM270" s="195">
        <v>1500425.43</v>
      </c>
      <c r="BN270" s="195">
        <v>365600</v>
      </c>
      <c r="BO270" s="195">
        <v>367533.96</v>
      </c>
      <c r="BP270" s="195">
        <v>564999.9</v>
      </c>
      <c r="BQ270" s="195">
        <v>325890</v>
      </c>
      <c r="BR270" s="195">
        <v>0</v>
      </c>
      <c r="BS270" s="197">
        <v>8474000</v>
      </c>
      <c r="BT270" s="195">
        <v>85500</v>
      </c>
      <c r="BU270" s="197">
        <v>0</v>
      </c>
      <c r="BV270" s="197">
        <v>1919200</v>
      </c>
      <c r="BW270" s="195">
        <v>0</v>
      </c>
      <c r="BX270" s="197">
        <v>0</v>
      </c>
      <c r="BY270" s="197">
        <v>0</v>
      </c>
      <c r="BZ270" s="197">
        <v>0</v>
      </c>
      <c r="CA270" s="197">
        <v>0</v>
      </c>
      <c r="CB270" s="197">
        <v>0</v>
      </c>
      <c r="CC270" s="195">
        <v>0</v>
      </c>
      <c r="CD270" s="197">
        <v>0</v>
      </c>
      <c r="CE270" s="197">
        <v>0</v>
      </c>
      <c r="CF270" s="197">
        <v>0</v>
      </c>
      <c r="CG270" s="197">
        <v>0</v>
      </c>
      <c r="CH270" s="197">
        <v>0</v>
      </c>
      <c r="CI270" s="197">
        <v>0</v>
      </c>
      <c r="CJ270" s="197">
        <v>0</v>
      </c>
      <c r="CK270" s="197">
        <v>0</v>
      </c>
      <c r="CL270" s="197">
        <v>0</v>
      </c>
      <c r="CM270" s="195">
        <v>0</v>
      </c>
    </row>
    <row r="271" spans="1:91" ht="24.6" hidden="1">
      <c r="A271" s="125">
        <v>29</v>
      </c>
      <c r="B271" s="243" t="s">
        <v>998</v>
      </c>
      <c r="C271" s="145" t="s">
        <v>566</v>
      </c>
      <c r="D271" s="195">
        <v>0</v>
      </c>
      <c r="E271" s="195">
        <v>5550</v>
      </c>
      <c r="F271" s="195">
        <v>0</v>
      </c>
      <c r="G271" s="195">
        <v>0</v>
      </c>
      <c r="H271" s="195">
        <v>0</v>
      </c>
      <c r="I271" s="195">
        <v>0</v>
      </c>
      <c r="J271" s="195">
        <v>0</v>
      </c>
      <c r="K271" s="195">
        <v>0</v>
      </c>
      <c r="L271" s="195">
        <v>0</v>
      </c>
      <c r="M271" s="195">
        <v>0</v>
      </c>
      <c r="N271" s="195">
        <v>0</v>
      </c>
      <c r="O271" s="195">
        <v>0</v>
      </c>
      <c r="P271" s="195">
        <v>0</v>
      </c>
      <c r="Q271" s="195">
        <v>0</v>
      </c>
      <c r="R271" s="195">
        <v>0</v>
      </c>
      <c r="S271" s="195">
        <v>0</v>
      </c>
      <c r="T271" s="195">
        <v>0</v>
      </c>
      <c r="U271" s="195">
        <v>0</v>
      </c>
      <c r="V271" s="195">
        <v>0</v>
      </c>
      <c r="W271" s="195">
        <v>0</v>
      </c>
      <c r="X271" s="195">
        <v>526414</v>
      </c>
      <c r="Y271" s="195">
        <v>0</v>
      </c>
      <c r="Z271" s="195">
        <v>0</v>
      </c>
      <c r="AA271" s="195">
        <v>0</v>
      </c>
      <c r="AB271" s="195">
        <v>0</v>
      </c>
      <c r="AC271" s="195">
        <v>0</v>
      </c>
      <c r="AD271" s="195">
        <v>0</v>
      </c>
      <c r="AE271" s="195">
        <v>0</v>
      </c>
      <c r="AF271" s="195">
        <v>0</v>
      </c>
      <c r="AG271" s="195">
        <v>428148</v>
      </c>
      <c r="AH271" s="195">
        <v>0</v>
      </c>
      <c r="AI271" s="195">
        <v>0</v>
      </c>
      <c r="AJ271" s="195">
        <v>0</v>
      </c>
      <c r="AK271" s="195">
        <v>0</v>
      </c>
      <c r="AL271" s="195">
        <v>3822293.25</v>
      </c>
      <c r="AM271" s="195">
        <v>0</v>
      </c>
      <c r="AN271" s="195">
        <v>0</v>
      </c>
      <c r="AO271" s="195">
        <v>0</v>
      </c>
      <c r="AP271" s="195">
        <v>0</v>
      </c>
      <c r="AQ271" s="195">
        <v>0</v>
      </c>
      <c r="AR271" s="195">
        <v>0</v>
      </c>
      <c r="AS271" s="195">
        <v>0</v>
      </c>
      <c r="AT271" s="195">
        <v>0</v>
      </c>
      <c r="AU271" s="195">
        <v>0</v>
      </c>
      <c r="AV271" s="195">
        <v>0</v>
      </c>
      <c r="AW271" s="195">
        <v>0</v>
      </c>
      <c r="AX271" s="195">
        <v>0</v>
      </c>
      <c r="AY271" s="195">
        <v>0</v>
      </c>
      <c r="AZ271" s="195">
        <v>0</v>
      </c>
      <c r="BA271" s="195">
        <v>0</v>
      </c>
      <c r="BB271" s="195">
        <v>0</v>
      </c>
      <c r="BC271" s="195">
        <v>0</v>
      </c>
      <c r="BD271" s="195">
        <v>779945.64</v>
      </c>
      <c r="BE271" s="195">
        <v>0</v>
      </c>
      <c r="BF271" s="195">
        <v>0</v>
      </c>
      <c r="BG271" s="195">
        <v>0</v>
      </c>
      <c r="BH271" s="195">
        <v>0</v>
      </c>
      <c r="BI271" s="195">
        <v>0</v>
      </c>
      <c r="BJ271" s="195">
        <v>0</v>
      </c>
      <c r="BK271" s="195">
        <v>0</v>
      </c>
      <c r="BL271" s="195">
        <v>0</v>
      </c>
      <c r="BM271" s="195">
        <v>0</v>
      </c>
      <c r="BN271" s="195">
        <v>0</v>
      </c>
      <c r="BO271" s="195">
        <v>0</v>
      </c>
      <c r="BP271" s="195">
        <v>807927</v>
      </c>
      <c r="BQ271" s="195">
        <v>0</v>
      </c>
      <c r="BR271" s="195">
        <v>0</v>
      </c>
      <c r="BS271" s="195">
        <v>7584104.4800000004</v>
      </c>
      <c r="BT271" s="197">
        <v>0</v>
      </c>
      <c r="BU271" s="195">
        <v>0</v>
      </c>
      <c r="BV271" s="195">
        <v>0</v>
      </c>
      <c r="BW271" s="195">
        <v>0</v>
      </c>
      <c r="BX271" s="195">
        <v>0</v>
      </c>
      <c r="BY271" s="195">
        <v>0</v>
      </c>
      <c r="BZ271" s="195">
        <v>0</v>
      </c>
      <c r="CA271" s="195">
        <v>0</v>
      </c>
      <c r="CB271" s="195">
        <v>0</v>
      </c>
      <c r="CC271" s="197">
        <v>0</v>
      </c>
      <c r="CD271" s="195">
        <v>0</v>
      </c>
      <c r="CE271" s="197">
        <v>0</v>
      </c>
      <c r="CF271" s="197">
        <v>0</v>
      </c>
      <c r="CG271" s="195">
        <v>0</v>
      </c>
      <c r="CH271" s="195">
        <v>0</v>
      </c>
      <c r="CI271" s="195">
        <v>0</v>
      </c>
      <c r="CJ271" s="195">
        <v>0</v>
      </c>
      <c r="CK271" s="197">
        <v>0</v>
      </c>
      <c r="CL271" s="195">
        <v>0</v>
      </c>
      <c r="CM271" s="195">
        <v>0</v>
      </c>
    </row>
    <row r="272" spans="1:91" ht="24.6" hidden="1">
      <c r="A272" s="125">
        <v>29</v>
      </c>
      <c r="B272" s="243" t="s">
        <v>999</v>
      </c>
      <c r="C272" s="145" t="s">
        <v>567</v>
      </c>
      <c r="D272" s="195">
        <v>1024088.7</v>
      </c>
      <c r="E272" s="195">
        <v>341978.28</v>
      </c>
      <c r="F272" s="195">
        <v>181453.4</v>
      </c>
      <c r="G272" s="195">
        <v>195636.2</v>
      </c>
      <c r="H272" s="195">
        <v>66344</v>
      </c>
      <c r="I272" s="195">
        <v>46117</v>
      </c>
      <c r="J272" s="195">
        <v>143052</v>
      </c>
      <c r="K272" s="195">
        <v>216096</v>
      </c>
      <c r="L272" s="195">
        <v>97448</v>
      </c>
      <c r="M272" s="195">
        <v>124930.9</v>
      </c>
      <c r="N272" s="195">
        <v>473187.36</v>
      </c>
      <c r="O272" s="195">
        <v>49123.7</v>
      </c>
      <c r="P272" s="195">
        <v>1049936.1200000001</v>
      </c>
      <c r="Q272" s="195">
        <v>147867.26</v>
      </c>
      <c r="R272" s="195">
        <v>158985.84</v>
      </c>
      <c r="S272" s="195">
        <v>0</v>
      </c>
      <c r="T272" s="195">
        <v>162736.14000000001</v>
      </c>
      <c r="U272" s="195">
        <v>99147.12</v>
      </c>
      <c r="V272" s="195">
        <v>39552.76</v>
      </c>
      <c r="W272" s="195">
        <v>37844.019999999997</v>
      </c>
      <c r="X272" s="195">
        <v>1905017.76</v>
      </c>
      <c r="Y272" s="195">
        <v>127741</v>
      </c>
      <c r="Z272" s="195">
        <v>432861</v>
      </c>
      <c r="AA272" s="195">
        <v>213044</v>
      </c>
      <c r="AB272" s="195">
        <v>47362.12</v>
      </c>
      <c r="AC272" s="195">
        <v>108732</v>
      </c>
      <c r="AD272" s="195">
        <v>108444</v>
      </c>
      <c r="AE272" s="195">
        <v>509650.77</v>
      </c>
      <c r="AF272" s="195">
        <v>94820</v>
      </c>
      <c r="AG272" s="195">
        <v>202112</v>
      </c>
      <c r="AH272" s="195">
        <v>168280.06</v>
      </c>
      <c r="AI272" s="195">
        <v>301759.90000000002</v>
      </c>
      <c r="AJ272" s="195">
        <v>155111.42000000001</v>
      </c>
      <c r="AK272" s="195">
        <v>73931</v>
      </c>
      <c r="AL272" s="195">
        <v>627177.06000000006</v>
      </c>
      <c r="AM272" s="195">
        <v>136091</v>
      </c>
      <c r="AN272" s="195">
        <v>97756.88</v>
      </c>
      <c r="AO272" s="195">
        <v>211437.13</v>
      </c>
      <c r="AP272" s="195">
        <v>289494.92</v>
      </c>
      <c r="AQ272" s="195">
        <v>141960.82999999999</v>
      </c>
      <c r="AR272" s="195">
        <v>34507</v>
      </c>
      <c r="AS272" s="195">
        <v>718210.5</v>
      </c>
      <c r="AT272" s="195">
        <v>149360.60999999999</v>
      </c>
      <c r="AU272" s="195">
        <v>170170</v>
      </c>
      <c r="AV272" s="195">
        <v>229056</v>
      </c>
      <c r="AW272" s="195">
        <v>96531</v>
      </c>
      <c r="AX272" s="195">
        <v>73106</v>
      </c>
      <c r="AY272" s="195">
        <v>151217</v>
      </c>
      <c r="AZ272" s="195">
        <v>78474</v>
      </c>
      <c r="BA272" s="195">
        <v>88749</v>
      </c>
      <c r="BB272" s="195">
        <v>1014120.89</v>
      </c>
      <c r="BC272" s="195">
        <v>92097.71</v>
      </c>
      <c r="BD272" s="195">
        <v>0</v>
      </c>
      <c r="BE272" s="195">
        <v>393299.4</v>
      </c>
      <c r="BF272" s="195">
        <v>99708.94</v>
      </c>
      <c r="BG272" s="195">
        <v>33054.58</v>
      </c>
      <c r="BH272" s="195">
        <v>1407646.66</v>
      </c>
      <c r="BI272" s="195">
        <v>64187.88</v>
      </c>
      <c r="BJ272" s="195">
        <v>18054.3</v>
      </c>
      <c r="BK272" s="195">
        <v>120872.7</v>
      </c>
      <c r="BL272" s="195">
        <v>118949.88</v>
      </c>
      <c r="BM272" s="195">
        <v>1008865.53</v>
      </c>
      <c r="BN272" s="195">
        <v>278304</v>
      </c>
      <c r="BO272" s="195">
        <v>210452</v>
      </c>
      <c r="BP272" s="195">
        <v>360090</v>
      </c>
      <c r="BQ272" s="195">
        <v>442050.5</v>
      </c>
      <c r="BR272" s="195">
        <v>130002</v>
      </c>
      <c r="BS272" s="195">
        <v>5684656.25</v>
      </c>
      <c r="BT272" s="197">
        <v>205751</v>
      </c>
      <c r="BU272" s="197">
        <v>9000</v>
      </c>
      <c r="BV272" s="197">
        <v>524607</v>
      </c>
      <c r="BW272" s="195">
        <v>14157</v>
      </c>
      <c r="BX272" s="197">
        <v>98176</v>
      </c>
      <c r="BY272" s="197">
        <v>371854</v>
      </c>
      <c r="BZ272" s="197">
        <v>96266</v>
      </c>
      <c r="CA272" s="197">
        <v>69342</v>
      </c>
      <c r="CB272" s="197">
        <v>133536</v>
      </c>
      <c r="CC272" s="197">
        <v>173914</v>
      </c>
      <c r="CD272" s="197">
        <v>480725.1</v>
      </c>
      <c r="CE272" s="197">
        <v>198457</v>
      </c>
      <c r="CF272" s="197">
        <v>421447</v>
      </c>
      <c r="CG272" s="197">
        <v>97266</v>
      </c>
      <c r="CH272" s="197">
        <v>69264</v>
      </c>
      <c r="CI272" s="195">
        <v>80002</v>
      </c>
      <c r="CJ272" s="197">
        <v>76712</v>
      </c>
      <c r="CK272" s="197">
        <v>590356</v>
      </c>
      <c r="CL272" s="197">
        <v>108485</v>
      </c>
      <c r="CM272" s="197">
        <v>91923</v>
      </c>
    </row>
    <row r="273" spans="1:91" ht="24.6" hidden="1">
      <c r="A273" s="125">
        <v>29</v>
      </c>
      <c r="B273" s="243" t="s">
        <v>1000</v>
      </c>
      <c r="C273" s="145" t="s">
        <v>568</v>
      </c>
      <c r="D273" s="195">
        <v>1107601</v>
      </c>
      <c r="E273" s="195">
        <v>361500</v>
      </c>
      <c r="F273" s="195">
        <v>0</v>
      </c>
      <c r="G273" s="195">
        <v>14400</v>
      </c>
      <c r="H273" s="195">
        <v>0</v>
      </c>
      <c r="I273" s="195">
        <v>0</v>
      </c>
      <c r="J273" s="195">
        <v>0</v>
      </c>
      <c r="K273" s="195">
        <v>23767025</v>
      </c>
      <c r="L273" s="195">
        <v>306121.06</v>
      </c>
      <c r="M273" s="195">
        <v>206515</v>
      </c>
      <c r="N273" s="195">
        <v>0</v>
      </c>
      <c r="O273" s="195">
        <v>1215</v>
      </c>
      <c r="P273" s="195">
        <v>15678195</v>
      </c>
      <c r="Q273" s="195">
        <v>0</v>
      </c>
      <c r="R273" s="195">
        <v>15146320</v>
      </c>
      <c r="S273" s="195">
        <v>0</v>
      </c>
      <c r="T273" s="195">
        <v>0</v>
      </c>
      <c r="U273" s="195">
        <v>0</v>
      </c>
      <c r="V273" s="195">
        <v>0</v>
      </c>
      <c r="W273" s="195">
        <v>0</v>
      </c>
      <c r="X273" s="195">
        <v>3707000</v>
      </c>
      <c r="Y273" s="195">
        <v>0</v>
      </c>
      <c r="Z273" s="195">
        <v>0</v>
      </c>
      <c r="AA273" s="195">
        <v>0</v>
      </c>
      <c r="AB273" s="195">
        <v>0</v>
      </c>
      <c r="AC273" s="195">
        <v>0</v>
      </c>
      <c r="AD273" s="195">
        <v>0</v>
      </c>
      <c r="AE273" s="195">
        <v>3974850</v>
      </c>
      <c r="AF273" s="195">
        <v>99000</v>
      </c>
      <c r="AG273" s="195">
        <v>0</v>
      </c>
      <c r="AH273" s="195">
        <v>0</v>
      </c>
      <c r="AI273" s="195">
        <v>0</v>
      </c>
      <c r="AJ273" s="195">
        <v>273750</v>
      </c>
      <c r="AK273" s="195">
        <v>0</v>
      </c>
      <c r="AL273" s="195">
        <v>64343079.170000002</v>
      </c>
      <c r="AM273" s="195">
        <v>0</v>
      </c>
      <c r="AN273" s="195">
        <v>1690</v>
      </c>
      <c r="AO273" s="195">
        <v>442000</v>
      </c>
      <c r="AP273" s="195">
        <v>0</v>
      </c>
      <c r="AQ273" s="195">
        <v>0</v>
      </c>
      <c r="AR273" s="195">
        <v>1840</v>
      </c>
      <c r="AS273" s="195">
        <v>16201300</v>
      </c>
      <c r="AT273" s="195">
        <v>280000</v>
      </c>
      <c r="AU273" s="195">
        <v>228640</v>
      </c>
      <c r="AV273" s="195">
        <v>0</v>
      </c>
      <c r="AW273" s="195">
        <v>0</v>
      </c>
      <c r="AX273" s="195">
        <v>0</v>
      </c>
      <c r="AY273" s="195">
        <v>0</v>
      </c>
      <c r="AZ273" s="195">
        <v>0</v>
      </c>
      <c r="BA273" s="195">
        <v>249600</v>
      </c>
      <c r="BB273" s="195">
        <v>0</v>
      </c>
      <c r="BC273" s="195">
        <v>74570</v>
      </c>
      <c r="BD273" s="195">
        <v>3413000</v>
      </c>
      <c r="BE273" s="195">
        <v>1057360</v>
      </c>
      <c r="BF273" s="195">
        <v>0</v>
      </c>
      <c r="BG273" s="195">
        <v>0</v>
      </c>
      <c r="BH273" s="195">
        <v>810000</v>
      </c>
      <c r="BI273" s="195">
        <v>8000</v>
      </c>
      <c r="BJ273" s="195">
        <v>0</v>
      </c>
      <c r="BK273" s="195">
        <v>0</v>
      </c>
      <c r="BL273" s="195">
        <v>0</v>
      </c>
      <c r="BM273" s="195">
        <v>2110015.92</v>
      </c>
      <c r="BN273" s="195">
        <v>0</v>
      </c>
      <c r="BO273" s="195">
        <v>0</v>
      </c>
      <c r="BP273" s="195">
        <v>0</v>
      </c>
      <c r="BQ273" s="195">
        <v>0</v>
      </c>
      <c r="BR273" s="195">
        <v>0</v>
      </c>
      <c r="BS273" s="195">
        <v>36172748.299999997</v>
      </c>
      <c r="BT273" s="195">
        <v>0</v>
      </c>
      <c r="BU273" s="195">
        <v>336500</v>
      </c>
      <c r="BV273" s="195">
        <v>34081550</v>
      </c>
      <c r="BW273" s="195">
        <v>0</v>
      </c>
      <c r="BX273" s="195">
        <v>0</v>
      </c>
      <c r="BY273" s="195">
        <v>5323098</v>
      </c>
      <c r="BZ273" s="195">
        <v>0</v>
      </c>
      <c r="CA273" s="195">
        <v>0</v>
      </c>
      <c r="CB273" s="195">
        <v>0</v>
      </c>
      <c r="CC273" s="195">
        <v>0</v>
      </c>
      <c r="CD273" s="195">
        <v>11083878</v>
      </c>
      <c r="CE273" s="195">
        <v>0</v>
      </c>
      <c r="CF273" s="195">
        <v>7841275</v>
      </c>
      <c r="CG273" s="195">
        <v>1436096</v>
      </c>
      <c r="CH273" s="195">
        <v>0</v>
      </c>
      <c r="CI273" s="195">
        <v>176350</v>
      </c>
      <c r="CJ273" s="195">
        <v>0</v>
      </c>
      <c r="CK273" s="195">
        <v>10407857.83</v>
      </c>
      <c r="CL273" s="195">
        <v>0</v>
      </c>
      <c r="CM273" s="195">
        <v>0</v>
      </c>
    </row>
    <row r="274" spans="1:91" ht="24.6" hidden="1">
      <c r="A274" s="125">
        <v>29</v>
      </c>
      <c r="B274" s="243" t="s">
        <v>1001</v>
      </c>
      <c r="C274" s="145" t="s">
        <v>569</v>
      </c>
      <c r="D274" s="195">
        <v>4142994.72</v>
      </c>
      <c r="E274" s="195">
        <v>8927424.1899999995</v>
      </c>
      <c r="F274" s="195">
        <v>1738836.25</v>
      </c>
      <c r="G274" s="195">
        <v>383916.67</v>
      </c>
      <c r="H274" s="195">
        <v>754829.17</v>
      </c>
      <c r="I274" s="195">
        <v>1983529.34</v>
      </c>
      <c r="J274" s="195">
        <v>1113439.6000000001</v>
      </c>
      <c r="K274" s="195">
        <v>11479378.49</v>
      </c>
      <c r="L274" s="195">
        <v>5534218.6699999999</v>
      </c>
      <c r="M274" s="195">
        <v>4826738.9000000004</v>
      </c>
      <c r="N274" s="195">
        <v>15058721.42</v>
      </c>
      <c r="O274" s="195">
        <v>468994.59</v>
      </c>
      <c r="P274" s="195">
        <v>4830121.43</v>
      </c>
      <c r="Q274" s="195">
        <v>3247775.94</v>
      </c>
      <c r="R274" s="195">
        <v>3491779.6</v>
      </c>
      <c r="S274" s="195">
        <v>4236690.01</v>
      </c>
      <c r="T274" s="195">
        <v>2001712.62</v>
      </c>
      <c r="U274" s="195">
        <v>4944303.83</v>
      </c>
      <c r="V274" s="195">
        <v>6200440.1799999997</v>
      </c>
      <c r="W274" s="195">
        <v>955414.97</v>
      </c>
      <c r="X274" s="195">
        <v>3699289.61</v>
      </c>
      <c r="Y274" s="195">
        <v>6271342.2000000002</v>
      </c>
      <c r="Z274" s="195">
        <v>672565.9</v>
      </c>
      <c r="AA274" s="195">
        <v>2325330.7999999998</v>
      </c>
      <c r="AB274" s="195">
        <v>342720</v>
      </c>
      <c r="AC274" s="195">
        <v>1049026.5</v>
      </c>
      <c r="AD274" s="195">
        <v>580881.19999999995</v>
      </c>
      <c r="AE274" s="195">
        <v>2309726.15</v>
      </c>
      <c r="AF274" s="195">
        <v>76323</v>
      </c>
      <c r="AG274" s="195">
        <v>1063956.3999999999</v>
      </c>
      <c r="AH274" s="195">
        <v>831563</v>
      </c>
      <c r="AI274" s="195">
        <v>486299.9</v>
      </c>
      <c r="AJ274" s="195">
        <v>1500457.1</v>
      </c>
      <c r="AK274" s="195">
        <v>1135359.6399999999</v>
      </c>
      <c r="AL274" s="195">
        <v>4763444.96</v>
      </c>
      <c r="AM274" s="195">
        <v>2559428.87</v>
      </c>
      <c r="AN274" s="195">
        <v>5005405.3</v>
      </c>
      <c r="AO274" s="195">
        <v>8501481.5099999998</v>
      </c>
      <c r="AP274" s="195">
        <v>733020.07</v>
      </c>
      <c r="AQ274" s="195">
        <v>5486738.5999999996</v>
      </c>
      <c r="AR274" s="195">
        <v>2794162.67</v>
      </c>
      <c r="AS274" s="195">
        <v>25967470.02</v>
      </c>
      <c r="AT274" s="195">
        <v>2181327.2000000002</v>
      </c>
      <c r="AU274" s="195">
        <v>1748101</v>
      </c>
      <c r="AV274" s="195">
        <v>2429317.66</v>
      </c>
      <c r="AW274" s="195">
        <v>1910307</v>
      </c>
      <c r="AX274" s="195">
        <v>160068.67000000001</v>
      </c>
      <c r="AY274" s="195">
        <v>3599855.96</v>
      </c>
      <c r="AZ274" s="195">
        <v>2498844.5</v>
      </c>
      <c r="BA274" s="195">
        <v>299801.99</v>
      </c>
      <c r="BB274" s="195">
        <v>26645912.899999999</v>
      </c>
      <c r="BC274" s="195">
        <v>583892.67000000004</v>
      </c>
      <c r="BD274" s="195">
        <v>14420183.32</v>
      </c>
      <c r="BE274" s="195">
        <v>4367914.5199999996</v>
      </c>
      <c r="BF274" s="195">
        <v>78850.5</v>
      </c>
      <c r="BG274" s="195">
        <v>1359379.28</v>
      </c>
      <c r="BH274" s="195">
        <v>7141350.3899999997</v>
      </c>
      <c r="BI274" s="195">
        <v>743318.8</v>
      </c>
      <c r="BJ274" s="195">
        <v>1298602.6599999999</v>
      </c>
      <c r="BK274" s="195">
        <v>457420.79999999999</v>
      </c>
      <c r="BL274" s="195">
        <v>764295</v>
      </c>
      <c r="BM274" s="195">
        <v>5958554.4500000002</v>
      </c>
      <c r="BN274" s="195">
        <v>5304533</v>
      </c>
      <c r="BO274" s="195">
        <v>2565796.81</v>
      </c>
      <c r="BP274" s="195">
        <v>3658697.3</v>
      </c>
      <c r="BQ274" s="195">
        <v>1380492.75</v>
      </c>
      <c r="BR274" s="195">
        <v>760880</v>
      </c>
      <c r="BS274" s="197">
        <v>28827917.109999999</v>
      </c>
      <c r="BT274" s="197">
        <v>3392441.28</v>
      </c>
      <c r="BU274" s="195">
        <v>580186.5</v>
      </c>
      <c r="BV274" s="197">
        <v>770149.09</v>
      </c>
      <c r="BW274" s="195">
        <v>3501873.17</v>
      </c>
      <c r="BX274" s="195">
        <v>2341124</v>
      </c>
      <c r="BY274" s="197">
        <v>1059262.3</v>
      </c>
      <c r="BZ274" s="197">
        <v>109100</v>
      </c>
      <c r="CA274" s="197">
        <v>650342.87</v>
      </c>
      <c r="CB274" s="197">
        <v>1622034.6</v>
      </c>
      <c r="CC274" s="197">
        <v>16307596.949999999</v>
      </c>
      <c r="CD274" s="197">
        <v>367752.5</v>
      </c>
      <c r="CE274" s="197">
        <v>1627561.2</v>
      </c>
      <c r="CF274" s="197">
        <v>2326198.6800000002</v>
      </c>
      <c r="CG274" s="197">
        <v>3085700.79</v>
      </c>
      <c r="CH274" s="197">
        <v>663931.30000000005</v>
      </c>
      <c r="CI274" s="195">
        <v>337380</v>
      </c>
      <c r="CJ274" s="197">
        <v>1262267.07</v>
      </c>
      <c r="CK274" s="197">
        <v>7545970.4500000002</v>
      </c>
      <c r="CL274" s="195">
        <v>333091.78000000003</v>
      </c>
      <c r="CM274" s="197">
        <v>1057550.67</v>
      </c>
    </row>
    <row r="275" spans="1:91" ht="24.6" hidden="1">
      <c r="A275" s="125">
        <v>30</v>
      </c>
      <c r="B275" s="243" t="s">
        <v>1002</v>
      </c>
      <c r="C275" s="145" t="s">
        <v>570</v>
      </c>
      <c r="D275" s="195">
        <v>11353940</v>
      </c>
      <c r="E275" s="195">
        <v>1115391.5</v>
      </c>
      <c r="F275" s="195">
        <v>1114135</v>
      </c>
      <c r="G275" s="195">
        <v>983875</v>
      </c>
      <c r="H275" s="195">
        <v>390340</v>
      </c>
      <c r="I275" s="195">
        <v>740850</v>
      </c>
      <c r="J275" s="195">
        <v>1826007.1</v>
      </c>
      <c r="K275" s="195">
        <v>1625028.5</v>
      </c>
      <c r="L275" s="195">
        <v>1090862</v>
      </c>
      <c r="M275" s="195">
        <v>892335</v>
      </c>
      <c r="N275" s="195">
        <v>3349765</v>
      </c>
      <c r="O275" s="195">
        <v>421298</v>
      </c>
      <c r="P275" s="195">
        <v>10870555.5</v>
      </c>
      <c r="Q275" s="195">
        <v>1236780</v>
      </c>
      <c r="R275" s="195">
        <v>1553418</v>
      </c>
      <c r="S275" s="195">
        <v>4120333.5</v>
      </c>
      <c r="T275" s="195">
        <v>1307531</v>
      </c>
      <c r="U275" s="195">
        <v>1971644.6</v>
      </c>
      <c r="V275" s="195">
        <v>918425</v>
      </c>
      <c r="W275" s="195">
        <v>456188</v>
      </c>
      <c r="X275" s="195">
        <v>23952172.300000001</v>
      </c>
      <c r="Y275" s="195">
        <v>642740.5</v>
      </c>
      <c r="Z275" s="195">
        <v>985537.1</v>
      </c>
      <c r="AA275" s="195">
        <v>1451530.2</v>
      </c>
      <c r="AB275" s="195">
        <v>274375.40000000002</v>
      </c>
      <c r="AC275" s="195">
        <v>536650.9</v>
      </c>
      <c r="AD275" s="195">
        <v>148595</v>
      </c>
      <c r="AE275" s="195">
        <v>4532188.0999999996</v>
      </c>
      <c r="AF275" s="195">
        <v>569790</v>
      </c>
      <c r="AG275" s="195">
        <v>743189.2</v>
      </c>
      <c r="AH275" s="195">
        <v>783355.3</v>
      </c>
      <c r="AI275" s="195">
        <v>8514511.5</v>
      </c>
      <c r="AJ275" s="195">
        <v>652194</v>
      </c>
      <c r="AK275" s="195">
        <v>771315.29</v>
      </c>
      <c r="AL275" s="195">
        <v>25034023</v>
      </c>
      <c r="AM275" s="195">
        <v>1064635.1000000001</v>
      </c>
      <c r="AN275" s="195">
        <v>690092</v>
      </c>
      <c r="AO275" s="195">
        <v>1409789</v>
      </c>
      <c r="AP275" s="195">
        <v>1977639</v>
      </c>
      <c r="AQ275" s="195">
        <v>1489705</v>
      </c>
      <c r="AR275" s="195">
        <v>449075.5</v>
      </c>
      <c r="AS275" s="195">
        <v>4380480</v>
      </c>
      <c r="AT275" s="195">
        <v>1077404.82</v>
      </c>
      <c r="AU275" s="195">
        <v>7176111</v>
      </c>
      <c r="AV275" s="195">
        <v>2351310.54</v>
      </c>
      <c r="AW275" s="195">
        <v>815629</v>
      </c>
      <c r="AX275" s="195">
        <v>332982</v>
      </c>
      <c r="AY275" s="195">
        <v>1193399.5</v>
      </c>
      <c r="AZ275" s="195">
        <v>1324785</v>
      </c>
      <c r="BA275" s="195">
        <v>563875</v>
      </c>
      <c r="BB275" s="195">
        <v>14711860.18</v>
      </c>
      <c r="BC275" s="195">
        <v>536381.4</v>
      </c>
      <c r="BD275" s="195">
        <v>15193472.9</v>
      </c>
      <c r="BE275" s="195">
        <v>4172898.3</v>
      </c>
      <c r="BF275" s="195">
        <v>1242797</v>
      </c>
      <c r="BG275" s="195">
        <v>81540</v>
      </c>
      <c r="BH275" s="195">
        <v>5181248.4000000004</v>
      </c>
      <c r="BI275" s="195">
        <v>716775</v>
      </c>
      <c r="BJ275" s="195">
        <v>408570</v>
      </c>
      <c r="BK275" s="195">
        <v>1305958.5</v>
      </c>
      <c r="BL275" s="195">
        <v>845525</v>
      </c>
      <c r="BM275" s="195">
        <v>4843659.4800000004</v>
      </c>
      <c r="BN275" s="195">
        <v>1354718.8</v>
      </c>
      <c r="BO275" s="195">
        <v>2072548.2</v>
      </c>
      <c r="BP275" s="195">
        <v>5210229</v>
      </c>
      <c r="BQ275" s="195">
        <v>2271649</v>
      </c>
      <c r="BR275" s="195">
        <v>595019.5</v>
      </c>
      <c r="BS275" s="197">
        <v>111267612.8</v>
      </c>
      <c r="BT275" s="195">
        <v>2266898.4700000002</v>
      </c>
      <c r="BU275" s="195">
        <v>816630</v>
      </c>
      <c r="BV275" s="195">
        <v>3992852.3</v>
      </c>
      <c r="BW275" s="195">
        <v>645585</v>
      </c>
      <c r="BX275" s="195">
        <v>802795</v>
      </c>
      <c r="BY275" s="195">
        <v>1758502</v>
      </c>
      <c r="BZ275" s="195">
        <v>862220.5</v>
      </c>
      <c r="CA275" s="195">
        <v>618820.5</v>
      </c>
      <c r="CB275" s="195">
        <v>1123260</v>
      </c>
      <c r="CC275" s="195">
        <v>1933255</v>
      </c>
      <c r="CD275" s="195">
        <v>7502681.3200000003</v>
      </c>
      <c r="CE275" s="195">
        <v>532744.5</v>
      </c>
      <c r="CF275" s="195">
        <v>6299998.4699999997</v>
      </c>
      <c r="CG275" s="195">
        <v>579665</v>
      </c>
      <c r="CH275" s="197">
        <v>102754</v>
      </c>
      <c r="CI275" s="195">
        <v>290583</v>
      </c>
      <c r="CJ275" s="195">
        <v>264811.2</v>
      </c>
      <c r="CK275" s="195">
        <v>2946830</v>
      </c>
      <c r="CL275" s="195">
        <v>774427.66</v>
      </c>
      <c r="CM275" s="195">
        <v>473207.5</v>
      </c>
    </row>
    <row r="276" spans="1:91" ht="24.6" hidden="1">
      <c r="A276" s="125">
        <v>30</v>
      </c>
      <c r="B276" s="243" t="s">
        <v>1003</v>
      </c>
      <c r="C276" s="145" t="s">
        <v>571</v>
      </c>
      <c r="D276" s="195">
        <v>30965350</v>
      </c>
      <c r="E276" s="195">
        <v>0</v>
      </c>
      <c r="F276" s="195">
        <v>353700</v>
      </c>
      <c r="G276" s="195">
        <v>238700</v>
      </c>
      <c r="H276" s="195">
        <v>134100</v>
      </c>
      <c r="I276" s="195">
        <v>248631.59</v>
      </c>
      <c r="J276" s="195">
        <v>1394970</v>
      </c>
      <c r="K276" s="195">
        <v>4069650</v>
      </c>
      <c r="L276" s="195">
        <v>426700</v>
      </c>
      <c r="M276" s="195">
        <v>29100</v>
      </c>
      <c r="N276" s="195">
        <v>5298979</v>
      </c>
      <c r="O276" s="195">
        <v>136742</v>
      </c>
      <c r="P276" s="195">
        <v>14491392.5</v>
      </c>
      <c r="Q276" s="195">
        <v>1699015</v>
      </c>
      <c r="R276" s="195">
        <v>2024890</v>
      </c>
      <c r="S276" s="195">
        <v>1960275</v>
      </c>
      <c r="T276" s="195">
        <v>1101925</v>
      </c>
      <c r="U276" s="195">
        <v>1040480</v>
      </c>
      <c r="V276" s="195">
        <v>648650</v>
      </c>
      <c r="W276" s="195">
        <v>213760</v>
      </c>
      <c r="X276" s="195">
        <v>34086035</v>
      </c>
      <c r="Y276" s="195">
        <v>0</v>
      </c>
      <c r="Z276" s="195">
        <v>0</v>
      </c>
      <c r="AA276" s="195">
        <v>0</v>
      </c>
      <c r="AB276" s="195">
        <v>0</v>
      </c>
      <c r="AC276" s="195">
        <v>0</v>
      </c>
      <c r="AD276" s="195">
        <v>0</v>
      </c>
      <c r="AE276" s="195">
        <v>5165950</v>
      </c>
      <c r="AF276" s="195">
        <v>0</v>
      </c>
      <c r="AG276" s="195">
        <v>0</v>
      </c>
      <c r="AH276" s="195">
        <v>0</v>
      </c>
      <c r="AI276" s="195">
        <v>335350</v>
      </c>
      <c r="AJ276" s="195">
        <v>0</v>
      </c>
      <c r="AK276" s="195">
        <v>0</v>
      </c>
      <c r="AL276" s="195">
        <v>40092800</v>
      </c>
      <c r="AM276" s="195">
        <v>0</v>
      </c>
      <c r="AN276" s="195">
        <v>0</v>
      </c>
      <c r="AO276" s="195">
        <v>0</v>
      </c>
      <c r="AP276" s="195">
        <v>4284500</v>
      </c>
      <c r="AQ276" s="195">
        <v>0</v>
      </c>
      <c r="AR276" s="195">
        <v>0</v>
      </c>
      <c r="AS276" s="195">
        <v>14554194.02</v>
      </c>
      <c r="AT276" s="195">
        <v>0</v>
      </c>
      <c r="AU276" s="195">
        <v>0</v>
      </c>
      <c r="AV276" s="195">
        <v>0</v>
      </c>
      <c r="AW276" s="195">
        <v>62620</v>
      </c>
      <c r="AX276" s="195">
        <v>0</v>
      </c>
      <c r="AY276" s="195">
        <v>0</v>
      </c>
      <c r="AZ276" s="195">
        <v>52080</v>
      </c>
      <c r="BA276" s="195">
        <v>0</v>
      </c>
      <c r="BB276" s="195">
        <v>6365790</v>
      </c>
      <c r="BC276" s="195">
        <v>0</v>
      </c>
      <c r="BD276" s="195">
        <v>13666340</v>
      </c>
      <c r="BE276" s="195">
        <v>4060980</v>
      </c>
      <c r="BF276" s="195">
        <v>80350</v>
      </c>
      <c r="BG276" s="195">
        <v>237450</v>
      </c>
      <c r="BH276" s="195">
        <v>6827750</v>
      </c>
      <c r="BI276" s="195">
        <v>0</v>
      </c>
      <c r="BJ276" s="195">
        <v>107200</v>
      </c>
      <c r="BK276" s="195">
        <v>0</v>
      </c>
      <c r="BL276" s="195">
        <v>0</v>
      </c>
      <c r="BM276" s="195">
        <v>11336843.25</v>
      </c>
      <c r="BN276" s="195">
        <v>114140</v>
      </c>
      <c r="BO276" s="195">
        <v>0</v>
      </c>
      <c r="BP276" s="195">
        <v>188840</v>
      </c>
      <c r="BQ276" s="195">
        <v>0</v>
      </c>
      <c r="BR276" s="195">
        <v>0</v>
      </c>
      <c r="BS276" s="195">
        <v>14141667</v>
      </c>
      <c r="BT276" s="195">
        <v>0</v>
      </c>
      <c r="BU276" s="195">
        <v>0</v>
      </c>
      <c r="BV276" s="195">
        <v>9937420</v>
      </c>
      <c r="BW276" s="195">
        <v>0</v>
      </c>
      <c r="BX276" s="195">
        <v>0</v>
      </c>
      <c r="BY276" s="195">
        <v>8435320</v>
      </c>
      <c r="BZ276" s="195">
        <v>0</v>
      </c>
      <c r="CA276" s="195">
        <v>0</v>
      </c>
      <c r="CB276" s="195">
        <v>0</v>
      </c>
      <c r="CC276" s="195">
        <v>0</v>
      </c>
      <c r="CD276" s="195">
        <v>7141800</v>
      </c>
      <c r="CE276" s="195">
        <v>103500</v>
      </c>
      <c r="CF276" s="195">
        <v>4159175</v>
      </c>
      <c r="CG276" s="195">
        <v>0</v>
      </c>
      <c r="CH276" s="195">
        <v>0</v>
      </c>
      <c r="CI276" s="195">
        <v>12000</v>
      </c>
      <c r="CJ276" s="195">
        <v>0</v>
      </c>
      <c r="CK276" s="195">
        <v>5891356</v>
      </c>
      <c r="CL276" s="195">
        <v>0</v>
      </c>
      <c r="CM276" s="195">
        <v>0</v>
      </c>
    </row>
    <row r="277" spans="1:91" ht="24.6" hidden="1">
      <c r="A277" s="125">
        <v>32</v>
      </c>
      <c r="B277" s="243" t="s">
        <v>1004</v>
      </c>
      <c r="C277" s="145" t="s">
        <v>572</v>
      </c>
      <c r="D277" s="195">
        <v>0</v>
      </c>
      <c r="E277" s="195">
        <v>0</v>
      </c>
      <c r="F277" s="195">
        <v>0</v>
      </c>
      <c r="G277" s="195">
        <v>0</v>
      </c>
      <c r="H277" s="195">
        <v>0</v>
      </c>
      <c r="I277" s="195">
        <v>0</v>
      </c>
      <c r="J277" s="195">
        <v>0</v>
      </c>
      <c r="K277" s="195">
        <v>0</v>
      </c>
      <c r="L277" s="195">
        <v>0</v>
      </c>
      <c r="M277" s="195">
        <v>0</v>
      </c>
      <c r="N277" s="195">
        <v>0</v>
      </c>
      <c r="O277" s="195">
        <v>0</v>
      </c>
      <c r="P277" s="195">
        <v>0</v>
      </c>
      <c r="Q277" s="195">
        <v>0</v>
      </c>
      <c r="R277" s="195">
        <v>0</v>
      </c>
      <c r="S277" s="195">
        <v>0</v>
      </c>
      <c r="T277" s="195">
        <v>0</v>
      </c>
      <c r="U277" s="195">
        <v>0</v>
      </c>
      <c r="V277" s="195">
        <v>0</v>
      </c>
      <c r="W277" s="195">
        <v>179.03</v>
      </c>
      <c r="X277" s="195">
        <v>0</v>
      </c>
      <c r="Y277" s="195">
        <v>0</v>
      </c>
      <c r="Z277" s="195">
        <v>0</v>
      </c>
      <c r="AA277" s="195">
        <v>0</v>
      </c>
      <c r="AB277" s="195">
        <v>0</v>
      </c>
      <c r="AC277" s="195">
        <v>0</v>
      </c>
      <c r="AD277" s="195">
        <v>0</v>
      </c>
      <c r="AE277" s="195">
        <v>0</v>
      </c>
      <c r="AF277" s="195">
        <v>0</v>
      </c>
      <c r="AG277" s="195">
        <v>0</v>
      </c>
      <c r="AH277" s="195">
        <v>0</v>
      </c>
      <c r="AI277" s="195">
        <v>0</v>
      </c>
      <c r="AJ277" s="195">
        <v>0</v>
      </c>
      <c r="AK277" s="195">
        <v>0</v>
      </c>
      <c r="AL277" s="195">
        <v>0</v>
      </c>
      <c r="AM277" s="195">
        <v>0</v>
      </c>
      <c r="AN277" s="195">
        <v>0</v>
      </c>
      <c r="AO277" s="195">
        <v>0</v>
      </c>
      <c r="AP277" s="195">
        <v>0</v>
      </c>
      <c r="AQ277" s="195">
        <v>0</v>
      </c>
      <c r="AR277" s="195">
        <v>0</v>
      </c>
      <c r="AS277" s="195">
        <v>0</v>
      </c>
      <c r="AT277" s="195">
        <v>0</v>
      </c>
      <c r="AU277" s="195">
        <v>0</v>
      </c>
      <c r="AV277" s="195">
        <v>0</v>
      </c>
      <c r="AW277" s="195">
        <v>0</v>
      </c>
      <c r="AX277" s="195">
        <v>0</v>
      </c>
      <c r="AY277" s="195">
        <v>0</v>
      </c>
      <c r="AZ277" s="195">
        <v>0</v>
      </c>
      <c r="BA277" s="195">
        <v>0</v>
      </c>
      <c r="BB277" s="195">
        <v>0</v>
      </c>
      <c r="BC277" s="195">
        <v>0</v>
      </c>
      <c r="BD277" s="195">
        <v>0</v>
      </c>
      <c r="BE277" s="195">
        <v>0</v>
      </c>
      <c r="BF277" s="195">
        <v>0</v>
      </c>
      <c r="BG277" s="195">
        <v>0</v>
      </c>
      <c r="BH277" s="195">
        <v>0</v>
      </c>
      <c r="BI277" s="195">
        <v>0</v>
      </c>
      <c r="BJ277" s="195">
        <v>0</v>
      </c>
      <c r="BK277" s="195">
        <v>0</v>
      </c>
      <c r="BL277" s="195">
        <v>0</v>
      </c>
      <c r="BM277" s="195">
        <v>0</v>
      </c>
      <c r="BN277" s="195">
        <v>0</v>
      </c>
      <c r="BO277" s="195">
        <v>0</v>
      </c>
      <c r="BP277" s="195">
        <v>0</v>
      </c>
      <c r="BQ277" s="195">
        <v>0</v>
      </c>
      <c r="BR277" s="195">
        <v>0</v>
      </c>
      <c r="BS277" s="197">
        <v>0</v>
      </c>
      <c r="BT277" s="195">
        <v>0</v>
      </c>
      <c r="BU277" s="195">
        <v>0</v>
      </c>
      <c r="BV277" s="195">
        <v>0</v>
      </c>
      <c r="BW277" s="195">
        <v>0</v>
      </c>
      <c r="BX277" s="195">
        <v>0</v>
      </c>
      <c r="BY277" s="195">
        <v>0</v>
      </c>
      <c r="BZ277" s="195">
        <v>0</v>
      </c>
      <c r="CA277" s="195">
        <v>0</v>
      </c>
      <c r="CB277" s="195">
        <v>0</v>
      </c>
      <c r="CC277" s="195">
        <v>0</v>
      </c>
      <c r="CD277" s="197">
        <v>0</v>
      </c>
      <c r="CE277" s="195">
        <v>0</v>
      </c>
      <c r="CF277" s="195">
        <v>0</v>
      </c>
      <c r="CG277" s="195">
        <v>0</v>
      </c>
      <c r="CH277" s="195">
        <v>0</v>
      </c>
      <c r="CI277" s="195">
        <v>0</v>
      </c>
      <c r="CJ277" s="195">
        <v>0</v>
      </c>
      <c r="CK277" s="195">
        <v>0</v>
      </c>
      <c r="CL277" s="195">
        <v>0</v>
      </c>
      <c r="CM277" s="195">
        <v>0</v>
      </c>
    </row>
    <row r="278" spans="1:91" ht="24.6" hidden="1">
      <c r="A278" s="125">
        <v>32</v>
      </c>
      <c r="B278" s="243" t="s">
        <v>1005</v>
      </c>
      <c r="C278" s="132" t="s">
        <v>573</v>
      </c>
      <c r="D278" s="195">
        <v>396</v>
      </c>
      <c r="E278" s="195">
        <v>54</v>
      </c>
      <c r="F278" s="195">
        <v>24</v>
      </c>
      <c r="G278" s="195">
        <v>24</v>
      </c>
      <c r="H278" s="195">
        <v>0</v>
      </c>
      <c r="I278" s="195">
        <v>409.6</v>
      </c>
      <c r="J278" s="195">
        <v>46</v>
      </c>
      <c r="K278" s="195">
        <v>269</v>
      </c>
      <c r="L278" s="195">
        <v>6</v>
      </c>
      <c r="M278" s="195">
        <v>268.27999999999997</v>
      </c>
      <c r="N278" s="195">
        <v>132</v>
      </c>
      <c r="O278" s="195">
        <v>24</v>
      </c>
      <c r="P278" s="195">
        <v>244</v>
      </c>
      <c r="Q278" s="195">
        <v>6</v>
      </c>
      <c r="R278" s="195">
        <v>118</v>
      </c>
      <c r="S278" s="195">
        <v>36</v>
      </c>
      <c r="T278" s="195">
        <v>6</v>
      </c>
      <c r="U278" s="195">
        <v>24</v>
      </c>
      <c r="V278" s="195">
        <v>0</v>
      </c>
      <c r="W278" s="195">
        <v>0</v>
      </c>
      <c r="X278" s="195">
        <v>1214</v>
      </c>
      <c r="Y278" s="195">
        <v>398</v>
      </c>
      <c r="Z278" s="195">
        <v>12</v>
      </c>
      <c r="AA278" s="195">
        <v>0</v>
      </c>
      <c r="AB278" s="195">
        <v>0</v>
      </c>
      <c r="AC278" s="195">
        <v>30</v>
      </c>
      <c r="AD278" s="195">
        <v>6</v>
      </c>
      <c r="AE278" s="195">
        <v>1070</v>
      </c>
      <c r="AF278" s="195">
        <v>12</v>
      </c>
      <c r="AG278" s="195">
        <v>450</v>
      </c>
      <c r="AH278" s="195">
        <v>10</v>
      </c>
      <c r="AI278" s="195">
        <v>42</v>
      </c>
      <c r="AJ278" s="195">
        <v>0</v>
      </c>
      <c r="AK278" s="195">
        <v>0</v>
      </c>
      <c r="AL278" s="195">
        <v>989</v>
      </c>
      <c r="AM278" s="195">
        <v>12</v>
      </c>
      <c r="AN278" s="195">
        <v>72</v>
      </c>
      <c r="AO278" s="195">
        <v>1099.3499999999999</v>
      </c>
      <c r="AP278" s="195">
        <v>54</v>
      </c>
      <c r="AQ278" s="195">
        <v>0</v>
      </c>
      <c r="AR278" s="195">
        <v>6</v>
      </c>
      <c r="AS278" s="195">
        <v>152</v>
      </c>
      <c r="AT278" s="195">
        <v>6</v>
      </c>
      <c r="AU278" s="195">
        <v>243.24</v>
      </c>
      <c r="AV278" s="195">
        <v>252</v>
      </c>
      <c r="AW278" s="195">
        <v>0</v>
      </c>
      <c r="AX278" s="195">
        <v>201</v>
      </c>
      <c r="AY278" s="195">
        <v>0</v>
      </c>
      <c r="AZ278" s="195">
        <v>0</v>
      </c>
      <c r="BA278" s="195">
        <v>30</v>
      </c>
      <c r="BB278" s="195">
        <v>290</v>
      </c>
      <c r="BC278" s="195">
        <v>6</v>
      </c>
      <c r="BD278" s="195">
        <v>2495.54</v>
      </c>
      <c r="BE278" s="195">
        <v>36</v>
      </c>
      <c r="BF278" s="195">
        <v>361</v>
      </c>
      <c r="BG278" s="195">
        <v>54</v>
      </c>
      <c r="BH278" s="195">
        <v>1403.28</v>
      </c>
      <c r="BI278" s="195">
        <v>6</v>
      </c>
      <c r="BJ278" s="195">
        <v>12</v>
      </c>
      <c r="BK278" s="195">
        <v>12</v>
      </c>
      <c r="BL278" s="195">
        <v>0</v>
      </c>
      <c r="BM278" s="195">
        <v>774.37</v>
      </c>
      <c r="BN278" s="195">
        <v>184</v>
      </c>
      <c r="BO278" s="195">
        <v>228</v>
      </c>
      <c r="BP278" s="195">
        <v>170</v>
      </c>
      <c r="BQ278" s="195">
        <v>150</v>
      </c>
      <c r="BR278" s="195">
        <v>180</v>
      </c>
      <c r="BS278" s="195">
        <v>909.86</v>
      </c>
      <c r="BT278" s="195">
        <v>36</v>
      </c>
      <c r="BU278" s="195">
        <v>408.85</v>
      </c>
      <c r="BV278" s="195">
        <v>306</v>
      </c>
      <c r="BW278" s="195">
        <v>0</v>
      </c>
      <c r="BX278" s="197">
        <v>18</v>
      </c>
      <c r="BY278" s="197">
        <v>1618.25</v>
      </c>
      <c r="BZ278" s="195">
        <v>12</v>
      </c>
      <c r="CA278" s="197">
        <v>12</v>
      </c>
      <c r="CB278" s="195">
        <v>12</v>
      </c>
      <c r="CC278" s="195">
        <v>36</v>
      </c>
      <c r="CD278" s="195">
        <v>184</v>
      </c>
      <c r="CE278" s="195">
        <v>42</v>
      </c>
      <c r="CF278" s="197">
        <v>78</v>
      </c>
      <c r="CG278" s="197">
        <v>57</v>
      </c>
      <c r="CH278" s="195">
        <v>18</v>
      </c>
      <c r="CI278" s="195">
        <v>32</v>
      </c>
      <c r="CJ278" s="195">
        <v>6</v>
      </c>
      <c r="CK278" s="195">
        <v>598</v>
      </c>
      <c r="CL278" s="197">
        <v>0</v>
      </c>
      <c r="CM278" s="195">
        <v>6</v>
      </c>
    </row>
    <row r="279" spans="1:91" ht="24.6" hidden="1">
      <c r="A279" s="125">
        <v>31</v>
      </c>
      <c r="B279" s="243" t="s">
        <v>1006</v>
      </c>
      <c r="C279" s="132" t="s">
        <v>574</v>
      </c>
      <c r="D279" s="195">
        <v>20576028.690000001</v>
      </c>
      <c r="E279" s="195">
        <v>2398338.5299999998</v>
      </c>
      <c r="F279" s="195">
        <v>2093825.86</v>
      </c>
      <c r="G279" s="195">
        <v>1683658.42</v>
      </c>
      <c r="H279" s="195">
        <v>1183434.98</v>
      </c>
      <c r="I279" s="195">
        <v>2239683.21</v>
      </c>
      <c r="J279" s="195">
        <v>1914309.7</v>
      </c>
      <c r="K279" s="195">
        <v>3958828.23</v>
      </c>
      <c r="L279" s="195">
        <v>1312706.8400000001</v>
      </c>
      <c r="M279" s="195">
        <v>2537803.9</v>
      </c>
      <c r="N279" s="195">
        <v>5716667.5700000003</v>
      </c>
      <c r="O279" s="195">
        <v>860429.06</v>
      </c>
      <c r="P279" s="195">
        <v>12770480.710000001</v>
      </c>
      <c r="Q279" s="195">
        <v>1961809.22</v>
      </c>
      <c r="R279" s="195">
        <v>2889690.04</v>
      </c>
      <c r="S279" s="195">
        <v>3734817.68</v>
      </c>
      <c r="T279" s="195">
        <v>1933680.27</v>
      </c>
      <c r="U279" s="195">
        <v>1444010.87</v>
      </c>
      <c r="V279" s="195">
        <v>1961970.97</v>
      </c>
      <c r="W279" s="195">
        <v>909903.69</v>
      </c>
      <c r="X279" s="195">
        <v>15129147.710000001</v>
      </c>
      <c r="Y279" s="195">
        <v>1490803.7</v>
      </c>
      <c r="Z279" s="195">
        <v>2720820.4</v>
      </c>
      <c r="AA279" s="195">
        <v>2215825.4300000002</v>
      </c>
      <c r="AB279" s="195">
        <v>790129.37</v>
      </c>
      <c r="AC279" s="195">
        <v>967695.62</v>
      </c>
      <c r="AD279" s="195">
        <v>1621467.81</v>
      </c>
      <c r="AE279" s="195">
        <v>5234490.8899999997</v>
      </c>
      <c r="AF279" s="195">
        <v>1115782.29</v>
      </c>
      <c r="AG279" s="195">
        <v>1712204.07</v>
      </c>
      <c r="AH279" s="195">
        <v>2538922.61</v>
      </c>
      <c r="AI279" s="195">
        <v>2119572.13</v>
      </c>
      <c r="AJ279" s="195">
        <v>1780943.28</v>
      </c>
      <c r="AK279" s="195">
        <v>1172151.24</v>
      </c>
      <c r="AL279" s="195">
        <v>40572520.32</v>
      </c>
      <c r="AM279" s="195">
        <v>1832200.88</v>
      </c>
      <c r="AN279" s="195">
        <v>1513289.45</v>
      </c>
      <c r="AO279" s="195">
        <v>3682807.92</v>
      </c>
      <c r="AP279" s="195">
        <v>3632698.42</v>
      </c>
      <c r="AQ279" s="195">
        <v>2336206.17</v>
      </c>
      <c r="AR279" s="195">
        <v>762352.11</v>
      </c>
      <c r="AS279" s="195">
        <v>8663558.6999999993</v>
      </c>
      <c r="AT279" s="195">
        <v>2064188.6</v>
      </c>
      <c r="AU279" s="195">
        <v>3292149.45</v>
      </c>
      <c r="AV279" s="195">
        <v>3590531.52</v>
      </c>
      <c r="AW279" s="195">
        <v>1670221.49</v>
      </c>
      <c r="AX279" s="195">
        <v>1348315.81</v>
      </c>
      <c r="AY279" s="195">
        <v>2448409.44</v>
      </c>
      <c r="AZ279" s="195">
        <v>1555594.91</v>
      </c>
      <c r="BA279" s="195">
        <v>1743781.13</v>
      </c>
      <c r="BB279" s="195">
        <v>11514417.359999999</v>
      </c>
      <c r="BC279" s="195">
        <v>1727260.8</v>
      </c>
      <c r="BD279" s="195">
        <v>16353528.449999999</v>
      </c>
      <c r="BE279" s="195">
        <v>5697099.2999999998</v>
      </c>
      <c r="BF279" s="195">
        <v>1278294.6299999999</v>
      </c>
      <c r="BG279" s="195">
        <v>1683890.31</v>
      </c>
      <c r="BH279" s="195">
        <v>9840139.1199999992</v>
      </c>
      <c r="BI279" s="195">
        <v>1154676.58</v>
      </c>
      <c r="BJ279" s="195">
        <v>599033.73</v>
      </c>
      <c r="BK279" s="195">
        <v>1398928.26</v>
      </c>
      <c r="BL279" s="195">
        <v>1284637.08</v>
      </c>
      <c r="BM279" s="195">
        <v>16531348.970000001</v>
      </c>
      <c r="BN279" s="195">
        <v>3727926.61</v>
      </c>
      <c r="BO279" s="195">
        <v>2411282.37</v>
      </c>
      <c r="BP279" s="195">
        <v>3490972.09</v>
      </c>
      <c r="BQ279" s="195">
        <v>2243142.56</v>
      </c>
      <c r="BR279" s="195">
        <v>2259486.54</v>
      </c>
      <c r="BS279" s="195">
        <v>47112220.969999999</v>
      </c>
      <c r="BT279" s="195">
        <v>3687585.19</v>
      </c>
      <c r="BU279" s="195">
        <v>2085005.67</v>
      </c>
      <c r="BV279" s="195">
        <v>12955023.619999999</v>
      </c>
      <c r="BW279" s="195">
        <v>929328.21</v>
      </c>
      <c r="BX279" s="195">
        <v>2149434.73</v>
      </c>
      <c r="BY279" s="195">
        <v>5862920.1299999999</v>
      </c>
      <c r="BZ279" s="195">
        <v>1636879.33</v>
      </c>
      <c r="CA279" s="195">
        <v>1043943.72</v>
      </c>
      <c r="CB279" s="195">
        <v>1908521.18</v>
      </c>
      <c r="CC279" s="195">
        <v>2872296.69</v>
      </c>
      <c r="CD279" s="195">
        <v>5240705.5599999996</v>
      </c>
      <c r="CE279" s="195">
        <v>2741680.7</v>
      </c>
      <c r="CF279" s="195">
        <v>5287232.4000000004</v>
      </c>
      <c r="CG279" s="195">
        <v>1985906.37</v>
      </c>
      <c r="CH279" s="195">
        <v>1721726.08</v>
      </c>
      <c r="CI279" s="195">
        <v>1334834.1599999999</v>
      </c>
      <c r="CJ279" s="195">
        <v>1551360.58</v>
      </c>
      <c r="CK279" s="195">
        <v>7297860.8200000003</v>
      </c>
      <c r="CL279" s="195">
        <v>958051.15</v>
      </c>
      <c r="CM279" s="195">
        <v>1187631.5</v>
      </c>
    </row>
    <row r="280" spans="1:91" ht="24.6" hidden="1">
      <c r="A280" s="125">
        <v>31</v>
      </c>
      <c r="B280" s="243" t="s">
        <v>1007</v>
      </c>
      <c r="C280" s="146" t="s">
        <v>575</v>
      </c>
      <c r="D280" s="195">
        <v>201335.26</v>
      </c>
      <c r="E280" s="195">
        <v>134808.28</v>
      </c>
      <c r="F280" s="195">
        <v>13043.51</v>
      </c>
      <c r="G280" s="195">
        <v>6568.74</v>
      </c>
      <c r="H280" s="195">
        <v>0</v>
      </c>
      <c r="I280" s="195">
        <v>2104.6</v>
      </c>
      <c r="J280" s="195">
        <v>3690.64</v>
      </c>
      <c r="K280" s="195">
        <v>1437916.96</v>
      </c>
      <c r="L280" s="195">
        <v>310772.53000000003</v>
      </c>
      <c r="M280" s="195">
        <v>0</v>
      </c>
      <c r="N280" s="195">
        <v>444743.56</v>
      </c>
      <c r="O280" s="195">
        <v>0</v>
      </c>
      <c r="P280" s="195">
        <v>201693.89</v>
      </c>
      <c r="Q280" s="195">
        <v>439260.86</v>
      </c>
      <c r="R280" s="195">
        <v>183187.1</v>
      </c>
      <c r="S280" s="195">
        <v>1390</v>
      </c>
      <c r="T280" s="195">
        <v>291098.52</v>
      </c>
      <c r="U280" s="195">
        <v>8831.57</v>
      </c>
      <c r="V280" s="195">
        <v>1230</v>
      </c>
      <c r="W280" s="195">
        <v>0</v>
      </c>
      <c r="X280" s="195">
        <v>3927860.41</v>
      </c>
      <c r="Y280" s="195">
        <v>145</v>
      </c>
      <c r="Z280" s="195">
        <v>98977.76</v>
      </c>
      <c r="AA280" s="195">
        <v>418690.05</v>
      </c>
      <c r="AB280" s="195">
        <v>6021.96</v>
      </c>
      <c r="AC280" s="195">
        <v>3915.83</v>
      </c>
      <c r="AD280" s="195">
        <v>144952.97</v>
      </c>
      <c r="AE280" s="195">
        <v>321379.05</v>
      </c>
      <c r="AF280" s="195">
        <v>1025</v>
      </c>
      <c r="AG280" s="195">
        <v>0</v>
      </c>
      <c r="AH280" s="195">
        <v>0</v>
      </c>
      <c r="AI280" s="195">
        <v>223425.43</v>
      </c>
      <c r="AJ280" s="195">
        <v>41632.839999999997</v>
      </c>
      <c r="AK280" s="195">
        <v>0</v>
      </c>
      <c r="AL280" s="195">
        <v>4889113.97</v>
      </c>
      <c r="AM280" s="195">
        <v>337587.34</v>
      </c>
      <c r="AN280" s="195">
        <v>924</v>
      </c>
      <c r="AO280" s="195">
        <v>419229.74</v>
      </c>
      <c r="AP280" s="195">
        <v>359837.66</v>
      </c>
      <c r="AQ280" s="195">
        <v>5050.3999999999996</v>
      </c>
      <c r="AR280" s="195">
        <v>0</v>
      </c>
      <c r="AS280" s="195">
        <v>1116168.5900000001</v>
      </c>
      <c r="AT280" s="195">
        <v>1540</v>
      </c>
      <c r="AU280" s="195">
        <v>899646.99</v>
      </c>
      <c r="AV280" s="195">
        <v>0</v>
      </c>
      <c r="AW280" s="195">
        <v>15421</v>
      </c>
      <c r="AX280" s="195">
        <v>13439.91</v>
      </c>
      <c r="AY280" s="195">
        <v>36792.160000000003</v>
      </c>
      <c r="AZ280" s="195">
        <v>15550.84</v>
      </c>
      <c r="BA280" s="195">
        <v>0</v>
      </c>
      <c r="BB280" s="195">
        <v>2514954.9900000002</v>
      </c>
      <c r="BC280" s="195">
        <v>0</v>
      </c>
      <c r="BD280" s="195">
        <v>1957927.57</v>
      </c>
      <c r="BE280" s="195">
        <v>5350</v>
      </c>
      <c r="BF280" s="195">
        <v>4815</v>
      </c>
      <c r="BG280" s="195">
        <v>320223.18</v>
      </c>
      <c r="BH280" s="195">
        <v>1257686.94</v>
      </c>
      <c r="BI280" s="195">
        <v>2568</v>
      </c>
      <c r="BJ280" s="195">
        <v>54662.400000000001</v>
      </c>
      <c r="BK280" s="195">
        <v>0</v>
      </c>
      <c r="BL280" s="195">
        <v>0</v>
      </c>
      <c r="BM280" s="195">
        <v>2280482.1</v>
      </c>
      <c r="BN280" s="195">
        <v>684160.61</v>
      </c>
      <c r="BO280" s="195">
        <v>564371.4</v>
      </c>
      <c r="BP280" s="195">
        <v>303675.7</v>
      </c>
      <c r="BQ280" s="195">
        <v>0</v>
      </c>
      <c r="BR280" s="195">
        <v>0</v>
      </c>
      <c r="BS280" s="195">
        <v>9254048.4600000009</v>
      </c>
      <c r="BT280" s="195">
        <v>26517.66</v>
      </c>
      <c r="BU280" s="195">
        <v>5674</v>
      </c>
      <c r="BV280" s="195">
        <v>1375882</v>
      </c>
      <c r="BW280" s="195">
        <v>24298.03</v>
      </c>
      <c r="BX280" s="195">
        <v>503174.51</v>
      </c>
      <c r="BY280" s="195">
        <v>870781.62</v>
      </c>
      <c r="BZ280" s="195">
        <v>5808.55</v>
      </c>
      <c r="CA280" s="195">
        <v>80560</v>
      </c>
      <c r="CB280" s="195">
        <v>7830.37</v>
      </c>
      <c r="CC280" s="195">
        <v>167116.99</v>
      </c>
      <c r="CD280" s="195">
        <v>785851.58</v>
      </c>
      <c r="CE280" s="195">
        <v>643422.89</v>
      </c>
      <c r="CF280" s="195">
        <v>588804.19999999995</v>
      </c>
      <c r="CG280" s="195">
        <v>4280</v>
      </c>
      <c r="CH280" s="195">
        <v>14762</v>
      </c>
      <c r="CI280" s="195">
        <v>0</v>
      </c>
      <c r="CJ280" s="195">
        <v>0</v>
      </c>
      <c r="CK280" s="195">
        <v>144787.87</v>
      </c>
      <c r="CL280" s="195">
        <v>0</v>
      </c>
      <c r="CM280" s="195">
        <v>67037.919999999998</v>
      </c>
    </row>
    <row r="281" spans="1:91" ht="24.6" hidden="1">
      <c r="A281" s="125">
        <v>31</v>
      </c>
      <c r="B281" s="243" t="s">
        <v>1008</v>
      </c>
      <c r="C281" s="146" t="s">
        <v>576</v>
      </c>
      <c r="D281" s="195">
        <v>174645.94</v>
      </c>
      <c r="E281" s="195">
        <v>35807.5</v>
      </c>
      <c r="F281" s="195">
        <v>28909.279999999999</v>
      </c>
      <c r="G281" s="195">
        <v>54421.54</v>
      </c>
      <c r="H281" s="195">
        <v>20866.939999999999</v>
      </c>
      <c r="I281" s="195">
        <v>46012.45</v>
      </c>
      <c r="J281" s="195">
        <v>8659.1</v>
      </c>
      <c r="K281" s="195">
        <v>74172.479999999996</v>
      </c>
      <c r="L281" s="195">
        <v>28779.41</v>
      </c>
      <c r="M281" s="195">
        <v>63037.54</v>
      </c>
      <c r="N281" s="195">
        <v>31974.71</v>
      </c>
      <c r="O281" s="195">
        <v>4900.6000000000004</v>
      </c>
      <c r="P281" s="195">
        <v>210699.51</v>
      </c>
      <c r="Q281" s="195">
        <v>56723.38</v>
      </c>
      <c r="R281" s="195">
        <v>44444.6</v>
      </c>
      <c r="S281" s="195">
        <v>22862.1</v>
      </c>
      <c r="T281" s="195">
        <v>72861.070000000007</v>
      </c>
      <c r="U281" s="195">
        <v>88794.26</v>
      </c>
      <c r="V281" s="195">
        <v>26995.11</v>
      </c>
      <c r="W281" s="195">
        <v>20738.63</v>
      </c>
      <c r="X281" s="195">
        <v>74113.86</v>
      </c>
      <c r="Y281" s="195">
        <v>47068.09</v>
      </c>
      <c r="Z281" s="195">
        <v>95788.03</v>
      </c>
      <c r="AA281" s="195">
        <v>30223.06</v>
      </c>
      <c r="AB281" s="195">
        <v>37081.15</v>
      </c>
      <c r="AC281" s="195">
        <v>60597.52</v>
      </c>
      <c r="AD281" s="195">
        <v>31043.38</v>
      </c>
      <c r="AE281" s="195">
        <v>185104.97</v>
      </c>
      <c r="AF281" s="195">
        <v>31372.31</v>
      </c>
      <c r="AG281" s="195">
        <v>47728.31</v>
      </c>
      <c r="AH281" s="195">
        <v>46509.919999999998</v>
      </c>
      <c r="AI281" s="195">
        <v>42226.44</v>
      </c>
      <c r="AJ281" s="195">
        <v>53764.25</v>
      </c>
      <c r="AK281" s="195">
        <v>78798.55</v>
      </c>
      <c r="AL281" s="195">
        <v>544619.18999999994</v>
      </c>
      <c r="AM281" s="195">
        <v>69814.87</v>
      </c>
      <c r="AN281" s="195">
        <v>40593.32</v>
      </c>
      <c r="AO281" s="195">
        <v>69032.47</v>
      </c>
      <c r="AP281" s="195">
        <v>77304.899999999994</v>
      </c>
      <c r="AQ281" s="195">
        <v>38186.559999999998</v>
      </c>
      <c r="AR281" s="195">
        <v>7863.43</v>
      </c>
      <c r="AS281" s="195">
        <v>132050.72</v>
      </c>
      <c r="AT281" s="195">
        <v>95953.31</v>
      </c>
      <c r="AU281" s="195">
        <v>130498.99</v>
      </c>
      <c r="AV281" s="195">
        <v>19245.02</v>
      </c>
      <c r="AW281" s="195">
        <v>50030.61</v>
      </c>
      <c r="AX281" s="195">
        <v>68567.570000000007</v>
      </c>
      <c r="AY281" s="195">
        <v>31754.97</v>
      </c>
      <c r="AZ281" s="195">
        <v>74156.56</v>
      </c>
      <c r="BA281" s="195">
        <v>36180.1</v>
      </c>
      <c r="BB281" s="195">
        <v>72216.92</v>
      </c>
      <c r="BC281" s="195">
        <v>40914.04</v>
      </c>
      <c r="BD281" s="195">
        <v>514050.82</v>
      </c>
      <c r="BE281" s="195">
        <v>204289.11</v>
      </c>
      <c r="BF281" s="195">
        <v>32909.22</v>
      </c>
      <c r="BG281" s="195">
        <v>91020.14</v>
      </c>
      <c r="BH281" s="195">
        <v>182021.98</v>
      </c>
      <c r="BI281" s="195">
        <v>45940.09</v>
      </c>
      <c r="BJ281" s="195">
        <v>17104.41</v>
      </c>
      <c r="BK281" s="195">
        <v>80383.03</v>
      </c>
      <c r="BL281" s="195">
        <v>82281.919999999998</v>
      </c>
      <c r="BM281" s="195">
        <v>160496.66</v>
      </c>
      <c r="BN281" s="195">
        <v>222726.44</v>
      </c>
      <c r="BO281" s="195">
        <v>66322.880000000005</v>
      </c>
      <c r="BP281" s="195">
        <v>150642.70000000001</v>
      </c>
      <c r="BQ281" s="195">
        <v>95418.2</v>
      </c>
      <c r="BR281" s="195">
        <v>201964.05</v>
      </c>
      <c r="BS281" s="195">
        <v>941819.61</v>
      </c>
      <c r="BT281" s="195">
        <v>47824.85</v>
      </c>
      <c r="BU281" s="195">
        <v>81269.77</v>
      </c>
      <c r="BV281" s="195">
        <v>261000.65</v>
      </c>
      <c r="BW281" s="195">
        <v>13843.99</v>
      </c>
      <c r="BX281" s="195">
        <v>20052.900000000001</v>
      </c>
      <c r="BY281" s="195">
        <v>119754.55</v>
      </c>
      <c r="BZ281" s="195">
        <v>60178.74</v>
      </c>
      <c r="CA281" s="195">
        <v>39066.769999999997</v>
      </c>
      <c r="CB281" s="195">
        <v>72008.06</v>
      </c>
      <c r="CC281" s="195">
        <v>69676.11</v>
      </c>
      <c r="CD281" s="195">
        <v>23413.78</v>
      </c>
      <c r="CE281" s="195">
        <v>136180.71</v>
      </c>
      <c r="CF281" s="195">
        <v>126994.58</v>
      </c>
      <c r="CG281" s="195">
        <v>98023.5</v>
      </c>
      <c r="CH281" s="195">
        <v>58280.6</v>
      </c>
      <c r="CI281" s="195">
        <v>56360.94</v>
      </c>
      <c r="CJ281" s="195">
        <v>21457.78</v>
      </c>
      <c r="CK281" s="195">
        <v>160543.94</v>
      </c>
      <c r="CL281" s="195">
        <v>30221.08</v>
      </c>
      <c r="CM281" s="195">
        <v>41830.18</v>
      </c>
    </row>
    <row r="282" spans="1:91" ht="24.6" hidden="1">
      <c r="A282" s="125">
        <v>31</v>
      </c>
      <c r="B282" s="243" t="s">
        <v>1009</v>
      </c>
      <c r="C282" s="127" t="s">
        <v>577</v>
      </c>
      <c r="D282" s="195">
        <v>1224193.74</v>
      </c>
      <c r="E282" s="195">
        <v>168525</v>
      </c>
      <c r="F282" s="195">
        <v>143663.54999999999</v>
      </c>
      <c r="G282" s="195">
        <v>30816</v>
      </c>
      <c r="H282" s="195">
        <v>35300.82</v>
      </c>
      <c r="I282" s="195">
        <v>70972</v>
      </c>
      <c r="J282" s="195">
        <v>95979</v>
      </c>
      <c r="K282" s="195">
        <v>33608.400000000001</v>
      </c>
      <c r="L282" s="195">
        <v>98527.26</v>
      </c>
      <c r="M282" s="195">
        <v>103374.3</v>
      </c>
      <c r="N282" s="195">
        <v>169618.44</v>
      </c>
      <c r="O282" s="195">
        <v>48150</v>
      </c>
      <c r="P282" s="195">
        <v>219694.02</v>
      </c>
      <c r="Q282" s="195">
        <v>37460.699999999997</v>
      </c>
      <c r="R282" s="195">
        <v>72368.19</v>
      </c>
      <c r="S282" s="195">
        <v>24437.48</v>
      </c>
      <c r="T282" s="195">
        <v>18287.37</v>
      </c>
      <c r="U282" s="195">
        <v>75319.72</v>
      </c>
      <c r="V282" s="195">
        <v>23698.36</v>
      </c>
      <c r="W282" s="195">
        <v>37771</v>
      </c>
      <c r="X282" s="195">
        <v>216135.46</v>
      </c>
      <c r="Y282" s="195">
        <v>19260</v>
      </c>
      <c r="Z282" s="195">
        <v>93131.88</v>
      </c>
      <c r="AA282" s="195">
        <v>83781</v>
      </c>
      <c r="AB282" s="195">
        <v>44810.66</v>
      </c>
      <c r="AC282" s="195">
        <v>0</v>
      </c>
      <c r="AD282" s="195">
        <v>6022</v>
      </c>
      <c r="AE282" s="195">
        <v>88690.5</v>
      </c>
      <c r="AF282" s="195">
        <v>46124.800000000003</v>
      </c>
      <c r="AG282" s="195">
        <v>7607.7</v>
      </c>
      <c r="AH282" s="195">
        <v>29431.99</v>
      </c>
      <c r="AI282" s="195">
        <v>86094.91</v>
      </c>
      <c r="AJ282" s="195">
        <v>157264.81</v>
      </c>
      <c r="AK282" s="195">
        <v>27699</v>
      </c>
      <c r="AL282" s="195">
        <v>606197.80000000005</v>
      </c>
      <c r="AM282" s="195">
        <v>150000</v>
      </c>
      <c r="AN282" s="195">
        <v>105930</v>
      </c>
      <c r="AO282" s="195">
        <v>50186.43</v>
      </c>
      <c r="AP282" s="195">
        <v>97302.96</v>
      </c>
      <c r="AQ282" s="195">
        <v>65917.91</v>
      </c>
      <c r="AR282" s="195">
        <v>43807.7</v>
      </c>
      <c r="AS282" s="195">
        <v>138144.47</v>
      </c>
      <c r="AT282" s="195">
        <v>91806</v>
      </c>
      <c r="AU282" s="195">
        <v>0</v>
      </c>
      <c r="AV282" s="195">
        <v>191540.7</v>
      </c>
      <c r="AW282" s="195">
        <v>20816.849999999999</v>
      </c>
      <c r="AX282" s="195">
        <v>7490</v>
      </c>
      <c r="AY282" s="195">
        <v>63000</v>
      </c>
      <c r="AZ282" s="195">
        <v>26536</v>
      </c>
      <c r="BA282" s="195">
        <v>25904.7</v>
      </c>
      <c r="BB282" s="195">
        <v>288547.96999999997</v>
      </c>
      <c r="BC282" s="195">
        <v>30623.4</v>
      </c>
      <c r="BD282" s="195">
        <v>136767.4</v>
      </c>
      <c r="BE282" s="195">
        <v>71815.19</v>
      </c>
      <c r="BF282" s="195">
        <v>50268.6</v>
      </c>
      <c r="BG282" s="195">
        <v>14445</v>
      </c>
      <c r="BH282" s="195">
        <v>362821.63</v>
      </c>
      <c r="BI282" s="195">
        <v>10004.5</v>
      </c>
      <c r="BJ282" s="195">
        <v>16208.36</v>
      </c>
      <c r="BK282" s="195">
        <v>24075</v>
      </c>
      <c r="BL282" s="195">
        <v>33491</v>
      </c>
      <c r="BM282" s="195">
        <v>463449.7</v>
      </c>
      <c r="BN282" s="195">
        <v>125810.6</v>
      </c>
      <c r="BO282" s="195">
        <v>208755</v>
      </c>
      <c r="BP282" s="195">
        <v>173057</v>
      </c>
      <c r="BQ282" s="195">
        <v>88275</v>
      </c>
      <c r="BR282" s="195">
        <v>0</v>
      </c>
      <c r="BS282" s="195">
        <v>1178116.28</v>
      </c>
      <c r="BT282" s="195">
        <v>5992</v>
      </c>
      <c r="BU282" s="195">
        <v>6258.6</v>
      </c>
      <c r="BV282" s="195">
        <v>358402.92</v>
      </c>
      <c r="BW282" s="195">
        <v>94711.05</v>
      </c>
      <c r="BX282" s="195">
        <v>52841.7</v>
      </c>
      <c r="BY282" s="195">
        <v>88168</v>
      </c>
      <c r="BZ282" s="195">
        <v>57799.26</v>
      </c>
      <c r="CA282" s="195">
        <v>53559.25</v>
      </c>
      <c r="CB282" s="195">
        <v>19805.7</v>
      </c>
      <c r="CC282" s="195">
        <v>10491.03</v>
      </c>
      <c r="CD282" s="195">
        <v>94374</v>
      </c>
      <c r="CE282" s="195">
        <v>109140</v>
      </c>
      <c r="CF282" s="195">
        <v>79610.14</v>
      </c>
      <c r="CG282" s="195">
        <v>49113</v>
      </c>
      <c r="CH282" s="195">
        <v>13567.6</v>
      </c>
      <c r="CI282" s="195">
        <v>78431</v>
      </c>
      <c r="CJ282" s="195">
        <v>63827.01</v>
      </c>
      <c r="CK282" s="195">
        <v>176477.24</v>
      </c>
      <c r="CL282" s="195">
        <v>30719.7</v>
      </c>
      <c r="CM282" s="195">
        <v>43187.34</v>
      </c>
    </row>
    <row r="283" spans="1:91" ht="24.6" hidden="1">
      <c r="A283" s="125">
        <v>31</v>
      </c>
      <c r="B283" s="243" t="s">
        <v>1010</v>
      </c>
      <c r="C283" s="127" t="s">
        <v>578</v>
      </c>
      <c r="D283" s="195">
        <v>106856</v>
      </c>
      <c r="E283" s="195">
        <v>19939.61</v>
      </c>
      <c r="F283" s="195">
        <v>12003</v>
      </c>
      <c r="G283" s="195">
        <v>5581</v>
      </c>
      <c r="H283" s="195">
        <v>1237</v>
      </c>
      <c r="I283" s="195">
        <v>25957.599999999999</v>
      </c>
      <c r="J283" s="195">
        <v>8748</v>
      </c>
      <c r="K283" s="195">
        <v>39112</v>
      </c>
      <c r="L283" s="195">
        <v>6690</v>
      </c>
      <c r="M283" s="195">
        <v>15406</v>
      </c>
      <c r="N283" s="195">
        <v>22146</v>
      </c>
      <c r="O283" s="195">
        <v>2926</v>
      </c>
      <c r="P283" s="195">
        <v>81766</v>
      </c>
      <c r="Q283" s="195">
        <v>15785</v>
      </c>
      <c r="R283" s="195">
        <v>35363</v>
      </c>
      <c r="S283" s="195">
        <v>50369</v>
      </c>
      <c r="T283" s="195">
        <v>54086</v>
      </c>
      <c r="U283" s="195">
        <v>27082</v>
      </c>
      <c r="V283" s="195">
        <v>98894</v>
      </c>
      <c r="W283" s="195">
        <v>11090</v>
      </c>
      <c r="X283" s="195">
        <v>181677</v>
      </c>
      <c r="Y283" s="195">
        <v>8283</v>
      </c>
      <c r="Z283" s="195">
        <v>8529</v>
      </c>
      <c r="AA283" s="195">
        <v>43986</v>
      </c>
      <c r="AB283" s="195">
        <v>14831</v>
      </c>
      <c r="AC283" s="195">
        <v>43425</v>
      </c>
      <c r="AD283" s="195">
        <v>6578</v>
      </c>
      <c r="AE283" s="195">
        <v>23020.5</v>
      </c>
      <c r="AF283" s="195">
        <v>10576</v>
      </c>
      <c r="AG283" s="195">
        <v>15640</v>
      </c>
      <c r="AH283" s="195">
        <v>15253</v>
      </c>
      <c r="AI283" s="195">
        <v>41570</v>
      </c>
      <c r="AJ283" s="195">
        <v>3198</v>
      </c>
      <c r="AK283" s="195">
        <v>14976</v>
      </c>
      <c r="AL283" s="195">
        <v>496111.4</v>
      </c>
      <c r="AM283" s="195">
        <v>10184</v>
      </c>
      <c r="AN283" s="195">
        <v>14312</v>
      </c>
      <c r="AO283" s="195">
        <v>140162</v>
      </c>
      <c r="AP283" s="195">
        <v>47083</v>
      </c>
      <c r="AQ283" s="195">
        <v>55557</v>
      </c>
      <c r="AR283" s="195">
        <v>4856</v>
      </c>
      <c r="AS283" s="195">
        <v>36896</v>
      </c>
      <c r="AT283" s="195">
        <v>13066</v>
      </c>
      <c r="AU283" s="195">
        <v>45589</v>
      </c>
      <c r="AV283" s="195">
        <v>13818</v>
      </c>
      <c r="AW283" s="195">
        <v>2488</v>
      </c>
      <c r="AX283" s="195">
        <v>3058</v>
      </c>
      <c r="AY283" s="195">
        <v>8678</v>
      </c>
      <c r="AZ283" s="195">
        <v>3681</v>
      </c>
      <c r="BA283" s="195">
        <v>3796</v>
      </c>
      <c r="BB283" s="195">
        <v>95739</v>
      </c>
      <c r="BC283" s="195">
        <v>4714</v>
      </c>
      <c r="BD283" s="195">
        <v>209350</v>
      </c>
      <c r="BE283" s="195">
        <v>33591</v>
      </c>
      <c r="BF283" s="195">
        <v>17490</v>
      </c>
      <c r="BG283" s="195">
        <v>7779</v>
      </c>
      <c r="BH283" s="195">
        <v>105432</v>
      </c>
      <c r="BI283" s="195">
        <v>6285</v>
      </c>
      <c r="BJ283" s="195">
        <v>10454</v>
      </c>
      <c r="BK283" s="195">
        <v>8827</v>
      </c>
      <c r="BL283" s="195">
        <v>4961</v>
      </c>
      <c r="BM283" s="195">
        <v>63270</v>
      </c>
      <c r="BN283" s="195">
        <v>14154</v>
      </c>
      <c r="BO283" s="195">
        <v>10325</v>
      </c>
      <c r="BP283" s="195">
        <v>22831</v>
      </c>
      <c r="BQ283" s="195">
        <v>6521</v>
      </c>
      <c r="BR283" s="195">
        <v>7426</v>
      </c>
      <c r="BS283" s="195">
        <v>44822.34</v>
      </c>
      <c r="BT283" s="195">
        <v>0</v>
      </c>
      <c r="BU283" s="195">
        <v>9593</v>
      </c>
      <c r="BV283" s="195">
        <v>95865</v>
      </c>
      <c r="BW283" s="195">
        <v>31138</v>
      </c>
      <c r="BX283" s="195">
        <v>4850</v>
      </c>
      <c r="BY283" s="195">
        <v>17906</v>
      </c>
      <c r="BZ283" s="197">
        <v>5161</v>
      </c>
      <c r="CA283" s="195">
        <v>4957</v>
      </c>
      <c r="CB283" s="195">
        <v>5885</v>
      </c>
      <c r="CC283" s="195">
        <v>4585</v>
      </c>
      <c r="CD283" s="197">
        <v>10749</v>
      </c>
      <c r="CE283" s="195">
        <v>22017</v>
      </c>
      <c r="CF283" s="195">
        <v>21821</v>
      </c>
      <c r="CG283" s="195">
        <v>10072</v>
      </c>
      <c r="CH283" s="195">
        <v>4936</v>
      </c>
      <c r="CI283" s="195">
        <v>4355</v>
      </c>
      <c r="CJ283" s="195">
        <v>2122</v>
      </c>
      <c r="CK283" s="195">
        <v>29475</v>
      </c>
      <c r="CL283" s="195">
        <v>1736</v>
      </c>
      <c r="CM283" s="195">
        <v>2916</v>
      </c>
    </row>
    <row r="284" spans="1:91" ht="24.6" hidden="1">
      <c r="A284" s="125">
        <v>32</v>
      </c>
      <c r="B284" s="243" t="s">
        <v>1011</v>
      </c>
      <c r="C284" s="127" t="s">
        <v>579</v>
      </c>
      <c r="D284" s="195">
        <v>0</v>
      </c>
      <c r="E284" s="195">
        <v>90000</v>
      </c>
      <c r="F284" s="195">
        <v>0</v>
      </c>
      <c r="G284" s="195">
        <v>0</v>
      </c>
      <c r="H284" s="195">
        <v>0</v>
      </c>
      <c r="I284" s="195">
        <v>0</v>
      </c>
      <c r="J284" s="195">
        <v>0</v>
      </c>
      <c r="K284" s="195">
        <v>0</v>
      </c>
      <c r="L284" s="195">
        <v>0</v>
      </c>
      <c r="M284" s="195">
        <v>0</v>
      </c>
      <c r="N284" s="195">
        <v>0</v>
      </c>
      <c r="O284" s="195">
        <v>0</v>
      </c>
      <c r="P284" s="195">
        <v>0</v>
      </c>
      <c r="Q284" s="195">
        <v>108000</v>
      </c>
      <c r="R284" s="195">
        <v>0</v>
      </c>
      <c r="S284" s="195">
        <v>0</v>
      </c>
      <c r="T284" s="195">
        <v>0</v>
      </c>
      <c r="U284" s="195">
        <v>0</v>
      </c>
      <c r="V284" s="195">
        <v>0</v>
      </c>
      <c r="W284" s="195">
        <v>0</v>
      </c>
      <c r="X284" s="195">
        <v>0</v>
      </c>
      <c r="Y284" s="195">
        <v>0</v>
      </c>
      <c r="Z284" s="195">
        <v>0</v>
      </c>
      <c r="AA284" s="195">
        <v>0</v>
      </c>
      <c r="AB284" s="195">
        <v>0</v>
      </c>
      <c r="AC284" s="195">
        <v>0</v>
      </c>
      <c r="AD284" s="195">
        <v>0</v>
      </c>
      <c r="AE284" s="195">
        <v>0</v>
      </c>
      <c r="AF284" s="195">
        <v>0</v>
      </c>
      <c r="AG284" s="195">
        <v>0</v>
      </c>
      <c r="AH284" s="195">
        <v>0</v>
      </c>
      <c r="AI284" s="195">
        <v>0</v>
      </c>
      <c r="AJ284" s="195">
        <v>32300</v>
      </c>
      <c r="AK284" s="195">
        <v>22500</v>
      </c>
      <c r="AL284" s="195">
        <v>0</v>
      </c>
      <c r="AM284" s="195">
        <v>0</v>
      </c>
      <c r="AN284" s="195">
        <v>0</v>
      </c>
      <c r="AO284" s="195">
        <v>0</v>
      </c>
      <c r="AP284" s="195">
        <v>0</v>
      </c>
      <c r="AQ284" s="195">
        <v>0</v>
      </c>
      <c r="AR284" s="195">
        <v>0</v>
      </c>
      <c r="AS284" s="195">
        <v>0</v>
      </c>
      <c r="AT284" s="195">
        <v>0</v>
      </c>
      <c r="AU284" s="195">
        <v>0</v>
      </c>
      <c r="AV284" s="195">
        <v>0</v>
      </c>
      <c r="AW284" s="195">
        <v>0</v>
      </c>
      <c r="AX284" s="195">
        <v>0</v>
      </c>
      <c r="AY284" s="195">
        <v>0</v>
      </c>
      <c r="AZ284" s="195">
        <v>0</v>
      </c>
      <c r="BA284" s="195">
        <v>0</v>
      </c>
      <c r="BB284" s="195">
        <v>0</v>
      </c>
      <c r="BC284" s="195">
        <v>0</v>
      </c>
      <c r="BD284" s="195">
        <v>0</v>
      </c>
      <c r="BE284" s="195">
        <v>0</v>
      </c>
      <c r="BF284" s="195">
        <v>0</v>
      </c>
      <c r="BG284" s="195">
        <v>0</v>
      </c>
      <c r="BH284" s="195">
        <v>0</v>
      </c>
      <c r="BI284" s="195">
        <v>0</v>
      </c>
      <c r="BJ284" s="195">
        <v>0</v>
      </c>
      <c r="BK284" s="195">
        <v>0</v>
      </c>
      <c r="BL284" s="195">
        <v>0</v>
      </c>
      <c r="BM284" s="195">
        <v>0</v>
      </c>
      <c r="BN284" s="195">
        <v>0</v>
      </c>
      <c r="BO284" s="195">
        <v>0</v>
      </c>
      <c r="BP284" s="195">
        <v>17350</v>
      </c>
      <c r="BQ284" s="195">
        <v>0</v>
      </c>
      <c r="BR284" s="195">
        <v>0</v>
      </c>
      <c r="BS284" s="195">
        <v>0</v>
      </c>
      <c r="BT284" s="195">
        <v>0</v>
      </c>
      <c r="BU284" s="195">
        <v>0</v>
      </c>
      <c r="BV284" s="195">
        <v>0</v>
      </c>
      <c r="BW284" s="195">
        <v>0</v>
      </c>
      <c r="BX284" s="195">
        <v>0</v>
      </c>
      <c r="BY284" s="195">
        <v>0</v>
      </c>
      <c r="BZ284" s="195">
        <v>0</v>
      </c>
      <c r="CA284" s="195">
        <v>0</v>
      </c>
      <c r="CB284" s="195">
        <v>0</v>
      </c>
      <c r="CC284" s="195">
        <v>0</v>
      </c>
      <c r="CD284" s="195">
        <v>52725</v>
      </c>
      <c r="CE284" s="195">
        <v>0</v>
      </c>
      <c r="CF284" s="195">
        <v>28460</v>
      </c>
      <c r="CG284" s="197">
        <v>0</v>
      </c>
      <c r="CH284" s="195">
        <v>0</v>
      </c>
      <c r="CI284" s="195">
        <v>0</v>
      </c>
      <c r="CJ284" s="195">
        <v>0</v>
      </c>
      <c r="CK284" s="195">
        <v>0</v>
      </c>
      <c r="CL284" s="195">
        <v>0</v>
      </c>
      <c r="CM284" s="195">
        <v>0</v>
      </c>
    </row>
    <row r="285" spans="1:91" ht="24.6" hidden="1">
      <c r="A285" s="125">
        <v>32</v>
      </c>
      <c r="B285" s="243" t="s">
        <v>1012</v>
      </c>
      <c r="C285" s="127" t="s">
        <v>580</v>
      </c>
      <c r="D285" s="195">
        <v>157520.04999999999</v>
      </c>
      <c r="E285" s="195">
        <v>0</v>
      </c>
      <c r="F285" s="195">
        <v>0</v>
      </c>
      <c r="G285" s="195">
        <v>71019.17</v>
      </c>
      <c r="H285" s="195">
        <v>49425.440000000002</v>
      </c>
      <c r="I285" s="195">
        <v>131159.64000000001</v>
      </c>
      <c r="J285" s="195">
        <v>129962.2</v>
      </c>
      <c r="K285" s="195">
        <v>72631.600000000006</v>
      </c>
      <c r="L285" s="195">
        <v>70884.710000000006</v>
      </c>
      <c r="M285" s="195">
        <v>145302.60999999999</v>
      </c>
      <c r="N285" s="195">
        <v>118620.2</v>
      </c>
      <c r="O285" s="195">
        <v>0</v>
      </c>
      <c r="P285" s="195">
        <v>159487.48000000001</v>
      </c>
      <c r="Q285" s="195">
        <v>168677.46</v>
      </c>
      <c r="R285" s="195">
        <v>149804.56</v>
      </c>
      <c r="S285" s="195">
        <v>164672.99</v>
      </c>
      <c r="T285" s="195">
        <v>118985.69</v>
      </c>
      <c r="U285" s="195">
        <v>136831.62</v>
      </c>
      <c r="V285" s="195">
        <v>74370.98</v>
      </c>
      <c r="W285" s="195">
        <v>47711.82</v>
      </c>
      <c r="X285" s="195">
        <v>251341.5</v>
      </c>
      <c r="Y285" s="195">
        <v>23545.52</v>
      </c>
      <c r="Z285" s="195">
        <v>179659.98</v>
      </c>
      <c r="AA285" s="195">
        <v>314693.42</v>
      </c>
      <c r="AB285" s="195">
        <v>131743.01</v>
      </c>
      <c r="AC285" s="195">
        <v>141037.99</v>
      </c>
      <c r="AD285" s="195">
        <v>103640.2</v>
      </c>
      <c r="AE285" s="195">
        <v>115481.89</v>
      </c>
      <c r="AF285" s="195">
        <v>308336.74</v>
      </c>
      <c r="AG285" s="195">
        <v>109830.92</v>
      </c>
      <c r="AH285" s="195">
        <v>125355.85</v>
      </c>
      <c r="AI285" s="195">
        <v>127971.86</v>
      </c>
      <c r="AJ285" s="195">
        <v>250301.66</v>
      </c>
      <c r="AK285" s="195">
        <v>74536.070000000007</v>
      </c>
      <c r="AL285" s="195">
        <v>671417.77</v>
      </c>
      <c r="AM285" s="195">
        <v>144834.84</v>
      </c>
      <c r="AN285" s="195">
        <v>93530.61</v>
      </c>
      <c r="AO285" s="195">
        <v>100497.37</v>
      </c>
      <c r="AP285" s="195">
        <v>84315.92</v>
      </c>
      <c r="AQ285" s="195">
        <v>213455.81</v>
      </c>
      <c r="AR285" s="195">
        <v>62419.97</v>
      </c>
      <c r="AS285" s="195">
        <v>159669.68</v>
      </c>
      <c r="AT285" s="195">
        <v>108202.31</v>
      </c>
      <c r="AU285" s="195">
        <v>137097.22</v>
      </c>
      <c r="AV285" s="195">
        <v>125640.74</v>
      </c>
      <c r="AW285" s="195">
        <v>81754.94</v>
      </c>
      <c r="AX285" s="195">
        <v>50604.24</v>
      </c>
      <c r="AY285" s="195">
        <v>56527.27</v>
      </c>
      <c r="AZ285" s="195">
        <v>87750.05</v>
      </c>
      <c r="BA285" s="195">
        <v>72915.22</v>
      </c>
      <c r="BB285" s="195">
        <v>176566.86</v>
      </c>
      <c r="BC285" s="195">
        <v>60248.61</v>
      </c>
      <c r="BD285" s="195">
        <v>167940.78</v>
      </c>
      <c r="BE285" s="195">
        <v>148480.69</v>
      </c>
      <c r="BF285" s="195">
        <v>0</v>
      </c>
      <c r="BG285" s="195">
        <v>0</v>
      </c>
      <c r="BH285" s="195">
        <v>107571.43</v>
      </c>
      <c r="BI285" s="195">
        <v>46138.400000000001</v>
      </c>
      <c r="BJ285" s="195">
        <v>24712.720000000001</v>
      </c>
      <c r="BK285" s="195">
        <v>120808.55</v>
      </c>
      <c r="BL285" s="195">
        <v>71831.44</v>
      </c>
      <c r="BM285" s="195">
        <v>266877.27</v>
      </c>
      <c r="BN285" s="195">
        <v>163855.07999999999</v>
      </c>
      <c r="BO285" s="195">
        <v>151460.45000000001</v>
      </c>
      <c r="BP285" s="195">
        <v>185369.45</v>
      </c>
      <c r="BQ285" s="195">
        <v>208530.16</v>
      </c>
      <c r="BR285" s="195">
        <v>0</v>
      </c>
      <c r="BS285" s="197">
        <v>210422.44</v>
      </c>
      <c r="BT285" s="195">
        <v>0</v>
      </c>
      <c r="BU285" s="195">
        <v>120452.16</v>
      </c>
      <c r="BV285" s="195">
        <v>64678.29</v>
      </c>
      <c r="BW285" s="195">
        <v>86222.59</v>
      </c>
      <c r="BX285" s="195">
        <v>193763.01</v>
      </c>
      <c r="BY285" s="195">
        <v>125443.59</v>
      </c>
      <c r="BZ285" s="195">
        <v>67065.100000000006</v>
      </c>
      <c r="CA285" s="195">
        <v>118672.43</v>
      </c>
      <c r="CB285" s="195">
        <v>68042.490000000005</v>
      </c>
      <c r="CC285" s="195">
        <v>905.02</v>
      </c>
      <c r="CD285" s="197">
        <v>60773.78</v>
      </c>
      <c r="CE285" s="195">
        <v>150965.89000000001</v>
      </c>
      <c r="CF285" s="195">
        <v>247482.95</v>
      </c>
      <c r="CG285" s="195">
        <v>175891.4</v>
      </c>
      <c r="CH285" s="195">
        <v>0</v>
      </c>
      <c r="CI285" s="195">
        <v>116265.16</v>
      </c>
      <c r="CJ285" s="195">
        <v>77306.460000000006</v>
      </c>
      <c r="CK285" s="195">
        <v>276411.48</v>
      </c>
      <c r="CL285" s="195">
        <v>95799.24</v>
      </c>
      <c r="CM285" s="195">
        <v>32488.48</v>
      </c>
    </row>
    <row r="286" spans="1:91" ht="24.6" hidden="1">
      <c r="A286" s="125">
        <v>25</v>
      </c>
      <c r="B286" s="243" t="s">
        <v>1013</v>
      </c>
      <c r="C286" s="127" t="s">
        <v>11</v>
      </c>
      <c r="D286" s="195">
        <v>124268379.06</v>
      </c>
      <c r="E286" s="195">
        <v>9089198.3900000006</v>
      </c>
      <c r="F286" s="195">
        <v>6597026.1299999999</v>
      </c>
      <c r="G286" s="195">
        <v>8396647.4000000004</v>
      </c>
      <c r="H286" s="195">
        <v>4937598.43</v>
      </c>
      <c r="I286" s="195">
        <v>11426925.119999999</v>
      </c>
      <c r="J286" s="195">
        <v>10994103.41</v>
      </c>
      <c r="K286" s="195">
        <v>23820735.57</v>
      </c>
      <c r="L286" s="195">
        <v>9090993.0800000001</v>
      </c>
      <c r="M286" s="195">
        <v>10091532.93</v>
      </c>
      <c r="N286" s="195">
        <v>29130878.420000002</v>
      </c>
      <c r="O286" s="195">
        <v>3623218.39</v>
      </c>
      <c r="P286" s="195">
        <v>80520800.579999998</v>
      </c>
      <c r="Q286" s="195">
        <v>10557865.130000001</v>
      </c>
      <c r="R286" s="195">
        <v>11116711.35</v>
      </c>
      <c r="S286" s="195">
        <v>25618846.699999999</v>
      </c>
      <c r="T286" s="195">
        <v>8626469.4900000002</v>
      </c>
      <c r="U286" s="195">
        <v>10932347.880000001</v>
      </c>
      <c r="V286" s="195">
        <v>6759018.4100000001</v>
      </c>
      <c r="W286" s="195">
        <v>3522648.75</v>
      </c>
      <c r="X286" s="195">
        <v>144818116.00999999</v>
      </c>
      <c r="Y286" s="195">
        <v>6475206.1200000001</v>
      </c>
      <c r="Z286" s="195">
        <v>13917499.01</v>
      </c>
      <c r="AA286" s="195">
        <v>7948536.6900000004</v>
      </c>
      <c r="AB286" s="195">
        <v>3435071.72</v>
      </c>
      <c r="AC286" s="195">
        <v>4801235.8</v>
      </c>
      <c r="AD286" s="195">
        <v>7678053.79</v>
      </c>
      <c r="AE286" s="195">
        <v>28656704.829999998</v>
      </c>
      <c r="AF286" s="195">
        <v>5433550.2199999997</v>
      </c>
      <c r="AG286" s="195">
        <v>5061604.0199999996</v>
      </c>
      <c r="AH286" s="195">
        <v>9547620.0600000005</v>
      </c>
      <c r="AI286" s="195">
        <v>19945145.48</v>
      </c>
      <c r="AJ286" s="195">
        <v>6760038.5999999996</v>
      </c>
      <c r="AK286" s="195">
        <v>4567427.18</v>
      </c>
      <c r="AL286" s="195">
        <v>446136555.38999999</v>
      </c>
      <c r="AM286" s="195">
        <v>7749248.1799999997</v>
      </c>
      <c r="AN286" s="195">
        <v>4171579.98</v>
      </c>
      <c r="AO286" s="195">
        <v>20825803.75</v>
      </c>
      <c r="AP286" s="195">
        <v>13981795.25</v>
      </c>
      <c r="AQ286" s="195">
        <v>9406336.9199999999</v>
      </c>
      <c r="AR286" s="195">
        <v>2660452.58</v>
      </c>
      <c r="AS286" s="195">
        <v>76920652.969999999</v>
      </c>
      <c r="AT286" s="195">
        <v>7984466.9500000002</v>
      </c>
      <c r="AU286" s="195">
        <v>16851739.760000002</v>
      </c>
      <c r="AV286" s="195">
        <v>16711722.710000001</v>
      </c>
      <c r="AW286" s="195">
        <v>5417082.6299999999</v>
      </c>
      <c r="AX286" s="195">
        <v>3571843.77</v>
      </c>
      <c r="AY286" s="195">
        <v>8262455.7400000002</v>
      </c>
      <c r="AZ286" s="195">
        <v>9466700.2899999991</v>
      </c>
      <c r="BA286" s="195">
        <v>5099287.74</v>
      </c>
      <c r="BB286" s="195">
        <v>91263575.519999996</v>
      </c>
      <c r="BC286" s="195">
        <v>6187350.4900000002</v>
      </c>
      <c r="BD286" s="195">
        <v>177292412.21000001</v>
      </c>
      <c r="BE286" s="195">
        <v>26868098.93</v>
      </c>
      <c r="BF286" s="195">
        <v>5842049.2999999998</v>
      </c>
      <c r="BG286" s="195">
        <v>6618986.46</v>
      </c>
      <c r="BH286" s="195">
        <v>78659500.200000003</v>
      </c>
      <c r="BI286" s="195">
        <v>4538778.8600000003</v>
      </c>
      <c r="BJ286" s="195">
        <v>2712615.37</v>
      </c>
      <c r="BK286" s="195">
        <v>7394258.7000000002</v>
      </c>
      <c r="BL286" s="195">
        <v>7039590.7300000004</v>
      </c>
      <c r="BM286" s="195">
        <v>85942147.489999995</v>
      </c>
      <c r="BN286" s="195">
        <v>18228489.489999998</v>
      </c>
      <c r="BO286" s="195">
        <v>13678181.27</v>
      </c>
      <c r="BP286" s="195">
        <v>24179699.170000002</v>
      </c>
      <c r="BQ286" s="195">
        <v>13565264.41</v>
      </c>
      <c r="BR286" s="195">
        <v>8526650.7200000007</v>
      </c>
      <c r="BS286" s="197">
        <v>777588589.09000003</v>
      </c>
      <c r="BT286" s="195">
        <v>12316158.060000001</v>
      </c>
      <c r="BU286" s="197">
        <v>9766440.2899999991</v>
      </c>
      <c r="BV286" s="195">
        <v>77618324.650000006</v>
      </c>
      <c r="BW286" s="195">
        <v>3039417.77</v>
      </c>
      <c r="BX286" s="197">
        <v>9743296.3300000001</v>
      </c>
      <c r="BY286" s="195">
        <v>33835432.740000002</v>
      </c>
      <c r="BZ286" s="195">
        <v>5391423.8200000003</v>
      </c>
      <c r="CA286" s="195">
        <v>4710347.5</v>
      </c>
      <c r="CB286" s="197">
        <v>9219150.1400000006</v>
      </c>
      <c r="CC286" s="197">
        <v>12487949.550000001</v>
      </c>
      <c r="CD286" s="197">
        <v>29730493.140000001</v>
      </c>
      <c r="CE286" s="195">
        <v>11532241</v>
      </c>
      <c r="CF286" s="195">
        <v>28047005</v>
      </c>
      <c r="CG286" s="195">
        <v>5114891.58</v>
      </c>
      <c r="CH286" s="195">
        <v>4683038.1399999997</v>
      </c>
      <c r="CI286" s="195">
        <v>5545939.1200000001</v>
      </c>
      <c r="CJ286" s="195">
        <v>4442195.34</v>
      </c>
      <c r="CK286" s="195">
        <v>36250216.130000003</v>
      </c>
      <c r="CL286" s="195">
        <v>4292776.33</v>
      </c>
      <c r="CM286" s="195">
        <v>4031389.67</v>
      </c>
    </row>
    <row r="287" spans="1:91" ht="24.6" hidden="1">
      <c r="A287" s="125">
        <v>26</v>
      </c>
      <c r="B287" s="243" t="s">
        <v>1014</v>
      </c>
      <c r="C287" s="146" t="s">
        <v>581</v>
      </c>
      <c r="D287" s="195">
        <v>1977810.07</v>
      </c>
      <c r="E287" s="195">
        <v>816339.26</v>
      </c>
      <c r="F287" s="195">
        <v>139795</v>
      </c>
      <c r="G287" s="195">
        <v>260085</v>
      </c>
      <c r="H287" s="195">
        <v>165740</v>
      </c>
      <c r="I287" s="195">
        <v>3923990.88</v>
      </c>
      <c r="J287" s="195">
        <v>210000</v>
      </c>
      <c r="K287" s="195">
        <v>458427.3</v>
      </c>
      <c r="L287" s="195">
        <v>137843.25</v>
      </c>
      <c r="M287" s="195">
        <v>155975</v>
      </c>
      <c r="N287" s="195">
        <v>643003.6</v>
      </c>
      <c r="O287" s="195">
        <v>46248</v>
      </c>
      <c r="P287" s="195">
        <v>838160.38</v>
      </c>
      <c r="Q287" s="195">
        <v>180620</v>
      </c>
      <c r="R287" s="195">
        <v>18413.3</v>
      </c>
      <c r="S287" s="195">
        <v>123759.9</v>
      </c>
      <c r="T287" s="195">
        <v>7115</v>
      </c>
      <c r="U287" s="195">
        <v>183345</v>
      </c>
      <c r="V287" s="195">
        <v>41336</v>
      </c>
      <c r="W287" s="195">
        <v>35780</v>
      </c>
      <c r="X287" s="195">
        <v>1109532.5</v>
      </c>
      <c r="Y287" s="195">
        <v>147860</v>
      </c>
      <c r="Z287" s="195">
        <v>277449.59999999998</v>
      </c>
      <c r="AA287" s="195">
        <v>223950</v>
      </c>
      <c r="AB287" s="195">
        <v>67332.850000000006</v>
      </c>
      <c r="AC287" s="195">
        <v>92460</v>
      </c>
      <c r="AD287" s="195">
        <v>14712.5</v>
      </c>
      <c r="AE287" s="195">
        <v>201890</v>
      </c>
      <c r="AF287" s="195">
        <v>95096.4</v>
      </c>
      <c r="AG287" s="195">
        <v>180917</v>
      </c>
      <c r="AH287" s="195">
        <v>14561</v>
      </c>
      <c r="AI287" s="195">
        <v>280761.46999999997</v>
      </c>
      <c r="AJ287" s="195">
        <v>93000</v>
      </c>
      <c r="AK287" s="195">
        <v>39956</v>
      </c>
      <c r="AL287" s="195">
        <v>2125860.5099999998</v>
      </c>
      <c r="AM287" s="195">
        <v>364767.5</v>
      </c>
      <c r="AN287" s="195">
        <v>147310</v>
      </c>
      <c r="AO287" s="195">
        <v>572549.30000000005</v>
      </c>
      <c r="AP287" s="195">
        <v>624460.19999999995</v>
      </c>
      <c r="AQ287" s="195">
        <v>230633.08</v>
      </c>
      <c r="AR287" s="195">
        <v>42310</v>
      </c>
      <c r="AS287" s="195">
        <v>1535971.61</v>
      </c>
      <c r="AT287" s="195">
        <v>224660.67</v>
      </c>
      <c r="AU287" s="195">
        <v>2913238</v>
      </c>
      <c r="AV287" s="195">
        <v>587333</v>
      </c>
      <c r="AW287" s="195">
        <v>172540</v>
      </c>
      <c r="AX287" s="195">
        <v>152265.5</v>
      </c>
      <c r="AY287" s="195">
        <v>73945</v>
      </c>
      <c r="AZ287" s="195">
        <v>390573.7</v>
      </c>
      <c r="BA287" s="195">
        <v>160677.49</v>
      </c>
      <c r="BB287" s="195">
        <v>18865145.969999999</v>
      </c>
      <c r="BC287" s="195">
        <v>256520</v>
      </c>
      <c r="BD287" s="195">
        <v>3590136.49</v>
      </c>
      <c r="BE287" s="195">
        <v>337015</v>
      </c>
      <c r="BF287" s="195">
        <v>95640.23</v>
      </c>
      <c r="BG287" s="195">
        <v>103824.5</v>
      </c>
      <c r="BH287" s="195">
        <v>993307.17</v>
      </c>
      <c r="BI287" s="195">
        <v>131375</v>
      </c>
      <c r="BJ287" s="195">
        <v>59220</v>
      </c>
      <c r="BK287" s="195">
        <v>250147.6</v>
      </c>
      <c r="BL287" s="195">
        <v>3330</v>
      </c>
      <c r="BM287" s="195">
        <v>77471.259999999995</v>
      </c>
      <c r="BN287" s="195">
        <v>552473.62</v>
      </c>
      <c r="BO287" s="195">
        <v>198509.2</v>
      </c>
      <c r="BP287" s="195">
        <v>465504.4</v>
      </c>
      <c r="BQ287" s="195">
        <v>303920.57</v>
      </c>
      <c r="BR287" s="195">
        <v>204626.9</v>
      </c>
      <c r="BS287" s="197">
        <v>1183639.03</v>
      </c>
      <c r="BT287" s="195">
        <v>232326.39999999999</v>
      </c>
      <c r="BU287" s="197">
        <v>684210</v>
      </c>
      <c r="BV287" s="195">
        <v>238321.54</v>
      </c>
      <c r="BW287" s="197">
        <v>116528.92</v>
      </c>
      <c r="BX287" s="195">
        <v>214719</v>
      </c>
      <c r="BY287" s="195">
        <v>1044951.41</v>
      </c>
      <c r="BZ287" s="197">
        <v>118195</v>
      </c>
      <c r="CA287" s="195">
        <v>185280</v>
      </c>
      <c r="CB287" s="195">
        <v>7663</v>
      </c>
      <c r="CC287" s="195">
        <v>329300</v>
      </c>
      <c r="CD287" s="195">
        <v>883925.55</v>
      </c>
      <c r="CE287" s="195">
        <v>188680</v>
      </c>
      <c r="CF287" s="195">
        <v>298980</v>
      </c>
      <c r="CG287" s="197">
        <v>131725.85</v>
      </c>
      <c r="CH287" s="197">
        <v>53790</v>
      </c>
      <c r="CI287" s="197">
        <v>137768.04</v>
      </c>
      <c r="CJ287" s="197">
        <v>101058.48</v>
      </c>
      <c r="CK287" s="197">
        <v>5187170.0599999996</v>
      </c>
      <c r="CL287" s="195">
        <v>75135</v>
      </c>
      <c r="CM287" s="197">
        <v>87205</v>
      </c>
    </row>
    <row r="288" spans="1:91" ht="24.6" hidden="1">
      <c r="A288" s="125">
        <v>26</v>
      </c>
      <c r="B288" s="243" t="s">
        <v>1015</v>
      </c>
      <c r="C288" s="146" t="s">
        <v>582</v>
      </c>
      <c r="D288" s="195">
        <v>59545064.359999999</v>
      </c>
      <c r="E288" s="195">
        <v>3949762.68</v>
      </c>
      <c r="F288" s="195">
        <v>2245192.14</v>
      </c>
      <c r="G288" s="195">
        <v>1226816.33</v>
      </c>
      <c r="H288" s="195">
        <v>2423927.58</v>
      </c>
      <c r="I288" s="195">
        <v>3012133.01</v>
      </c>
      <c r="J288" s="195">
        <v>2706092.46</v>
      </c>
      <c r="K288" s="195">
        <v>6876040.0999999996</v>
      </c>
      <c r="L288" s="195">
        <v>2484050.75</v>
      </c>
      <c r="M288" s="195">
        <v>1626730.45</v>
      </c>
      <c r="N288" s="195">
        <v>15270286.27</v>
      </c>
      <c r="O288" s="195">
        <v>658253.22</v>
      </c>
      <c r="P288" s="195">
        <v>51140432.579999998</v>
      </c>
      <c r="Q288" s="195">
        <v>3893612.03</v>
      </c>
      <c r="R288" s="195">
        <v>5987117.4500000002</v>
      </c>
      <c r="S288" s="195">
        <v>9496833.4299999997</v>
      </c>
      <c r="T288" s="195">
        <v>2330784.71</v>
      </c>
      <c r="U288" s="195">
        <v>4376525.87</v>
      </c>
      <c r="V288" s="195">
        <v>1706451.53</v>
      </c>
      <c r="W288" s="195">
        <v>860500.19</v>
      </c>
      <c r="X288" s="195">
        <v>110320752.27</v>
      </c>
      <c r="Y288" s="195">
        <v>1981787.85</v>
      </c>
      <c r="Z288" s="195">
        <v>5208566.58</v>
      </c>
      <c r="AA288" s="195">
        <v>4063378.75</v>
      </c>
      <c r="AB288" s="195">
        <v>794071.32</v>
      </c>
      <c r="AC288" s="195">
        <v>1370282.84</v>
      </c>
      <c r="AD288" s="195">
        <v>2559986.5099999998</v>
      </c>
      <c r="AE288" s="195">
        <v>12872571.98</v>
      </c>
      <c r="AF288" s="195">
        <v>3523912.09</v>
      </c>
      <c r="AG288" s="195">
        <v>2340519.46</v>
      </c>
      <c r="AH288" s="195">
        <v>3366571.44</v>
      </c>
      <c r="AI288" s="195">
        <v>5545971.1600000001</v>
      </c>
      <c r="AJ288" s="195">
        <v>4816196.9800000004</v>
      </c>
      <c r="AK288" s="195">
        <v>1758369.66</v>
      </c>
      <c r="AL288" s="195">
        <v>239259887.40000001</v>
      </c>
      <c r="AM288" s="195">
        <v>4254528.09</v>
      </c>
      <c r="AN288" s="195">
        <v>2213630.56</v>
      </c>
      <c r="AO288" s="195">
        <v>11235954.52</v>
      </c>
      <c r="AP288" s="195">
        <v>7943082.4900000002</v>
      </c>
      <c r="AQ288" s="195">
        <v>2530006.73</v>
      </c>
      <c r="AR288" s="195">
        <v>632528.37</v>
      </c>
      <c r="AS288" s="195">
        <v>41087235.409999996</v>
      </c>
      <c r="AT288" s="195">
        <v>2025156.15</v>
      </c>
      <c r="AU288" s="195">
        <v>4712438.63</v>
      </c>
      <c r="AV288" s="195">
        <v>8306418.96</v>
      </c>
      <c r="AW288" s="195">
        <v>2715108.14</v>
      </c>
      <c r="AX288" s="195">
        <v>1616754.63</v>
      </c>
      <c r="AY288" s="195">
        <v>2191338.11</v>
      </c>
      <c r="AZ288" s="195">
        <v>4094962.5</v>
      </c>
      <c r="BA288" s="195">
        <v>2308144.7200000002</v>
      </c>
      <c r="BB288" s="195">
        <v>14169092.83</v>
      </c>
      <c r="BC288" s="195">
        <v>3348862.77</v>
      </c>
      <c r="BD288" s="195">
        <v>89467879.659999996</v>
      </c>
      <c r="BE288" s="195">
        <v>6859524.5099999998</v>
      </c>
      <c r="BF288" s="195">
        <v>1823174.43</v>
      </c>
      <c r="BG288" s="195">
        <v>2961936.08</v>
      </c>
      <c r="BH288" s="195">
        <v>65402001.609999999</v>
      </c>
      <c r="BI288" s="195">
        <v>2282088.48</v>
      </c>
      <c r="BJ288" s="195">
        <v>1225556.95</v>
      </c>
      <c r="BK288" s="195">
        <v>3364069.13</v>
      </c>
      <c r="BL288" s="195">
        <v>2543979.65</v>
      </c>
      <c r="BM288" s="195">
        <v>38029029.840000004</v>
      </c>
      <c r="BN288" s="195">
        <v>5558796.8099999996</v>
      </c>
      <c r="BO288" s="195">
        <v>3761795.66</v>
      </c>
      <c r="BP288" s="195">
        <v>11673818.73</v>
      </c>
      <c r="BQ288" s="195">
        <v>4750545.96</v>
      </c>
      <c r="BR288" s="195">
        <v>2867328.72</v>
      </c>
      <c r="BS288" s="197">
        <v>439625076.64999998</v>
      </c>
      <c r="BT288" s="195">
        <v>4451007.22</v>
      </c>
      <c r="BU288" s="195">
        <v>3565261.28</v>
      </c>
      <c r="BV288" s="197">
        <v>32837653.809999999</v>
      </c>
      <c r="BW288" s="197">
        <v>335342.36</v>
      </c>
      <c r="BX288" s="197">
        <v>3050366.97</v>
      </c>
      <c r="BY288" s="195">
        <v>13938934.15</v>
      </c>
      <c r="BZ288" s="197">
        <v>1840718.12</v>
      </c>
      <c r="CA288" s="195">
        <v>1789177.14</v>
      </c>
      <c r="CB288" s="197">
        <v>2970059.61</v>
      </c>
      <c r="CC288" s="195">
        <v>4074741.22</v>
      </c>
      <c r="CD288" s="195">
        <v>10752431.810000001</v>
      </c>
      <c r="CE288" s="197">
        <v>2774192.81</v>
      </c>
      <c r="CF288" s="195">
        <v>8362895.1200000001</v>
      </c>
      <c r="CG288" s="197">
        <v>3074160.45</v>
      </c>
      <c r="CH288" s="197">
        <v>1196321.8600000001</v>
      </c>
      <c r="CI288" s="197">
        <v>1538965.76</v>
      </c>
      <c r="CJ288" s="195">
        <v>1490155.52</v>
      </c>
      <c r="CK288" s="197">
        <v>14237063.039999999</v>
      </c>
      <c r="CL288" s="197">
        <v>1743223.39</v>
      </c>
      <c r="CM288" s="197">
        <v>1472280.32</v>
      </c>
    </row>
    <row r="289" spans="1:91" ht="24.6" hidden="1">
      <c r="A289" s="125">
        <v>27</v>
      </c>
      <c r="B289" s="243" t="s">
        <v>1016</v>
      </c>
      <c r="C289" s="130" t="s">
        <v>583</v>
      </c>
      <c r="D289" s="195">
        <v>22382274.16</v>
      </c>
      <c r="E289" s="195">
        <v>1225420</v>
      </c>
      <c r="F289" s="195">
        <v>6120539.0999999996</v>
      </c>
      <c r="G289" s="195">
        <v>4957138.5999999996</v>
      </c>
      <c r="H289" s="195">
        <v>1904927.95</v>
      </c>
      <c r="I289" s="195">
        <v>3700221.63</v>
      </c>
      <c r="J289" s="195">
        <v>4736091.3</v>
      </c>
      <c r="K289" s="195">
        <v>7026585.75</v>
      </c>
      <c r="L289" s="195">
        <v>3241384.5</v>
      </c>
      <c r="M289" s="195">
        <v>7869418.3899999997</v>
      </c>
      <c r="N289" s="195">
        <v>11708920.75</v>
      </c>
      <c r="O289" s="195">
        <v>1949909.75</v>
      </c>
      <c r="P289" s="195">
        <v>21663121.239999998</v>
      </c>
      <c r="Q289" s="195">
        <v>4647052.6900000004</v>
      </c>
      <c r="R289" s="195">
        <v>4117290.5</v>
      </c>
      <c r="S289" s="195">
        <v>3156089.8</v>
      </c>
      <c r="T289" s="195">
        <v>3907511.02</v>
      </c>
      <c r="U289" s="195">
        <v>2230810.1</v>
      </c>
      <c r="V289" s="195">
        <v>3273407</v>
      </c>
      <c r="W289" s="195">
        <v>1585709.99</v>
      </c>
      <c r="X289" s="195">
        <v>11568930.65</v>
      </c>
      <c r="Y289" s="195">
        <v>2750680</v>
      </c>
      <c r="Z289" s="195">
        <v>5697295.1399999997</v>
      </c>
      <c r="AA289" s="195">
        <v>3909152.7</v>
      </c>
      <c r="AB289" s="195">
        <v>2024298.7</v>
      </c>
      <c r="AC289" s="195">
        <v>1748054.66</v>
      </c>
      <c r="AD289" s="195">
        <v>4172612.01</v>
      </c>
      <c r="AE289" s="195">
        <v>17684493</v>
      </c>
      <c r="AF289" s="195">
        <v>2453734</v>
      </c>
      <c r="AG289" s="195">
        <v>3568130.59</v>
      </c>
      <c r="AH289" s="195">
        <v>6795715</v>
      </c>
      <c r="AI289" s="195">
        <v>3162662.06</v>
      </c>
      <c r="AJ289" s="195">
        <v>3111966</v>
      </c>
      <c r="AK289" s="195">
        <v>2695495.13</v>
      </c>
      <c r="AL289" s="195">
        <v>39627618.700000003</v>
      </c>
      <c r="AM289" s="195">
        <v>3064102.97</v>
      </c>
      <c r="AN289" s="195">
        <v>2688644.73</v>
      </c>
      <c r="AO289" s="195">
        <v>5965954.5499999998</v>
      </c>
      <c r="AP289" s="195">
        <v>6464736.6500000004</v>
      </c>
      <c r="AQ289" s="195">
        <v>3251254.75</v>
      </c>
      <c r="AR289" s="195">
        <v>1451497.2</v>
      </c>
      <c r="AS289" s="195">
        <v>28490775.890000001</v>
      </c>
      <c r="AT289" s="195">
        <v>4680846.9000000004</v>
      </c>
      <c r="AU289" s="195">
        <v>6266733.5</v>
      </c>
      <c r="AV289" s="195">
        <v>6351733.5999999996</v>
      </c>
      <c r="AW289" s="195">
        <v>4211855</v>
      </c>
      <c r="AX289" s="195">
        <v>2052713.02</v>
      </c>
      <c r="AY289" s="195">
        <v>4013070.16</v>
      </c>
      <c r="AZ289" s="195">
        <v>3367535.8</v>
      </c>
      <c r="BA289" s="195">
        <v>2655376.7000000002</v>
      </c>
      <c r="BB289" s="195">
        <v>7390603.1200000001</v>
      </c>
      <c r="BC289" s="195">
        <v>3429877.18</v>
      </c>
      <c r="BD289" s="195">
        <v>7744970.5999999996</v>
      </c>
      <c r="BE289" s="195">
        <v>9126565.1099999994</v>
      </c>
      <c r="BF289" s="195">
        <v>3424147.75</v>
      </c>
      <c r="BG289" s="195">
        <v>4580297.2</v>
      </c>
      <c r="BH289" s="195">
        <v>17425363.859999999</v>
      </c>
      <c r="BI289" s="195">
        <v>2558415.4700000002</v>
      </c>
      <c r="BJ289" s="195">
        <v>1817312.33</v>
      </c>
      <c r="BK289" s="195">
        <v>2873898.71</v>
      </c>
      <c r="BL289" s="195">
        <v>2827295.45</v>
      </c>
      <c r="BM289" s="195">
        <v>8808451.8100000005</v>
      </c>
      <c r="BN289" s="195">
        <v>5491102.7599999998</v>
      </c>
      <c r="BO289" s="195">
        <v>4559017.88</v>
      </c>
      <c r="BP289" s="195">
        <v>9447798</v>
      </c>
      <c r="BQ289" s="195">
        <v>5072555.92</v>
      </c>
      <c r="BR289" s="195">
        <v>6605019.8399999999</v>
      </c>
      <c r="BS289" s="197">
        <v>15141033.35</v>
      </c>
      <c r="BT289" s="195">
        <v>4493840.25</v>
      </c>
      <c r="BU289" s="195">
        <v>3954784.4</v>
      </c>
      <c r="BV289" s="195">
        <v>17207419.09</v>
      </c>
      <c r="BW289" s="195">
        <v>15740</v>
      </c>
      <c r="BX289" s="195">
        <v>4025798.65</v>
      </c>
      <c r="BY289" s="195">
        <v>12467016.4</v>
      </c>
      <c r="BZ289" s="195">
        <v>2553108.4500000002</v>
      </c>
      <c r="CA289" s="195">
        <v>4673196</v>
      </c>
      <c r="CB289" s="195">
        <v>3858394.71</v>
      </c>
      <c r="CC289" s="195">
        <v>6267820</v>
      </c>
      <c r="CD289" s="195">
        <v>7275807.7999999998</v>
      </c>
      <c r="CE289" s="195">
        <v>5113632.41</v>
      </c>
      <c r="CF289" s="195">
        <v>7495602.75</v>
      </c>
      <c r="CG289" s="195">
        <v>1036733.8</v>
      </c>
      <c r="CH289" s="195">
        <v>2508361.5</v>
      </c>
      <c r="CI289" s="195">
        <v>2590125.5</v>
      </c>
      <c r="CJ289" s="195">
        <v>2264792.65</v>
      </c>
      <c r="CK289" s="195">
        <v>18946362.870000001</v>
      </c>
      <c r="CL289" s="195">
        <v>2633772.91</v>
      </c>
      <c r="CM289" s="195">
        <v>2453459.5299999998</v>
      </c>
    </row>
    <row r="290" spans="1:91" ht="24.6" hidden="1">
      <c r="A290" s="125">
        <v>28</v>
      </c>
      <c r="B290" s="243" t="s">
        <v>1017</v>
      </c>
      <c r="C290" s="132" t="s">
        <v>584</v>
      </c>
      <c r="D290" s="195">
        <v>10380706.48</v>
      </c>
      <c r="E290" s="195">
        <v>552291.14</v>
      </c>
      <c r="F290" s="195">
        <v>626755.31999999995</v>
      </c>
      <c r="G290" s="195">
        <v>480786</v>
      </c>
      <c r="H290" s="195">
        <v>278427.5</v>
      </c>
      <c r="I290" s="195">
        <v>427861</v>
      </c>
      <c r="J290" s="195">
        <v>1086145</v>
      </c>
      <c r="K290" s="195">
        <v>856259.78</v>
      </c>
      <c r="L290" s="195">
        <v>844349</v>
      </c>
      <c r="M290" s="195">
        <v>1166781</v>
      </c>
      <c r="N290" s="195">
        <v>3215893.12</v>
      </c>
      <c r="O290" s="195">
        <v>239600</v>
      </c>
      <c r="P290" s="195">
        <v>5350919</v>
      </c>
      <c r="Q290" s="195">
        <v>899177</v>
      </c>
      <c r="R290" s="195">
        <v>971106.1</v>
      </c>
      <c r="S290" s="195">
        <v>2156799</v>
      </c>
      <c r="T290" s="195">
        <v>1134126</v>
      </c>
      <c r="U290" s="195">
        <v>801825.6</v>
      </c>
      <c r="V290" s="195">
        <v>848505.6</v>
      </c>
      <c r="W290" s="195">
        <v>457565</v>
      </c>
      <c r="X290" s="195">
        <v>9354943.9000000004</v>
      </c>
      <c r="Y290" s="195">
        <v>651485.19999999995</v>
      </c>
      <c r="Z290" s="195">
        <v>1172124.58</v>
      </c>
      <c r="AA290" s="195">
        <v>952036</v>
      </c>
      <c r="AB290" s="195">
        <v>307269</v>
      </c>
      <c r="AC290" s="195">
        <v>670185.66</v>
      </c>
      <c r="AD290" s="195">
        <v>560797.02</v>
      </c>
      <c r="AE290" s="195">
        <v>2876466</v>
      </c>
      <c r="AF290" s="195">
        <v>932185</v>
      </c>
      <c r="AG290" s="195">
        <v>969195.18</v>
      </c>
      <c r="AH290" s="195">
        <v>1579321.08</v>
      </c>
      <c r="AI290" s="195">
        <v>885437.68</v>
      </c>
      <c r="AJ290" s="195">
        <v>633518.18999999994</v>
      </c>
      <c r="AK290" s="195">
        <v>434553.11</v>
      </c>
      <c r="AL290" s="195">
        <v>19836626.170000002</v>
      </c>
      <c r="AM290" s="195">
        <v>489230</v>
      </c>
      <c r="AN290" s="195">
        <v>488321</v>
      </c>
      <c r="AO290" s="195">
        <v>1086600</v>
      </c>
      <c r="AP290" s="195">
        <v>1549838</v>
      </c>
      <c r="AQ290" s="195">
        <v>1063440</v>
      </c>
      <c r="AR290" s="195">
        <v>175746.8</v>
      </c>
      <c r="AS290" s="195">
        <v>4138480.06</v>
      </c>
      <c r="AT290" s="195">
        <v>865640.32</v>
      </c>
      <c r="AU290" s="195">
        <v>1513529</v>
      </c>
      <c r="AV290" s="195">
        <v>1706844</v>
      </c>
      <c r="AW290" s="195">
        <v>567000</v>
      </c>
      <c r="AX290" s="195">
        <v>524253</v>
      </c>
      <c r="AY290" s="195">
        <v>795197</v>
      </c>
      <c r="AZ290" s="195">
        <v>413840</v>
      </c>
      <c r="BA290" s="195">
        <v>477855.75</v>
      </c>
      <c r="BB290" s="195">
        <v>3017363.6</v>
      </c>
      <c r="BC290" s="195">
        <v>560959</v>
      </c>
      <c r="BD290" s="195">
        <v>5975109.46</v>
      </c>
      <c r="BE290" s="195">
        <v>1548556.88</v>
      </c>
      <c r="BF290" s="195">
        <v>70740</v>
      </c>
      <c r="BG290" s="195">
        <v>725610</v>
      </c>
      <c r="BH290" s="195">
        <v>4830704.9400000004</v>
      </c>
      <c r="BI290" s="195">
        <v>411505.08</v>
      </c>
      <c r="BJ290" s="195">
        <v>0</v>
      </c>
      <c r="BK290" s="195">
        <v>27875</v>
      </c>
      <c r="BL290" s="195">
        <v>34706</v>
      </c>
      <c r="BM290" s="195">
        <v>5002800.09</v>
      </c>
      <c r="BN290" s="195">
        <v>1343229.5</v>
      </c>
      <c r="BO290" s="195">
        <v>846736</v>
      </c>
      <c r="BP290" s="195">
        <v>1986234.9</v>
      </c>
      <c r="BQ290" s="195">
        <v>1673384</v>
      </c>
      <c r="BR290" s="195">
        <v>600128.5</v>
      </c>
      <c r="BS290" s="195">
        <v>42419195.75</v>
      </c>
      <c r="BT290" s="195">
        <v>1241390</v>
      </c>
      <c r="BU290" s="195">
        <v>841348</v>
      </c>
      <c r="BV290" s="195">
        <v>3101426.17</v>
      </c>
      <c r="BW290" s="195">
        <v>0</v>
      </c>
      <c r="BX290" s="195">
        <v>745805</v>
      </c>
      <c r="BY290" s="195">
        <v>3241156.3</v>
      </c>
      <c r="BZ290" s="195">
        <v>549266.1</v>
      </c>
      <c r="CA290" s="195">
        <v>270432</v>
      </c>
      <c r="CB290" s="195">
        <v>456263</v>
      </c>
      <c r="CC290" s="195">
        <v>921574</v>
      </c>
      <c r="CD290" s="195">
        <v>750332</v>
      </c>
      <c r="CE290" s="195">
        <v>1537193</v>
      </c>
      <c r="CF290" s="195">
        <v>1633371.19</v>
      </c>
      <c r="CG290" s="195">
        <v>341216</v>
      </c>
      <c r="CH290" s="195">
        <v>425685</v>
      </c>
      <c r="CI290" s="195">
        <v>862160</v>
      </c>
      <c r="CJ290" s="195">
        <v>446395</v>
      </c>
      <c r="CK290" s="195">
        <v>2861559.8</v>
      </c>
      <c r="CL290" s="195">
        <v>115972</v>
      </c>
      <c r="CM290" s="195">
        <v>289555</v>
      </c>
    </row>
    <row r="291" spans="1:91" ht="24.6" hidden="1">
      <c r="A291" s="125">
        <v>28</v>
      </c>
      <c r="B291" s="243" t="s">
        <v>1018</v>
      </c>
      <c r="C291" s="132" t="s">
        <v>585</v>
      </c>
      <c r="D291" s="195">
        <v>1147480</v>
      </c>
      <c r="E291" s="195">
        <v>189708</v>
      </c>
      <c r="F291" s="195">
        <v>107440</v>
      </c>
      <c r="G291" s="195">
        <v>34000</v>
      </c>
      <c r="H291" s="195">
        <v>0</v>
      </c>
      <c r="I291" s="195">
        <v>0</v>
      </c>
      <c r="J291" s="195">
        <v>46530</v>
      </c>
      <c r="K291" s="195">
        <v>934750</v>
      </c>
      <c r="L291" s="195">
        <v>103970</v>
      </c>
      <c r="M291" s="195">
        <v>192000</v>
      </c>
      <c r="N291" s="195">
        <v>175925</v>
      </c>
      <c r="O291" s="195">
        <v>280720</v>
      </c>
      <c r="P291" s="195">
        <v>0</v>
      </c>
      <c r="Q291" s="195">
        <v>127680</v>
      </c>
      <c r="R291" s="195">
        <v>503500</v>
      </c>
      <c r="S291" s="195">
        <v>229626</v>
      </c>
      <c r="T291" s="195">
        <v>131682.5</v>
      </c>
      <c r="U291" s="195">
        <v>325950</v>
      </c>
      <c r="V291" s="195">
        <v>71303</v>
      </c>
      <c r="W291" s="195">
        <v>0</v>
      </c>
      <c r="X291" s="195">
        <v>722896</v>
      </c>
      <c r="Y291" s="195">
        <v>67200</v>
      </c>
      <c r="Z291" s="195">
        <v>0</v>
      </c>
      <c r="AA291" s="195">
        <v>9750</v>
      </c>
      <c r="AB291" s="195">
        <v>0</v>
      </c>
      <c r="AC291" s="195">
        <v>279340</v>
      </c>
      <c r="AD291" s="195">
        <v>0</v>
      </c>
      <c r="AE291" s="195">
        <v>802625</v>
      </c>
      <c r="AF291" s="195">
        <v>178250</v>
      </c>
      <c r="AG291" s="195">
        <v>394850</v>
      </c>
      <c r="AH291" s="195">
        <v>445320</v>
      </c>
      <c r="AI291" s="195">
        <v>76430</v>
      </c>
      <c r="AJ291" s="195">
        <v>10350</v>
      </c>
      <c r="AK291" s="195">
        <v>45400</v>
      </c>
      <c r="AL291" s="195">
        <v>5796450</v>
      </c>
      <c r="AM291" s="195">
        <v>51060</v>
      </c>
      <c r="AN291" s="195">
        <v>141510</v>
      </c>
      <c r="AO291" s="195">
        <v>367310</v>
      </c>
      <c r="AP291" s="195">
        <v>141264</v>
      </c>
      <c r="AQ291" s="195">
        <v>66350</v>
      </c>
      <c r="AR291" s="195">
        <v>0</v>
      </c>
      <c r="AS291" s="195">
        <v>1389975</v>
      </c>
      <c r="AT291" s="195">
        <v>168120</v>
      </c>
      <c r="AU291" s="195">
        <v>0</v>
      </c>
      <c r="AV291" s="195">
        <v>811360</v>
      </c>
      <c r="AW291" s="195">
        <v>291150</v>
      </c>
      <c r="AX291" s="195">
        <v>18535</v>
      </c>
      <c r="AY291" s="195">
        <v>396900</v>
      </c>
      <c r="AZ291" s="195">
        <v>55190</v>
      </c>
      <c r="BA291" s="195">
        <v>14720</v>
      </c>
      <c r="BB291" s="195">
        <v>0</v>
      </c>
      <c r="BC291" s="195">
        <v>651472</v>
      </c>
      <c r="BD291" s="195">
        <v>1493730</v>
      </c>
      <c r="BE291" s="195">
        <v>5610</v>
      </c>
      <c r="BF291" s="195">
        <v>59500</v>
      </c>
      <c r="BG291" s="195">
        <v>0</v>
      </c>
      <c r="BH291" s="195">
        <v>68000</v>
      </c>
      <c r="BI291" s="195">
        <v>0</v>
      </c>
      <c r="BJ291" s="195">
        <v>0</v>
      </c>
      <c r="BK291" s="195">
        <v>333330</v>
      </c>
      <c r="BL291" s="195">
        <v>39220</v>
      </c>
      <c r="BM291" s="195">
        <v>4318497.5</v>
      </c>
      <c r="BN291" s="195">
        <v>20500</v>
      </c>
      <c r="BO291" s="195">
        <v>126513.4</v>
      </c>
      <c r="BP291" s="195">
        <v>224110</v>
      </c>
      <c r="BQ291" s="195">
        <v>19200</v>
      </c>
      <c r="BR291" s="195">
        <v>2400</v>
      </c>
      <c r="BS291" s="195">
        <v>1784680</v>
      </c>
      <c r="BT291" s="195">
        <v>76440</v>
      </c>
      <c r="BU291" s="195">
        <v>0</v>
      </c>
      <c r="BV291" s="195">
        <v>34026</v>
      </c>
      <c r="BW291" s="195">
        <v>42307.8</v>
      </c>
      <c r="BX291" s="195">
        <v>0</v>
      </c>
      <c r="BY291" s="195">
        <v>344440</v>
      </c>
      <c r="BZ291" s="195">
        <v>44160</v>
      </c>
      <c r="CA291" s="195">
        <v>111080</v>
      </c>
      <c r="CB291" s="195">
        <v>200000</v>
      </c>
      <c r="CC291" s="195">
        <v>3054132.1</v>
      </c>
      <c r="CD291" s="195">
        <v>17500</v>
      </c>
      <c r="CE291" s="195">
        <v>382930</v>
      </c>
      <c r="CF291" s="195">
        <v>30900</v>
      </c>
      <c r="CG291" s="195">
        <v>288640</v>
      </c>
      <c r="CH291" s="195">
        <v>0</v>
      </c>
      <c r="CI291" s="195">
        <v>0</v>
      </c>
      <c r="CJ291" s="195">
        <v>0</v>
      </c>
      <c r="CK291" s="195">
        <v>881020</v>
      </c>
      <c r="CL291" s="195">
        <v>11410</v>
      </c>
      <c r="CM291" s="195">
        <v>9400</v>
      </c>
    </row>
    <row r="292" spans="1:91" ht="24.6" hidden="1">
      <c r="A292" s="125">
        <v>26</v>
      </c>
      <c r="B292" s="243" t="s">
        <v>1019</v>
      </c>
      <c r="C292" s="127" t="s">
        <v>586</v>
      </c>
      <c r="D292" s="195">
        <v>1528915.92</v>
      </c>
      <c r="E292" s="195">
        <v>355146.6</v>
      </c>
      <c r="F292" s="195">
        <v>492541.07</v>
      </c>
      <c r="G292" s="195">
        <v>235660.79999999999</v>
      </c>
      <c r="H292" s="195">
        <v>214203.65</v>
      </c>
      <c r="I292" s="195">
        <v>605374.30000000005</v>
      </c>
      <c r="J292" s="195">
        <v>782837.88</v>
      </c>
      <c r="K292" s="195">
        <v>595409.82999999996</v>
      </c>
      <c r="L292" s="195">
        <v>323858.90000000002</v>
      </c>
      <c r="M292" s="195">
        <v>245269.31</v>
      </c>
      <c r="N292" s="195">
        <v>973250.37</v>
      </c>
      <c r="O292" s="195">
        <v>236585.08</v>
      </c>
      <c r="P292" s="195">
        <v>1912534.54</v>
      </c>
      <c r="Q292" s="195">
        <v>676409.5</v>
      </c>
      <c r="R292" s="195">
        <v>497192.56</v>
      </c>
      <c r="S292" s="195">
        <v>524582.5</v>
      </c>
      <c r="T292" s="195">
        <v>674392.93</v>
      </c>
      <c r="U292" s="195">
        <v>814585.98</v>
      </c>
      <c r="V292" s="195">
        <v>204801.33</v>
      </c>
      <c r="W292" s="195">
        <v>84440</v>
      </c>
      <c r="X292" s="195">
        <v>1589509.49</v>
      </c>
      <c r="Y292" s="195">
        <v>277594.69</v>
      </c>
      <c r="Z292" s="195">
        <v>631944.18000000005</v>
      </c>
      <c r="AA292" s="195">
        <v>543701.15</v>
      </c>
      <c r="AB292" s="195">
        <v>148712.28</v>
      </c>
      <c r="AC292" s="195">
        <v>165388.76999999999</v>
      </c>
      <c r="AD292" s="195">
        <v>274018.24</v>
      </c>
      <c r="AE292" s="195">
        <v>982419.95</v>
      </c>
      <c r="AF292" s="195">
        <v>202575.75</v>
      </c>
      <c r="AG292" s="195">
        <v>192795.56</v>
      </c>
      <c r="AH292" s="195">
        <v>286932.07</v>
      </c>
      <c r="AI292" s="195">
        <v>521278.48</v>
      </c>
      <c r="AJ292" s="195">
        <v>523306.29</v>
      </c>
      <c r="AK292" s="195">
        <v>411809.55</v>
      </c>
      <c r="AL292" s="195">
        <v>3077094.42</v>
      </c>
      <c r="AM292" s="195">
        <v>414355.91</v>
      </c>
      <c r="AN292" s="195">
        <v>121185.60000000001</v>
      </c>
      <c r="AO292" s="195">
        <v>482437.97</v>
      </c>
      <c r="AP292" s="195">
        <v>121405</v>
      </c>
      <c r="AQ292" s="195">
        <v>337129.15</v>
      </c>
      <c r="AR292" s="195">
        <v>226569.5</v>
      </c>
      <c r="AS292" s="195">
        <v>1022025.77</v>
      </c>
      <c r="AT292" s="195">
        <v>288485.37</v>
      </c>
      <c r="AU292" s="195">
        <v>447428.16</v>
      </c>
      <c r="AV292" s="195">
        <v>551958</v>
      </c>
      <c r="AW292" s="195">
        <v>597691.28</v>
      </c>
      <c r="AX292" s="195">
        <v>385075.38</v>
      </c>
      <c r="AY292" s="195">
        <v>371818.61</v>
      </c>
      <c r="AZ292" s="195">
        <v>323442.84999999998</v>
      </c>
      <c r="BA292" s="195">
        <v>221559.93</v>
      </c>
      <c r="BB292" s="195">
        <v>424035.68</v>
      </c>
      <c r="BC292" s="195">
        <v>265172.26</v>
      </c>
      <c r="BD292" s="195">
        <v>1090056.71</v>
      </c>
      <c r="BE292" s="195">
        <v>638962.9</v>
      </c>
      <c r="BF292" s="195">
        <v>182901.74</v>
      </c>
      <c r="BG292" s="195">
        <v>127377.5</v>
      </c>
      <c r="BH292" s="195">
        <v>861069.98</v>
      </c>
      <c r="BI292" s="195">
        <v>58045</v>
      </c>
      <c r="BJ292" s="195">
        <v>264326.90000000002</v>
      </c>
      <c r="BK292" s="195">
        <v>303597.71999999997</v>
      </c>
      <c r="BL292" s="195">
        <v>197370</v>
      </c>
      <c r="BM292" s="195">
        <v>709568.5</v>
      </c>
      <c r="BN292" s="195">
        <v>586288.89</v>
      </c>
      <c r="BO292" s="195">
        <v>431397.01</v>
      </c>
      <c r="BP292" s="195">
        <v>1284542.27</v>
      </c>
      <c r="BQ292" s="195">
        <v>477664.86</v>
      </c>
      <c r="BR292" s="195">
        <v>552597.89</v>
      </c>
      <c r="BS292" s="195">
        <v>2240017.5499999998</v>
      </c>
      <c r="BT292" s="195">
        <v>264496.38</v>
      </c>
      <c r="BU292" s="195">
        <v>336102.96</v>
      </c>
      <c r="BV292" s="195">
        <v>1650049.15</v>
      </c>
      <c r="BW292" s="195">
        <v>13504.69</v>
      </c>
      <c r="BX292" s="195">
        <v>152489.75</v>
      </c>
      <c r="BY292" s="195">
        <v>706597.47</v>
      </c>
      <c r="BZ292" s="195">
        <v>544808.12</v>
      </c>
      <c r="CA292" s="195">
        <v>429918.45</v>
      </c>
      <c r="CB292" s="195">
        <v>269248</v>
      </c>
      <c r="CC292" s="195">
        <v>487414</v>
      </c>
      <c r="CD292" s="195">
        <v>1035281.21</v>
      </c>
      <c r="CE292" s="195">
        <v>218878</v>
      </c>
      <c r="CF292" s="195">
        <v>1027577.04</v>
      </c>
      <c r="CG292" s="195">
        <v>212388.37</v>
      </c>
      <c r="CH292" s="195">
        <v>403208.67</v>
      </c>
      <c r="CI292" s="195">
        <v>142105</v>
      </c>
      <c r="CJ292" s="195">
        <v>187668.31</v>
      </c>
      <c r="CK292" s="195">
        <v>1419551.25</v>
      </c>
      <c r="CL292" s="195">
        <v>124724</v>
      </c>
      <c r="CM292" s="195">
        <v>125054.5</v>
      </c>
    </row>
    <row r="293" spans="1:91" ht="24.6" hidden="1">
      <c r="A293" s="125">
        <v>26</v>
      </c>
      <c r="B293" s="243" t="s">
        <v>1020</v>
      </c>
      <c r="C293" s="128" t="s">
        <v>587</v>
      </c>
      <c r="D293" s="195">
        <v>0</v>
      </c>
      <c r="E293" s="195">
        <v>0</v>
      </c>
      <c r="F293" s="195">
        <v>0</v>
      </c>
      <c r="G293" s="195">
        <v>0</v>
      </c>
      <c r="H293" s="195">
        <v>0</v>
      </c>
      <c r="I293" s="195">
        <v>0</v>
      </c>
      <c r="J293" s="195">
        <v>0</v>
      </c>
      <c r="K293" s="195">
        <v>0</v>
      </c>
      <c r="L293" s="195">
        <v>0</v>
      </c>
      <c r="M293" s="195">
        <v>0</v>
      </c>
      <c r="N293" s="195">
        <v>0</v>
      </c>
      <c r="O293" s="195">
        <v>0</v>
      </c>
      <c r="P293" s="195">
        <v>0</v>
      </c>
      <c r="Q293" s="195">
        <v>0</v>
      </c>
      <c r="R293" s="195">
        <v>0</v>
      </c>
      <c r="S293" s="195">
        <v>0</v>
      </c>
      <c r="T293" s="195">
        <v>11160</v>
      </c>
      <c r="U293" s="195">
        <v>0</v>
      </c>
      <c r="V293" s="195">
        <v>0</v>
      </c>
      <c r="W293" s="195">
        <v>16790</v>
      </c>
      <c r="X293" s="195">
        <v>0</v>
      </c>
      <c r="Y293" s="195">
        <v>0</v>
      </c>
      <c r="Z293" s="195">
        <v>0</v>
      </c>
      <c r="AA293" s="195">
        <v>0</v>
      </c>
      <c r="AB293" s="195">
        <v>0</v>
      </c>
      <c r="AC293" s="195">
        <v>0</v>
      </c>
      <c r="AD293" s="195">
        <v>0</v>
      </c>
      <c r="AE293" s="195">
        <v>0</v>
      </c>
      <c r="AF293" s="195">
        <v>0</v>
      </c>
      <c r="AG293" s="195">
        <v>0</v>
      </c>
      <c r="AH293" s="195">
        <v>0</v>
      </c>
      <c r="AI293" s="195">
        <v>0</v>
      </c>
      <c r="AJ293" s="195">
        <v>0</v>
      </c>
      <c r="AK293" s="195">
        <v>0</v>
      </c>
      <c r="AL293" s="195">
        <v>0</v>
      </c>
      <c r="AM293" s="195">
        <v>0</v>
      </c>
      <c r="AN293" s="195">
        <v>0</v>
      </c>
      <c r="AO293" s="195">
        <v>0</v>
      </c>
      <c r="AP293" s="195">
        <v>0</v>
      </c>
      <c r="AQ293" s="195">
        <v>0</v>
      </c>
      <c r="AR293" s="195">
        <v>0</v>
      </c>
      <c r="AS293" s="195">
        <v>0</v>
      </c>
      <c r="AT293" s="195">
        <v>0</v>
      </c>
      <c r="AU293" s="195">
        <v>0</v>
      </c>
      <c r="AV293" s="195">
        <v>0</v>
      </c>
      <c r="AW293" s="195">
        <v>0</v>
      </c>
      <c r="AX293" s="195">
        <v>0</v>
      </c>
      <c r="AY293" s="195">
        <v>0</v>
      </c>
      <c r="AZ293" s="195">
        <v>0</v>
      </c>
      <c r="BA293" s="195">
        <v>0</v>
      </c>
      <c r="BB293" s="195">
        <v>10294.5</v>
      </c>
      <c r="BC293" s="195">
        <v>0</v>
      </c>
      <c r="BD293" s="195">
        <v>0</v>
      </c>
      <c r="BE293" s="195">
        <v>0</v>
      </c>
      <c r="BF293" s="195">
        <v>0</v>
      </c>
      <c r="BG293" s="195">
        <v>0</v>
      </c>
      <c r="BH293" s="195">
        <v>0</v>
      </c>
      <c r="BI293" s="195">
        <v>0</v>
      </c>
      <c r="BJ293" s="195">
        <v>0</v>
      </c>
      <c r="BK293" s="195">
        <v>30000</v>
      </c>
      <c r="BL293" s="195">
        <v>0</v>
      </c>
      <c r="BM293" s="195">
        <v>0</v>
      </c>
      <c r="BN293" s="195">
        <v>0</v>
      </c>
      <c r="BO293" s="195">
        <v>0</v>
      </c>
      <c r="BP293" s="195">
        <v>0</v>
      </c>
      <c r="BQ293" s="195">
        <v>0</v>
      </c>
      <c r="BR293" s="195">
        <v>0</v>
      </c>
      <c r="BS293" s="195">
        <v>0</v>
      </c>
      <c r="BT293" s="195">
        <v>0</v>
      </c>
      <c r="BU293" s="195">
        <v>0</v>
      </c>
      <c r="BV293" s="195">
        <v>5350</v>
      </c>
      <c r="BW293" s="195">
        <v>0</v>
      </c>
      <c r="BX293" s="195">
        <v>0</v>
      </c>
      <c r="BY293" s="195">
        <v>0</v>
      </c>
      <c r="BZ293" s="195">
        <v>0</v>
      </c>
      <c r="CA293" s="195">
        <v>0</v>
      </c>
      <c r="CB293" s="195">
        <v>0</v>
      </c>
      <c r="CC293" s="195">
        <v>0</v>
      </c>
      <c r="CD293" s="195">
        <v>0</v>
      </c>
      <c r="CE293" s="195">
        <v>20680</v>
      </c>
      <c r="CF293" s="195">
        <v>0</v>
      </c>
      <c r="CG293" s="195">
        <v>0</v>
      </c>
      <c r="CH293" s="195">
        <v>0</v>
      </c>
      <c r="CI293" s="195">
        <v>0</v>
      </c>
      <c r="CJ293" s="195">
        <v>0</v>
      </c>
      <c r="CK293" s="195">
        <v>0</v>
      </c>
      <c r="CL293" s="195">
        <v>0</v>
      </c>
      <c r="CM293" s="195">
        <v>0</v>
      </c>
    </row>
    <row r="294" spans="1:91" ht="24.6" hidden="1">
      <c r="A294" s="125">
        <v>28</v>
      </c>
      <c r="B294" s="243" t="s">
        <v>1021</v>
      </c>
      <c r="C294" s="128" t="s">
        <v>588</v>
      </c>
      <c r="D294" s="195">
        <v>410933</v>
      </c>
      <c r="E294" s="195">
        <v>549021.80000000005</v>
      </c>
      <c r="F294" s="195">
        <v>497680</v>
      </c>
      <c r="G294" s="195">
        <v>838422.4</v>
      </c>
      <c r="H294" s="195">
        <v>161579</v>
      </c>
      <c r="I294" s="195">
        <v>640275</v>
      </c>
      <c r="J294" s="195">
        <v>634000</v>
      </c>
      <c r="K294" s="195">
        <v>67400</v>
      </c>
      <c r="L294" s="195">
        <v>541259</v>
      </c>
      <c r="M294" s="195">
        <v>846132</v>
      </c>
      <c r="N294" s="195">
        <v>1142653</v>
      </c>
      <c r="O294" s="195">
        <v>113480</v>
      </c>
      <c r="P294" s="195">
        <v>2157935</v>
      </c>
      <c r="Q294" s="195">
        <v>290875</v>
      </c>
      <c r="R294" s="195">
        <v>696703</v>
      </c>
      <c r="S294" s="195">
        <v>724526.14</v>
      </c>
      <c r="T294" s="195">
        <v>431762</v>
      </c>
      <c r="U294" s="195">
        <v>668254.49</v>
      </c>
      <c r="V294" s="195">
        <v>641969</v>
      </c>
      <c r="W294" s="195">
        <v>65410</v>
      </c>
      <c r="X294" s="195">
        <v>1102657.5</v>
      </c>
      <c r="Y294" s="195">
        <v>436530</v>
      </c>
      <c r="Z294" s="195">
        <v>153209</v>
      </c>
      <c r="AA294" s="195">
        <v>267299</v>
      </c>
      <c r="AB294" s="195">
        <v>451600</v>
      </c>
      <c r="AC294" s="195">
        <v>562282</v>
      </c>
      <c r="AD294" s="195">
        <v>143090</v>
      </c>
      <c r="AE294" s="195">
        <v>1264862</v>
      </c>
      <c r="AF294" s="195">
        <v>210599</v>
      </c>
      <c r="AG294" s="195">
        <v>857904</v>
      </c>
      <c r="AH294" s="195">
        <v>83150</v>
      </c>
      <c r="AI294" s="195">
        <v>87330</v>
      </c>
      <c r="AJ294" s="195">
        <v>659711.30000000005</v>
      </c>
      <c r="AK294" s="195">
        <v>287178.03000000003</v>
      </c>
      <c r="AL294" s="195">
        <v>2764477.85</v>
      </c>
      <c r="AM294" s="195">
        <v>303665</v>
      </c>
      <c r="AN294" s="195">
        <v>216418</v>
      </c>
      <c r="AO294" s="195">
        <v>989626</v>
      </c>
      <c r="AP294" s="195">
        <v>519302</v>
      </c>
      <c r="AQ294" s="195">
        <v>460337</v>
      </c>
      <c r="AR294" s="195">
        <v>198264</v>
      </c>
      <c r="AS294" s="195">
        <v>796297.07</v>
      </c>
      <c r="AT294" s="195">
        <v>488068.8</v>
      </c>
      <c r="AU294" s="195">
        <v>233330</v>
      </c>
      <c r="AV294" s="195">
        <v>473862</v>
      </c>
      <c r="AW294" s="195">
        <v>242479</v>
      </c>
      <c r="AX294" s="195">
        <v>129620</v>
      </c>
      <c r="AY294" s="195">
        <v>483310</v>
      </c>
      <c r="AZ294" s="195">
        <v>345120</v>
      </c>
      <c r="BA294" s="195">
        <v>540576</v>
      </c>
      <c r="BB294" s="195">
        <v>1081215</v>
      </c>
      <c r="BC294" s="195">
        <v>573333</v>
      </c>
      <c r="BD294" s="195">
        <v>4256339.75</v>
      </c>
      <c r="BE294" s="195">
        <v>1210628.23</v>
      </c>
      <c r="BF294" s="195">
        <v>62550</v>
      </c>
      <c r="BG294" s="195">
        <v>691437.02</v>
      </c>
      <c r="BH294" s="195">
        <v>603160.9</v>
      </c>
      <c r="BI294" s="195">
        <v>610200</v>
      </c>
      <c r="BJ294" s="195">
        <v>323075.8</v>
      </c>
      <c r="BK294" s="195">
        <v>565096</v>
      </c>
      <c r="BL294" s="195">
        <v>160920</v>
      </c>
      <c r="BM294" s="195">
        <v>1494926.25</v>
      </c>
      <c r="BN294" s="195">
        <v>704236</v>
      </c>
      <c r="BO294" s="195">
        <v>550378</v>
      </c>
      <c r="BP294" s="195">
        <v>1267421</v>
      </c>
      <c r="BQ294" s="195">
        <v>933552</v>
      </c>
      <c r="BR294" s="195">
        <v>738520</v>
      </c>
      <c r="BS294" s="197">
        <v>3638972.6</v>
      </c>
      <c r="BT294" s="197">
        <v>359259.9</v>
      </c>
      <c r="BU294" s="197">
        <v>65525</v>
      </c>
      <c r="BV294" s="197">
        <v>261595</v>
      </c>
      <c r="BW294" s="197">
        <v>47360</v>
      </c>
      <c r="BX294" s="197">
        <v>79286</v>
      </c>
      <c r="BY294" s="197">
        <v>1059022.08</v>
      </c>
      <c r="BZ294" s="197">
        <v>89900</v>
      </c>
      <c r="CA294" s="197">
        <v>227190</v>
      </c>
      <c r="CB294" s="197">
        <v>391325</v>
      </c>
      <c r="CC294" s="197">
        <v>911270</v>
      </c>
      <c r="CD294" s="197">
        <v>130734</v>
      </c>
      <c r="CE294" s="197">
        <v>0</v>
      </c>
      <c r="CF294" s="197">
        <v>799136</v>
      </c>
      <c r="CG294" s="197">
        <v>348950</v>
      </c>
      <c r="CH294" s="197">
        <v>151690</v>
      </c>
      <c r="CI294" s="197">
        <v>578751.9</v>
      </c>
      <c r="CJ294" s="197">
        <v>272758.2</v>
      </c>
      <c r="CK294" s="197">
        <v>2372445.4300000002</v>
      </c>
      <c r="CL294" s="197">
        <v>85890</v>
      </c>
      <c r="CM294" s="197">
        <v>93646</v>
      </c>
    </row>
    <row r="295" spans="1:91" ht="24.6" hidden="1">
      <c r="A295" s="125">
        <v>32</v>
      </c>
      <c r="B295" s="243" t="s">
        <v>1022</v>
      </c>
      <c r="C295" s="132" t="s">
        <v>589</v>
      </c>
      <c r="D295" s="195">
        <v>0</v>
      </c>
      <c r="E295" s="195">
        <v>0</v>
      </c>
      <c r="F295" s="195">
        <v>6325</v>
      </c>
      <c r="G295" s="195">
        <v>0</v>
      </c>
      <c r="H295" s="195">
        <v>0</v>
      </c>
      <c r="I295" s="195">
        <v>0</v>
      </c>
      <c r="J295" s="195">
        <v>0</v>
      </c>
      <c r="K295" s="195">
        <v>0</v>
      </c>
      <c r="L295" s="195">
        <v>0</v>
      </c>
      <c r="M295" s="195">
        <v>0</v>
      </c>
      <c r="N295" s="195">
        <v>0</v>
      </c>
      <c r="O295" s="195">
        <v>9800</v>
      </c>
      <c r="P295" s="195">
        <v>0</v>
      </c>
      <c r="Q295" s="195">
        <v>0</v>
      </c>
      <c r="R295" s="195">
        <v>1600</v>
      </c>
      <c r="S295" s="195">
        <v>0</v>
      </c>
      <c r="T295" s="195">
        <v>0</v>
      </c>
      <c r="U295" s="195">
        <v>0</v>
      </c>
      <c r="V295" s="195">
        <v>0</v>
      </c>
      <c r="W295" s="195">
        <v>0</v>
      </c>
      <c r="X295" s="195">
        <v>0</v>
      </c>
      <c r="Y295" s="195">
        <v>1700</v>
      </c>
      <c r="Z295" s="195">
        <v>8720</v>
      </c>
      <c r="AA295" s="195">
        <v>0</v>
      </c>
      <c r="AB295" s="195">
        <v>48985</v>
      </c>
      <c r="AC295" s="195">
        <v>25250</v>
      </c>
      <c r="AD295" s="195">
        <v>18550</v>
      </c>
      <c r="AE295" s="195">
        <v>6500</v>
      </c>
      <c r="AF295" s="195">
        <v>0</v>
      </c>
      <c r="AG295" s="195">
        <v>73735</v>
      </c>
      <c r="AH295" s="195">
        <v>176345</v>
      </c>
      <c r="AI295" s="195">
        <v>54680</v>
      </c>
      <c r="AJ295" s="195">
        <v>88435</v>
      </c>
      <c r="AK295" s="195">
        <v>27880</v>
      </c>
      <c r="AL295" s="195">
        <v>0</v>
      </c>
      <c r="AM295" s="195">
        <v>47600</v>
      </c>
      <c r="AN295" s="195">
        <v>0</v>
      </c>
      <c r="AO295" s="195">
        <v>0</v>
      </c>
      <c r="AP295" s="195">
        <v>0</v>
      </c>
      <c r="AQ295" s="195">
        <v>0</v>
      </c>
      <c r="AR295" s="195">
        <v>0</v>
      </c>
      <c r="AS295" s="195">
        <v>0</v>
      </c>
      <c r="AT295" s="195">
        <v>0</v>
      </c>
      <c r="AU295" s="195">
        <v>0</v>
      </c>
      <c r="AV295" s="195">
        <v>0</v>
      </c>
      <c r="AW295" s="195">
        <v>0</v>
      </c>
      <c r="AX295" s="195">
        <v>0</v>
      </c>
      <c r="AY295" s="195">
        <v>0</v>
      </c>
      <c r="AZ295" s="195">
        <v>9000</v>
      </c>
      <c r="BA295" s="195">
        <v>0</v>
      </c>
      <c r="BB295" s="195">
        <v>0</v>
      </c>
      <c r="BC295" s="195">
        <v>0</v>
      </c>
      <c r="BD295" s="195">
        <v>0</v>
      </c>
      <c r="BE295" s="195">
        <v>0</v>
      </c>
      <c r="BF295" s="195">
        <v>0</v>
      </c>
      <c r="BG295" s="195">
        <v>0</v>
      </c>
      <c r="BH295" s="195">
        <v>0</v>
      </c>
      <c r="BI295" s="195">
        <v>0</v>
      </c>
      <c r="BJ295" s="195">
        <v>0</v>
      </c>
      <c r="BK295" s="195">
        <v>0</v>
      </c>
      <c r="BL295" s="195">
        <v>0</v>
      </c>
      <c r="BM295" s="195">
        <v>0</v>
      </c>
      <c r="BN295" s="195">
        <v>0</v>
      </c>
      <c r="BO295" s="195">
        <v>0</v>
      </c>
      <c r="BP295" s="195">
        <v>0</v>
      </c>
      <c r="BQ295" s="195">
        <v>0</v>
      </c>
      <c r="BR295" s="195">
        <v>0</v>
      </c>
      <c r="BS295" s="197">
        <v>266935</v>
      </c>
      <c r="BT295" s="197">
        <v>0</v>
      </c>
      <c r="BU295" s="197">
        <v>0</v>
      </c>
      <c r="BV295" s="197">
        <v>5400</v>
      </c>
      <c r="BW295" s="195">
        <v>1725</v>
      </c>
      <c r="BX295" s="197">
        <v>16640</v>
      </c>
      <c r="BY295" s="197">
        <v>0</v>
      </c>
      <c r="BZ295" s="197">
        <v>0</v>
      </c>
      <c r="CA295" s="197">
        <v>21120</v>
      </c>
      <c r="CB295" s="195">
        <v>0</v>
      </c>
      <c r="CC295" s="197">
        <v>0</v>
      </c>
      <c r="CD295" s="197">
        <v>0</v>
      </c>
      <c r="CE295" s="197">
        <v>0</v>
      </c>
      <c r="CF295" s="197">
        <v>0</v>
      </c>
      <c r="CG295" s="197">
        <v>0</v>
      </c>
      <c r="CH295" s="197">
        <v>59760</v>
      </c>
      <c r="CI295" s="197">
        <v>0</v>
      </c>
      <c r="CJ295" s="197">
        <v>0</v>
      </c>
      <c r="CK295" s="197">
        <v>0</v>
      </c>
      <c r="CL295" s="197">
        <v>0</v>
      </c>
      <c r="CM295" s="197">
        <v>0</v>
      </c>
    </row>
    <row r="296" spans="1:91" ht="24.6" hidden="1">
      <c r="A296" s="125">
        <v>32</v>
      </c>
      <c r="B296" s="243" t="s">
        <v>1023</v>
      </c>
      <c r="C296" s="132" t="s">
        <v>590</v>
      </c>
      <c r="D296" s="195">
        <v>0</v>
      </c>
      <c r="E296" s="195">
        <v>0</v>
      </c>
      <c r="F296" s="195">
        <v>0</v>
      </c>
      <c r="G296" s="195">
        <v>4500</v>
      </c>
      <c r="H296" s="195">
        <v>0</v>
      </c>
      <c r="I296" s="195">
        <v>0</v>
      </c>
      <c r="J296" s="195">
        <v>0</v>
      </c>
      <c r="K296" s="195">
        <v>0</v>
      </c>
      <c r="L296" s="195">
        <v>0</v>
      </c>
      <c r="M296" s="195">
        <v>0</v>
      </c>
      <c r="N296" s="195">
        <v>0</v>
      </c>
      <c r="O296" s="195">
        <v>0</v>
      </c>
      <c r="P296" s="195">
        <v>0</v>
      </c>
      <c r="Q296" s="195">
        <v>0</v>
      </c>
      <c r="R296" s="195">
        <v>0</v>
      </c>
      <c r="S296" s="195">
        <v>0</v>
      </c>
      <c r="T296" s="195">
        <v>0</v>
      </c>
      <c r="U296" s="195">
        <v>0</v>
      </c>
      <c r="V296" s="195">
        <v>0</v>
      </c>
      <c r="W296" s="195">
        <v>0</v>
      </c>
      <c r="X296" s="195">
        <v>0</v>
      </c>
      <c r="Y296" s="195">
        <v>0</v>
      </c>
      <c r="Z296" s="195">
        <v>0</v>
      </c>
      <c r="AA296" s="195">
        <v>0</v>
      </c>
      <c r="AB296" s="195">
        <v>0</v>
      </c>
      <c r="AC296" s="195">
        <v>0</v>
      </c>
      <c r="AD296" s="195">
        <v>0</v>
      </c>
      <c r="AE296" s="195">
        <v>0</v>
      </c>
      <c r="AF296" s="195">
        <v>0</v>
      </c>
      <c r="AG296" s="195">
        <v>0</v>
      </c>
      <c r="AH296" s="195">
        <v>0</v>
      </c>
      <c r="AI296" s="195">
        <v>0</v>
      </c>
      <c r="AJ296" s="195">
        <v>0</v>
      </c>
      <c r="AK296" s="195">
        <v>0</v>
      </c>
      <c r="AL296" s="195">
        <v>0</v>
      </c>
      <c r="AM296" s="195">
        <v>0</v>
      </c>
      <c r="AN296" s="195">
        <v>0</v>
      </c>
      <c r="AO296" s="195">
        <v>0</v>
      </c>
      <c r="AP296" s="195">
        <v>0</v>
      </c>
      <c r="AQ296" s="195">
        <v>0</v>
      </c>
      <c r="AR296" s="195">
        <v>0</v>
      </c>
      <c r="AS296" s="195">
        <v>0</v>
      </c>
      <c r="AT296" s="195">
        <v>0</v>
      </c>
      <c r="AU296" s="195">
        <v>0</v>
      </c>
      <c r="AV296" s="195">
        <v>0</v>
      </c>
      <c r="AW296" s="195">
        <v>0</v>
      </c>
      <c r="AX296" s="195">
        <v>0</v>
      </c>
      <c r="AY296" s="195">
        <v>0</v>
      </c>
      <c r="AZ296" s="195">
        <v>0</v>
      </c>
      <c r="BA296" s="195">
        <v>0</v>
      </c>
      <c r="BB296" s="195">
        <v>0</v>
      </c>
      <c r="BC296" s="195">
        <v>0</v>
      </c>
      <c r="BD296" s="195">
        <v>0</v>
      </c>
      <c r="BE296" s="195">
        <v>0</v>
      </c>
      <c r="BF296" s="195">
        <v>0</v>
      </c>
      <c r="BG296" s="195">
        <v>0</v>
      </c>
      <c r="BH296" s="195">
        <v>0</v>
      </c>
      <c r="BI296" s="195">
        <v>0</v>
      </c>
      <c r="BJ296" s="195">
        <v>0</v>
      </c>
      <c r="BK296" s="195">
        <v>0</v>
      </c>
      <c r="BL296" s="195">
        <v>0</v>
      </c>
      <c r="BM296" s="195">
        <v>0</v>
      </c>
      <c r="BN296" s="195">
        <v>0</v>
      </c>
      <c r="BO296" s="195">
        <v>0</v>
      </c>
      <c r="BP296" s="195">
        <v>0</v>
      </c>
      <c r="BQ296" s="195">
        <v>0</v>
      </c>
      <c r="BR296" s="195">
        <v>0</v>
      </c>
      <c r="BS296" s="195">
        <v>0</v>
      </c>
      <c r="BT296" s="195">
        <v>0</v>
      </c>
      <c r="BU296" s="195">
        <v>0</v>
      </c>
      <c r="BV296" s="195">
        <v>0</v>
      </c>
      <c r="BW296" s="195">
        <v>0</v>
      </c>
      <c r="BX296" s="195">
        <v>0</v>
      </c>
      <c r="BY296" s="195">
        <v>0</v>
      </c>
      <c r="BZ296" s="195">
        <v>0</v>
      </c>
      <c r="CA296" s="195">
        <v>0</v>
      </c>
      <c r="CB296" s="195">
        <v>0</v>
      </c>
      <c r="CC296" s="195">
        <v>0</v>
      </c>
      <c r="CD296" s="195">
        <v>0</v>
      </c>
      <c r="CE296" s="195">
        <v>0</v>
      </c>
      <c r="CF296" s="195">
        <v>0</v>
      </c>
      <c r="CG296" s="195">
        <v>0</v>
      </c>
      <c r="CH296" s="195">
        <v>0</v>
      </c>
      <c r="CI296" s="195">
        <v>0</v>
      </c>
      <c r="CJ296" s="195">
        <v>0</v>
      </c>
      <c r="CK296" s="195">
        <v>0</v>
      </c>
      <c r="CL296" s="195">
        <v>0</v>
      </c>
      <c r="CM296" s="195">
        <v>0</v>
      </c>
    </row>
    <row r="297" spans="1:91" ht="24.6" hidden="1">
      <c r="A297" s="125">
        <v>32</v>
      </c>
      <c r="B297" s="243" t="s">
        <v>1024</v>
      </c>
      <c r="C297" s="128" t="s">
        <v>591</v>
      </c>
      <c r="D297" s="195">
        <v>0</v>
      </c>
      <c r="E297" s="195">
        <v>0</v>
      </c>
      <c r="F297" s="195">
        <v>0</v>
      </c>
      <c r="G297" s="195">
        <v>0</v>
      </c>
      <c r="H297" s="195">
        <v>0</v>
      </c>
      <c r="I297" s="195">
        <v>0</v>
      </c>
      <c r="J297" s="195">
        <v>0</v>
      </c>
      <c r="K297" s="195">
        <v>0</v>
      </c>
      <c r="L297" s="195">
        <v>0</v>
      </c>
      <c r="M297" s="195">
        <v>0</v>
      </c>
      <c r="N297" s="195">
        <v>0</v>
      </c>
      <c r="O297" s="195">
        <v>0</v>
      </c>
      <c r="P297" s="195">
        <v>0</v>
      </c>
      <c r="Q297" s="195">
        <v>0</v>
      </c>
      <c r="R297" s="195">
        <v>0</v>
      </c>
      <c r="S297" s="195">
        <v>0</v>
      </c>
      <c r="T297" s="195">
        <v>0</v>
      </c>
      <c r="U297" s="195">
        <v>0</v>
      </c>
      <c r="V297" s="195">
        <v>0</v>
      </c>
      <c r="W297" s="195">
        <v>0</v>
      </c>
      <c r="X297" s="195">
        <v>0</v>
      </c>
      <c r="Y297" s="195">
        <v>0</v>
      </c>
      <c r="Z297" s="195">
        <v>0</v>
      </c>
      <c r="AA297" s="195">
        <v>0</v>
      </c>
      <c r="AB297" s="195">
        <v>0</v>
      </c>
      <c r="AC297" s="195">
        <v>0</v>
      </c>
      <c r="AD297" s="195">
        <v>0</v>
      </c>
      <c r="AE297" s="195">
        <v>0</v>
      </c>
      <c r="AF297" s="195">
        <v>0</v>
      </c>
      <c r="AG297" s="195">
        <v>0</v>
      </c>
      <c r="AH297" s="195">
        <v>0</v>
      </c>
      <c r="AI297" s="195">
        <v>0</v>
      </c>
      <c r="AJ297" s="195">
        <v>0</v>
      </c>
      <c r="AK297" s="195">
        <v>0</v>
      </c>
      <c r="AL297" s="195">
        <v>0</v>
      </c>
      <c r="AM297" s="195">
        <v>0</v>
      </c>
      <c r="AN297" s="195">
        <v>0</v>
      </c>
      <c r="AO297" s="195">
        <v>0</v>
      </c>
      <c r="AP297" s="195">
        <v>0</v>
      </c>
      <c r="AQ297" s="195">
        <v>0</v>
      </c>
      <c r="AR297" s="195">
        <v>0</v>
      </c>
      <c r="AS297" s="195">
        <v>0</v>
      </c>
      <c r="AT297" s="195">
        <v>0</v>
      </c>
      <c r="AU297" s="195">
        <v>0</v>
      </c>
      <c r="AV297" s="195">
        <v>0</v>
      </c>
      <c r="AW297" s="195">
        <v>0</v>
      </c>
      <c r="AX297" s="195">
        <v>0</v>
      </c>
      <c r="AY297" s="195">
        <v>0</v>
      </c>
      <c r="AZ297" s="195">
        <v>0</v>
      </c>
      <c r="BA297" s="195">
        <v>0</v>
      </c>
      <c r="BB297" s="195">
        <v>0</v>
      </c>
      <c r="BC297" s="195">
        <v>0</v>
      </c>
      <c r="BD297" s="195">
        <v>0</v>
      </c>
      <c r="BE297" s="195">
        <v>0</v>
      </c>
      <c r="BF297" s="195">
        <v>0</v>
      </c>
      <c r="BG297" s="195">
        <v>0</v>
      </c>
      <c r="BH297" s="195">
        <v>0</v>
      </c>
      <c r="BI297" s="195">
        <v>0</v>
      </c>
      <c r="BJ297" s="195">
        <v>0</v>
      </c>
      <c r="BK297" s="195">
        <v>0</v>
      </c>
      <c r="BL297" s="195">
        <v>0</v>
      </c>
      <c r="BM297" s="195">
        <v>0</v>
      </c>
      <c r="BN297" s="195">
        <v>0</v>
      </c>
      <c r="BO297" s="195">
        <v>0</v>
      </c>
      <c r="BP297" s="195">
        <v>0</v>
      </c>
      <c r="BQ297" s="195">
        <v>0</v>
      </c>
      <c r="BR297" s="195">
        <v>0</v>
      </c>
      <c r="BS297" s="195">
        <v>719257.5</v>
      </c>
      <c r="BT297" s="195">
        <v>0</v>
      </c>
      <c r="BU297" s="195">
        <v>0</v>
      </c>
      <c r="BV297" s="195">
        <v>60000</v>
      </c>
      <c r="BW297" s="195">
        <v>0</v>
      </c>
      <c r="BX297" s="195">
        <v>0</v>
      </c>
      <c r="BY297" s="195">
        <v>0</v>
      </c>
      <c r="BZ297" s="195">
        <v>0</v>
      </c>
      <c r="CA297" s="195">
        <v>0</v>
      </c>
      <c r="CB297" s="195">
        <v>0</v>
      </c>
      <c r="CC297" s="195">
        <v>0</v>
      </c>
      <c r="CD297" s="195">
        <v>0</v>
      </c>
      <c r="CE297" s="195">
        <v>0</v>
      </c>
      <c r="CF297" s="195">
        <v>0</v>
      </c>
      <c r="CG297" s="195">
        <v>0</v>
      </c>
      <c r="CH297" s="195">
        <v>0</v>
      </c>
      <c r="CI297" s="195">
        <v>0</v>
      </c>
      <c r="CJ297" s="195">
        <v>0</v>
      </c>
      <c r="CK297" s="195">
        <v>0</v>
      </c>
      <c r="CL297" s="195">
        <v>0</v>
      </c>
      <c r="CM297" s="195">
        <v>0</v>
      </c>
    </row>
    <row r="298" spans="1:91" ht="24.6" hidden="1">
      <c r="A298" s="125">
        <v>32</v>
      </c>
      <c r="B298" s="243" t="s">
        <v>1025</v>
      </c>
      <c r="C298" s="146" t="s">
        <v>592</v>
      </c>
      <c r="D298" s="195">
        <v>3525459.5</v>
      </c>
      <c r="E298" s="195">
        <v>0</v>
      </c>
      <c r="F298" s="195">
        <v>0</v>
      </c>
      <c r="G298" s="195">
        <v>0</v>
      </c>
      <c r="H298" s="195">
        <v>28000</v>
      </c>
      <c r="I298" s="195">
        <v>0</v>
      </c>
      <c r="J298" s="195">
        <v>390000</v>
      </c>
      <c r="K298" s="195">
        <v>0</v>
      </c>
      <c r="L298" s="195">
        <v>0</v>
      </c>
      <c r="M298" s="195">
        <v>51456</v>
      </c>
      <c r="N298" s="195">
        <v>1210490</v>
      </c>
      <c r="O298" s="195">
        <v>0</v>
      </c>
      <c r="P298" s="195">
        <v>947501.1</v>
      </c>
      <c r="Q298" s="195">
        <v>0</v>
      </c>
      <c r="R298" s="195">
        <v>0</v>
      </c>
      <c r="S298" s="195">
        <v>0</v>
      </c>
      <c r="T298" s="195">
        <v>414200</v>
      </c>
      <c r="U298" s="195">
        <v>0</v>
      </c>
      <c r="V298" s="195">
        <v>0</v>
      </c>
      <c r="W298" s="195">
        <v>0</v>
      </c>
      <c r="X298" s="195">
        <v>22176840.609999999</v>
      </c>
      <c r="Y298" s="195">
        <v>0</v>
      </c>
      <c r="Z298" s="195">
        <v>0</v>
      </c>
      <c r="AA298" s="195">
        <v>0</v>
      </c>
      <c r="AB298" s="195">
        <v>219000</v>
      </c>
      <c r="AC298" s="195">
        <v>0</v>
      </c>
      <c r="AD298" s="195">
        <v>0</v>
      </c>
      <c r="AE298" s="195">
        <v>0</v>
      </c>
      <c r="AF298" s="195">
        <v>0</v>
      </c>
      <c r="AG298" s="195">
        <v>0</v>
      </c>
      <c r="AH298" s="195">
        <v>480000</v>
      </c>
      <c r="AI298" s="195">
        <v>3055607.66</v>
      </c>
      <c r="AJ298" s="195">
        <v>164250</v>
      </c>
      <c r="AK298" s="195">
        <v>210000</v>
      </c>
      <c r="AL298" s="195">
        <v>0</v>
      </c>
      <c r="AM298" s="195">
        <v>836044</v>
      </c>
      <c r="AN298" s="195">
        <v>0</v>
      </c>
      <c r="AO298" s="195">
        <v>0</v>
      </c>
      <c r="AP298" s="195">
        <v>148500</v>
      </c>
      <c r="AQ298" s="195">
        <v>0</v>
      </c>
      <c r="AR298" s="195">
        <v>0</v>
      </c>
      <c r="AS298" s="195">
        <v>0</v>
      </c>
      <c r="AT298" s="195">
        <v>0</v>
      </c>
      <c r="AU298" s="195">
        <v>0</v>
      </c>
      <c r="AV298" s="195">
        <v>0</v>
      </c>
      <c r="AW298" s="195">
        <v>374400</v>
      </c>
      <c r="AX298" s="195">
        <v>0</v>
      </c>
      <c r="AY298" s="195">
        <v>0</v>
      </c>
      <c r="AZ298" s="195">
        <v>0</v>
      </c>
      <c r="BA298" s="195">
        <v>0</v>
      </c>
      <c r="BB298" s="195">
        <v>1108088.33</v>
      </c>
      <c r="BC298" s="195">
        <v>0</v>
      </c>
      <c r="BD298" s="195">
        <v>16145137.98</v>
      </c>
      <c r="BE298" s="195">
        <v>1285480.05</v>
      </c>
      <c r="BF298" s="195">
        <v>0</v>
      </c>
      <c r="BG298" s="195">
        <v>0</v>
      </c>
      <c r="BH298" s="195">
        <v>0</v>
      </c>
      <c r="BI298" s="195">
        <v>0</v>
      </c>
      <c r="BJ298" s="195">
        <v>124000</v>
      </c>
      <c r="BK298" s="195">
        <v>0</v>
      </c>
      <c r="BL298" s="195">
        <v>634136</v>
      </c>
      <c r="BM298" s="195">
        <v>0</v>
      </c>
      <c r="BN298" s="195">
        <v>342000</v>
      </c>
      <c r="BO298" s="195">
        <v>342000</v>
      </c>
      <c r="BP298" s="195">
        <v>856546</v>
      </c>
      <c r="BQ298" s="195">
        <v>760116.67</v>
      </c>
      <c r="BR298" s="195">
        <v>900275</v>
      </c>
      <c r="BS298" s="197">
        <v>106300</v>
      </c>
      <c r="BT298" s="195">
        <v>0</v>
      </c>
      <c r="BU298" s="195">
        <v>0</v>
      </c>
      <c r="BV298" s="195">
        <v>1443496.5</v>
      </c>
      <c r="BW298" s="195">
        <v>0</v>
      </c>
      <c r="BX298" s="195">
        <v>0</v>
      </c>
      <c r="BY298" s="197">
        <v>950058.32</v>
      </c>
      <c r="BZ298" s="195">
        <v>337900</v>
      </c>
      <c r="CA298" s="195">
        <v>466636.6</v>
      </c>
      <c r="CB298" s="195">
        <v>0</v>
      </c>
      <c r="CC298" s="195">
        <v>0</v>
      </c>
      <c r="CD298" s="195">
        <v>0</v>
      </c>
      <c r="CE298" s="195">
        <v>0</v>
      </c>
      <c r="CF298" s="195">
        <v>450000</v>
      </c>
      <c r="CG298" s="195">
        <v>0</v>
      </c>
      <c r="CH298" s="195">
        <v>0</v>
      </c>
      <c r="CI298" s="195">
        <v>80000</v>
      </c>
      <c r="CJ298" s="195">
        <v>0</v>
      </c>
      <c r="CK298" s="195">
        <v>0</v>
      </c>
      <c r="CL298" s="197">
        <v>777514.26</v>
      </c>
      <c r="CM298" s="195">
        <v>0</v>
      </c>
    </row>
    <row r="299" spans="1:91" ht="24.6" hidden="1">
      <c r="A299" s="125">
        <v>32</v>
      </c>
      <c r="B299" s="243" t="s">
        <v>1026</v>
      </c>
      <c r="C299" s="146" t="s">
        <v>593</v>
      </c>
      <c r="D299" s="195">
        <v>0</v>
      </c>
      <c r="E299" s="195">
        <v>0</v>
      </c>
      <c r="F299" s="195">
        <v>0</v>
      </c>
      <c r="G299" s="195">
        <v>0</v>
      </c>
      <c r="H299" s="195">
        <v>0</v>
      </c>
      <c r="I299" s="195">
        <v>0</v>
      </c>
      <c r="J299" s="195">
        <v>0</v>
      </c>
      <c r="K299" s="195">
        <v>0</v>
      </c>
      <c r="L299" s="195">
        <v>0</v>
      </c>
      <c r="M299" s="195">
        <v>0</v>
      </c>
      <c r="N299" s="195">
        <v>0</v>
      </c>
      <c r="O299" s="195">
        <v>0</v>
      </c>
      <c r="P299" s="195">
        <v>0</v>
      </c>
      <c r="Q299" s="195">
        <v>0</v>
      </c>
      <c r="R299" s="195">
        <v>0</v>
      </c>
      <c r="S299" s="195">
        <v>0</v>
      </c>
      <c r="T299" s="195">
        <v>0</v>
      </c>
      <c r="U299" s="195">
        <v>0</v>
      </c>
      <c r="V299" s="195">
        <v>0</v>
      </c>
      <c r="W299" s="195">
        <v>0</v>
      </c>
      <c r="X299" s="195">
        <v>0</v>
      </c>
      <c r="Y299" s="195">
        <v>0</v>
      </c>
      <c r="Z299" s="195">
        <v>0</v>
      </c>
      <c r="AA299" s="195">
        <v>0</v>
      </c>
      <c r="AB299" s="195">
        <v>0</v>
      </c>
      <c r="AC299" s="195">
        <v>0</v>
      </c>
      <c r="AD299" s="195">
        <v>0</v>
      </c>
      <c r="AE299" s="195">
        <v>0</v>
      </c>
      <c r="AF299" s="195">
        <v>0</v>
      </c>
      <c r="AG299" s="195">
        <v>0</v>
      </c>
      <c r="AH299" s="195">
        <v>0</v>
      </c>
      <c r="AI299" s="195">
        <v>0</v>
      </c>
      <c r="AJ299" s="195">
        <v>0</v>
      </c>
      <c r="AK299" s="195">
        <v>0</v>
      </c>
      <c r="AL299" s="195">
        <v>0</v>
      </c>
      <c r="AM299" s="195">
        <v>0</v>
      </c>
      <c r="AN299" s="195">
        <v>0</v>
      </c>
      <c r="AO299" s="195">
        <v>0</v>
      </c>
      <c r="AP299" s="195">
        <v>0</v>
      </c>
      <c r="AQ299" s="195">
        <v>0</v>
      </c>
      <c r="AR299" s="195">
        <v>0</v>
      </c>
      <c r="AS299" s="195">
        <v>0</v>
      </c>
      <c r="AT299" s="195">
        <v>0</v>
      </c>
      <c r="AU299" s="195">
        <v>0</v>
      </c>
      <c r="AV299" s="195">
        <v>0</v>
      </c>
      <c r="AW299" s="195">
        <v>0</v>
      </c>
      <c r="AX299" s="195">
        <v>0</v>
      </c>
      <c r="AY299" s="195">
        <v>0</v>
      </c>
      <c r="AZ299" s="195">
        <v>0</v>
      </c>
      <c r="BA299" s="195">
        <v>0</v>
      </c>
      <c r="BB299" s="195">
        <v>0</v>
      </c>
      <c r="BC299" s="195">
        <v>0</v>
      </c>
      <c r="BD299" s="195">
        <v>0</v>
      </c>
      <c r="BE299" s="195">
        <v>0</v>
      </c>
      <c r="BF299" s="195">
        <v>0</v>
      </c>
      <c r="BG299" s="195">
        <v>0</v>
      </c>
      <c r="BH299" s="195">
        <v>0</v>
      </c>
      <c r="BI299" s="195">
        <v>0</v>
      </c>
      <c r="BJ299" s="195">
        <v>0</v>
      </c>
      <c r="BK299" s="195">
        <v>0</v>
      </c>
      <c r="BL299" s="195">
        <v>0</v>
      </c>
      <c r="BM299" s="195">
        <v>0</v>
      </c>
      <c r="BN299" s="195">
        <v>0</v>
      </c>
      <c r="BO299" s="195">
        <v>0</v>
      </c>
      <c r="BP299" s="195">
        <v>0</v>
      </c>
      <c r="BQ299" s="195">
        <v>0</v>
      </c>
      <c r="BR299" s="195">
        <v>0</v>
      </c>
      <c r="BS299" s="195">
        <v>0</v>
      </c>
      <c r="BT299" s="197">
        <v>0</v>
      </c>
      <c r="BU299" s="197">
        <v>0</v>
      </c>
      <c r="BV299" s="197">
        <v>0</v>
      </c>
      <c r="BW299" s="197">
        <v>0</v>
      </c>
      <c r="BX299" s="197">
        <v>0</v>
      </c>
      <c r="BY299" s="197">
        <v>0</v>
      </c>
      <c r="BZ299" s="197">
        <v>0</v>
      </c>
      <c r="CA299" s="197">
        <v>0</v>
      </c>
      <c r="CB299" s="197">
        <v>0</v>
      </c>
      <c r="CC299" s="197">
        <v>0</v>
      </c>
      <c r="CD299" s="197">
        <v>0</v>
      </c>
      <c r="CE299" s="197">
        <v>0</v>
      </c>
      <c r="CF299" s="197">
        <v>0</v>
      </c>
      <c r="CG299" s="197">
        <v>0</v>
      </c>
      <c r="CH299" s="197">
        <v>0</v>
      </c>
      <c r="CI299" s="197">
        <v>0</v>
      </c>
      <c r="CJ299" s="197">
        <v>0</v>
      </c>
      <c r="CK299" s="197">
        <v>0</v>
      </c>
      <c r="CL299" s="197">
        <v>0</v>
      </c>
      <c r="CM299" s="197">
        <v>0</v>
      </c>
    </row>
    <row r="300" spans="1:91" ht="24.6" hidden="1">
      <c r="A300" s="125"/>
      <c r="B300" s="243" t="s">
        <v>1027</v>
      </c>
      <c r="C300" s="146" t="s">
        <v>594</v>
      </c>
      <c r="D300" s="195">
        <v>0</v>
      </c>
      <c r="E300" s="195">
        <v>0</v>
      </c>
      <c r="F300" s="195">
        <v>0</v>
      </c>
      <c r="G300" s="195">
        <v>0</v>
      </c>
      <c r="H300" s="195">
        <v>0</v>
      </c>
      <c r="I300" s="195">
        <v>0</v>
      </c>
      <c r="J300" s="195">
        <v>0</v>
      </c>
      <c r="K300" s="195">
        <v>0</v>
      </c>
      <c r="L300" s="195">
        <v>0</v>
      </c>
      <c r="M300" s="195">
        <v>0</v>
      </c>
      <c r="N300" s="195">
        <v>0</v>
      </c>
      <c r="O300" s="195">
        <v>0</v>
      </c>
      <c r="P300" s="195">
        <v>0</v>
      </c>
      <c r="Q300" s="195">
        <v>0</v>
      </c>
      <c r="R300" s="195">
        <v>0</v>
      </c>
      <c r="S300" s="195">
        <v>0</v>
      </c>
      <c r="T300" s="195">
        <v>0</v>
      </c>
      <c r="U300" s="195">
        <v>0</v>
      </c>
      <c r="V300" s="195">
        <v>0</v>
      </c>
      <c r="W300" s="195">
        <v>0</v>
      </c>
      <c r="X300" s="195">
        <v>76519.539999999994</v>
      </c>
      <c r="Y300" s="195">
        <v>0</v>
      </c>
      <c r="Z300" s="195">
        <v>0</v>
      </c>
      <c r="AA300" s="195">
        <v>0</v>
      </c>
      <c r="AB300" s="195">
        <v>0</v>
      </c>
      <c r="AC300" s="195">
        <v>0</v>
      </c>
      <c r="AD300" s="195">
        <v>0</v>
      </c>
      <c r="AE300" s="195">
        <v>0</v>
      </c>
      <c r="AF300" s="195">
        <v>0</v>
      </c>
      <c r="AG300" s="195">
        <v>0</v>
      </c>
      <c r="AH300" s="195">
        <v>0</v>
      </c>
      <c r="AI300" s="195">
        <v>0</v>
      </c>
      <c r="AJ300" s="195">
        <v>0</v>
      </c>
      <c r="AK300" s="195">
        <v>0</v>
      </c>
      <c r="AL300" s="195">
        <v>42500</v>
      </c>
      <c r="AM300" s="195">
        <v>0</v>
      </c>
      <c r="AN300" s="195">
        <v>0</v>
      </c>
      <c r="AO300" s="195">
        <v>0</v>
      </c>
      <c r="AP300" s="195">
        <v>0</v>
      </c>
      <c r="AQ300" s="195">
        <v>0</v>
      </c>
      <c r="AR300" s="195">
        <v>0</v>
      </c>
      <c r="AS300" s="195">
        <v>0</v>
      </c>
      <c r="AT300" s="195">
        <v>0</v>
      </c>
      <c r="AU300" s="195">
        <v>0</v>
      </c>
      <c r="AV300" s="195">
        <v>0</v>
      </c>
      <c r="AW300" s="195">
        <v>0</v>
      </c>
      <c r="AX300" s="195">
        <v>0</v>
      </c>
      <c r="AY300" s="195">
        <v>0</v>
      </c>
      <c r="AZ300" s="195">
        <v>0</v>
      </c>
      <c r="BA300" s="195">
        <v>0</v>
      </c>
      <c r="BB300" s="195">
        <v>0</v>
      </c>
      <c r="BC300" s="195">
        <v>0</v>
      </c>
      <c r="BD300" s="195">
        <v>0</v>
      </c>
      <c r="BE300" s="195">
        <v>0</v>
      </c>
      <c r="BF300" s="195">
        <v>0</v>
      </c>
      <c r="BG300" s="195">
        <v>0</v>
      </c>
      <c r="BH300" s="195">
        <v>0</v>
      </c>
      <c r="BI300" s="195">
        <v>0</v>
      </c>
      <c r="BJ300" s="195">
        <v>0</v>
      </c>
      <c r="BK300" s="195">
        <v>0</v>
      </c>
      <c r="BL300" s="195">
        <v>0</v>
      </c>
      <c r="BM300" s="195">
        <v>0</v>
      </c>
      <c r="BN300" s="195">
        <v>0</v>
      </c>
      <c r="BO300" s="195">
        <v>0</v>
      </c>
      <c r="BP300" s="195">
        <v>0</v>
      </c>
      <c r="BQ300" s="195">
        <v>0</v>
      </c>
      <c r="BR300" s="195">
        <v>0</v>
      </c>
      <c r="BS300" s="195">
        <v>0</v>
      </c>
      <c r="BT300" s="197">
        <v>0</v>
      </c>
      <c r="BU300" s="197">
        <v>0</v>
      </c>
      <c r="BV300" s="197">
        <v>0</v>
      </c>
      <c r="BW300" s="195">
        <v>0</v>
      </c>
      <c r="BX300" s="197">
        <v>0</v>
      </c>
      <c r="BY300" s="197">
        <v>0</v>
      </c>
      <c r="BZ300" s="197">
        <v>0</v>
      </c>
      <c r="CA300" s="197">
        <v>0</v>
      </c>
      <c r="CB300" s="197">
        <v>0</v>
      </c>
      <c r="CC300" s="197">
        <v>0</v>
      </c>
      <c r="CD300" s="197">
        <v>0</v>
      </c>
      <c r="CE300" s="197">
        <v>0</v>
      </c>
      <c r="CF300" s="195">
        <v>0</v>
      </c>
      <c r="CG300" s="195">
        <v>0</v>
      </c>
      <c r="CH300" s="195">
        <v>0</v>
      </c>
      <c r="CI300" s="197">
        <v>0</v>
      </c>
      <c r="CJ300" s="197">
        <v>0</v>
      </c>
      <c r="CK300" s="197">
        <v>0</v>
      </c>
      <c r="CL300" s="197">
        <v>0</v>
      </c>
      <c r="CM300" s="195">
        <v>0</v>
      </c>
    </row>
    <row r="301" spans="1:91" ht="24.6" hidden="1">
      <c r="A301" s="125">
        <v>32</v>
      </c>
      <c r="B301" s="243" t="s">
        <v>1028</v>
      </c>
      <c r="C301" s="146" t="s">
        <v>595</v>
      </c>
      <c r="D301" s="195">
        <v>0</v>
      </c>
      <c r="E301" s="195">
        <v>0</v>
      </c>
      <c r="F301" s="195">
        <v>0</v>
      </c>
      <c r="G301" s="195">
        <v>0</v>
      </c>
      <c r="H301" s="195">
        <v>0</v>
      </c>
      <c r="I301" s="195">
        <v>0</v>
      </c>
      <c r="J301" s="195">
        <v>0</v>
      </c>
      <c r="K301" s="195">
        <v>0</v>
      </c>
      <c r="L301" s="195">
        <v>0</v>
      </c>
      <c r="M301" s="195">
        <v>0</v>
      </c>
      <c r="N301" s="195">
        <v>0</v>
      </c>
      <c r="O301" s="195">
        <v>0</v>
      </c>
      <c r="P301" s="195">
        <v>0</v>
      </c>
      <c r="Q301" s="195">
        <v>0</v>
      </c>
      <c r="R301" s="195">
        <v>0</v>
      </c>
      <c r="S301" s="195">
        <v>0</v>
      </c>
      <c r="T301" s="195">
        <v>0</v>
      </c>
      <c r="U301" s="195">
        <v>0</v>
      </c>
      <c r="V301" s="195">
        <v>0</v>
      </c>
      <c r="W301" s="195">
        <v>0</v>
      </c>
      <c r="X301" s="195">
        <v>0</v>
      </c>
      <c r="Y301" s="195">
        <v>0</v>
      </c>
      <c r="Z301" s="195">
        <v>0</v>
      </c>
      <c r="AA301" s="195">
        <v>0</v>
      </c>
      <c r="AB301" s="195">
        <v>0</v>
      </c>
      <c r="AC301" s="195">
        <v>0</v>
      </c>
      <c r="AD301" s="195">
        <v>0</v>
      </c>
      <c r="AE301" s="195">
        <v>0</v>
      </c>
      <c r="AF301" s="195">
        <v>0</v>
      </c>
      <c r="AG301" s="195">
        <v>0</v>
      </c>
      <c r="AH301" s="195">
        <v>0</v>
      </c>
      <c r="AI301" s="195">
        <v>0</v>
      </c>
      <c r="AJ301" s="195">
        <v>0</v>
      </c>
      <c r="AK301" s="195">
        <v>0</v>
      </c>
      <c r="AL301" s="195">
        <v>0</v>
      </c>
      <c r="AM301" s="195">
        <v>0</v>
      </c>
      <c r="AN301" s="195">
        <v>0</v>
      </c>
      <c r="AO301" s="195">
        <v>0</v>
      </c>
      <c r="AP301" s="195">
        <v>0</v>
      </c>
      <c r="AQ301" s="195">
        <v>0</v>
      </c>
      <c r="AR301" s="195">
        <v>0</v>
      </c>
      <c r="AS301" s="195">
        <v>0</v>
      </c>
      <c r="AT301" s="195">
        <v>0</v>
      </c>
      <c r="AU301" s="195">
        <v>0</v>
      </c>
      <c r="AV301" s="195">
        <v>0</v>
      </c>
      <c r="AW301" s="195">
        <v>0</v>
      </c>
      <c r="AX301" s="195">
        <v>0</v>
      </c>
      <c r="AY301" s="195">
        <v>0</v>
      </c>
      <c r="AZ301" s="195">
        <v>0</v>
      </c>
      <c r="BA301" s="195">
        <v>0</v>
      </c>
      <c r="BB301" s="195">
        <v>0</v>
      </c>
      <c r="BC301" s="195">
        <v>0</v>
      </c>
      <c r="BD301" s="195">
        <v>0</v>
      </c>
      <c r="BE301" s="195">
        <v>0</v>
      </c>
      <c r="BF301" s="195">
        <v>10429</v>
      </c>
      <c r="BG301" s="195">
        <v>0</v>
      </c>
      <c r="BH301" s="195">
        <v>0</v>
      </c>
      <c r="BI301" s="195">
        <v>0</v>
      </c>
      <c r="BJ301" s="195">
        <v>0</v>
      </c>
      <c r="BK301" s="195">
        <v>0</v>
      </c>
      <c r="BL301" s="195">
        <v>0</v>
      </c>
      <c r="BM301" s="195">
        <v>0</v>
      </c>
      <c r="BN301" s="195">
        <v>0</v>
      </c>
      <c r="BO301" s="195">
        <v>0</v>
      </c>
      <c r="BP301" s="195">
        <v>0</v>
      </c>
      <c r="BQ301" s="195">
        <v>0</v>
      </c>
      <c r="BR301" s="195">
        <v>0</v>
      </c>
      <c r="BS301" s="195">
        <v>0</v>
      </c>
      <c r="BT301" s="197">
        <v>0</v>
      </c>
      <c r="BU301" s="197">
        <v>0</v>
      </c>
      <c r="BV301" s="197">
        <v>0</v>
      </c>
      <c r="BW301" s="197">
        <v>0</v>
      </c>
      <c r="BX301" s="197">
        <v>0</v>
      </c>
      <c r="BY301" s="197">
        <v>0</v>
      </c>
      <c r="BZ301" s="197">
        <v>0</v>
      </c>
      <c r="CA301" s="197">
        <v>0</v>
      </c>
      <c r="CB301" s="197">
        <v>0</v>
      </c>
      <c r="CC301" s="197">
        <v>0</v>
      </c>
      <c r="CD301" s="197">
        <v>0</v>
      </c>
      <c r="CE301" s="197">
        <v>0</v>
      </c>
      <c r="CF301" s="197">
        <v>0</v>
      </c>
      <c r="CG301" s="195">
        <v>0</v>
      </c>
      <c r="CH301" s="197">
        <v>0</v>
      </c>
      <c r="CI301" s="197">
        <v>0</v>
      </c>
      <c r="CJ301" s="197">
        <v>0</v>
      </c>
      <c r="CK301" s="197">
        <v>0</v>
      </c>
      <c r="CL301" s="197">
        <v>0</v>
      </c>
      <c r="CM301" s="197">
        <v>0</v>
      </c>
    </row>
    <row r="302" spans="1:91" ht="24.6" hidden="1">
      <c r="A302" s="125">
        <v>32</v>
      </c>
      <c r="B302" s="243" t="s">
        <v>1029</v>
      </c>
      <c r="C302" s="146" t="s">
        <v>596</v>
      </c>
      <c r="D302" s="195">
        <v>0</v>
      </c>
      <c r="E302" s="195">
        <v>0</v>
      </c>
      <c r="F302" s="195">
        <v>0</v>
      </c>
      <c r="G302" s="195">
        <v>0</v>
      </c>
      <c r="H302" s="195">
        <v>0</v>
      </c>
      <c r="I302" s="195">
        <v>0</v>
      </c>
      <c r="J302" s="195">
        <v>0</v>
      </c>
      <c r="K302" s="195">
        <v>0</v>
      </c>
      <c r="L302" s="195">
        <v>0</v>
      </c>
      <c r="M302" s="195">
        <v>0</v>
      </c>
      <c r="N302" s="195">
        <v>0</v>
      </c>
      <c r="O302" s="195">
        <v>0</v>
      </c>
      <c r="P302" s="195">
        <v>0</v>
      </c>
      <c r="Q302" s="195">
        <v>0</v>
      </c>
      <c r="R302" s="195">
        <v>0</v>
      </c>
      <c r="S302" s="195">
        <v>0</v>
      </c>
      <c r="T302" s="195">
        <v>0</v>
      </c>
      <c r="U302" s="195">
        <v>0</v>
      </c>
      <c r="V302" s="195">
        <v>0</v>
      </c>
      <c r="W302" s="195">
        <v>0</v>
      </c>
      <c r="X302" s="195">
        <v>30000</v>
      </c>
      <c r="Y302" s="195">
        <v>0</v>
      </c>
      <c r="Z302" s="195">
        <v>0</v>
      </c>
      <c r="AA302" s="195">
        <v>0</v>
      </c>
      <c r="AB302" s="195">
        <v>0</v>
      </c>
      <c r="AC302" s="195">
        <v>0</v>
      </c>
      <c r="AD302" s="195">
        <v>0</v>
      </c>
      <c r="AE302" s="195">
        <v>0</v>
      </c>
      <c r="AF302" s="195">
        <v>0</v>
      </c>
      <c r="AG302" s="195">
        <v>0</v>
      </c>
      <c r="AH302" s="195">
        <v>0</v>
      </c>
      <c r="AI302" s="195">
        <v>0</v>
      </c>
      <c r="AJ302" s="195">
        <v>0</v>
      </c>
      <c r="AK302" s="195">
        <v>0</v>
      </c>
      <c r="AL302" s="195">
        <v>0</v>
      </c>
      <c r="AM302" s="195">
        <v>0</v>
      </c>
      <c r="AN302" s="195">
        <v>0</v>
      </c>
      <c r="AO302" s="195">
        <v>0</v>
      </c>
      <c r="AP302" s="195">
        <v>0</v>
      </c>
      <c r="AQ302" s="195">
        <v>0</v>
      </c>
      <c r="AR302" s="195">
        <v>0</v>
      </c>
      <c r="AS302" s="195">
        <v>0</v>
      </c>
      <c r="AT302" s="195">
        <v>0</v>
      </c>
      <c r="AU302" s="195">
        <v>0</v>
      </c>
      <c r="AV302" s="195">
        <v>0</v>
      </c>
      <c r="AW302" s="195">
        <v>0</v>
      </c>
      <c r="AX302" s="195">
        <v>0</v>
      </c>
      <c r="AY302" s="195">
        <v>0</v>
      </c>
      <c r="AZ302" s="195">
        <v>0</v>
      </c>
      <c r="BA302" s="195">
        <v>0</v>
      </c>
      <c r="BB302" s="195">
        <v>0</v>
      </c>
      <c r="BC302" s="195">
        <v>0</v>
      </c>
      <c r="BD302" s="195">
        <v>0</v>
      </c>
      <c r="BE302" s="195">
        <v>0</v>
      </c>
      <c r="BF302" s="195">
        <v>0</v>
      </c>
      <c r="BG302" s="195">
        <v>0</v>
      </c>
      <c r="BH302" s="195">
        <v>0</v>
      </c>
      <c r="BI302" s="195">
        <v>0</v>
      </c>
      <c r="BJ302" s="195">
        <v>0</v>
      </c>
      <c r="BK302" s="195">
        <v>0</v>
      </c>
      <c r="BL302" s="195">
        <v>0</v>
      </c>
      <c r="BM302" s="195">
        <v>0</v>
      </c>
      <c r="BN302" s="195">
        <v>0</v>
      </c>
      <c r="BO302" s="195">
        <v>0</v>
      </c>
      <c r="BP302" s="195">
        <v>0</v>
      </c>
      <c r="BQ302" s="195">
        <v>0</v>
      </c>
      <c r="BR302" s="195">
        <v>0</v>
      </c>
      <c r="BS302" s="195">
        <v>0</v>
      </c>
      <c r="BT302" s="195">
        <v>0</v>
      </c>
      <c r="BU302" s="195">
        <v>0</v>
      </c>
      <c r="BV302" s="197">
        <v>0</v>
      </c>
      <c r="BW302" s="195">
        <v>0</v>
      </c>
      <c r="BX302" s="195">
        <v>0</v>
      </c>
      <c r="BY302" s="195">
        <v>0</v>
      </c>
      <c r="BZ302" s="197">
        <v>0</v>
      </c>
      <c r="CA302" s="197">
        <v>0</v>
      </c>
      <c r="CB302" s="195">
        <v>0</v>
      </c>
      <c r="CC302" s="197">
        <v>0</v>
      </c>
      <c r="CD302" s="195">
        <v>0</v>
      </c>
      <c r="CE302" s="197">
        <v>0</v>
      </c>
      <c r="CF302" s="197">
        <v>0</v>
      </c>
      <c r="CG302" s="197">
        <v>0</v>
      </c>
      <c r="CH302" s="197">
        <v>0</v>
      </c>
      <c r="CI302" s="195">
        <v>0</v>
      </c>
      <c r="CJ302" s="195">
        <v>0</v>
      </c>
      <c r="CK302" s="197">
        <v>0</v>
      </c>
      <c r="CL302" s="195">
        <v>0</v>
      </c>
      <c r="CM302" s="195">
        <v>0</v>
      </c>
    </row>
    <row r="303" spans="1:91" ht="24.6" hidden="1">
      <c r="A303" s="149">
        <v>33</v>
      </c>
      <c r="B303" s="245" t="s">
        <v>1030</v>
      </c>
      <c r="C303" s="150" t="s">
        <v>597</v>
      </c>
      <c r="D303" s="195">
        <v>0</v>
      </c>
      <c r="E303" s="195">
        <v>0</v>
      </c>
      <c r="F303" s="195">
        <v>299670</v>
      </c>
      <c r="G303" s="195">
        <v>0</v>
      </c>
      <c r="H303" s="195">
        <v>6600</v>
      </c>
      <c r="I303" s="195">
        <v>10000</v>
      </c>
      <c r="J303" s="195">
        <v>0</v>
      </c>
      <c r="K303" s="195">
        <v>0</v>
      </c>
      <c r="L303" s="195">
        <v>218920</v>
      </c>
      <c r="M303" s="195">
        <v>0</v>
      </c>
      <c r="N303" s="195">
        <v>0</v>
      </c>
      <c r="O303" s="195">
        <v>128730</v>
      </c>
      <c r="P303" s="195">
        <v>742210</v>
      </c>
      <c r="Q303" s="195">
        <v>829685</v>
      </c>
      <c r="R303" s="195">
        <v>1752487.05</v>
      </c>
      <c r="S303" s="195">
        <v>230270</v>
      </c>
      <c r="T303" s="195">
        <v>0</v>
      </c>
      <c r="U303" s="195">
        <v>116600</v>
      </c>
      <c r="V303" s="195">
        <v>58960</v>
      </c>
      <c r="W303" s="195">
        <v>0</v>
      </c>
      <c r="X303" s="195">
        <v>0</v>
      </c>
      <c r="Y303" s="195">
        <v>6000</v>
      </c>
      <c r="Z303" s="195">
        <v>0</v>
      </c>
      <c r="AA303" s="195">
        <v>0</v>
      </c>
      <c r="AB303" s="195">
        <v>0</v>
      </c>
      <c r="AC303" s="195">
        <v>0</v>
      </c>
      <c r="AD303" s="195">
        <v>159600</v>
      </c>
      <c r="AE303" s="195">
        <v>0</v>
      </c>
      <c r="AF303" s="195">
        <v>0</v>
      </c>
      <c r="AG303" s="195">
        <v>0</v>
      </c>
      <c r="AH303" s="195">
        <v>0</v>
      </c>
      <c r="AI303" s="195">
        <v>0</v>
      </c>
      <c r="AJ303" s="195">
        <v>440780</v>
      </c>
      <c r="AK303" s="195">
        <v>9000</v>
      </c>
      <c r="AL303" s="195">
        <v>0</v>
      </c>
      <c r="AM303" s="195">
        <v>0</v>
      </c>
      <c r="AN303" s="195">
        <v>0</v>
      </c>
      <c r="AO303" s="195">
        <v>138200</v>
      </c>
      <c r="AP303" s="195">
        <v>3050350</v>
      </c>
      <c r="AQ303" s="195">
        <v>2922500</v>
      </c>
      <c r="AR303" s="195">
        <v>80208</v>
      </c>
      <c r="AS303" s="195">
        <v>0</v>
      </c>
      <c r="AT303" s="195">
        <v>0</v>
      </c>
      <c r="AU303" s="195">
        <v>418014</v>
      </c>
      <c r="AV303" s="195">
        <v>0</v>
      </c>
      <c r="AW303" s="195">
        <v>1086645</v>
      </c>
      <c r="AX303" s="195">
        <v>0</v>
      </c>
      <c r="AY303" s="195">
        <v>0</v>
      </c>
      <c r="AZ303" s="195">
        <v>0</v>
      </c>
      <c r="BA303" s="195">
        <v>505150</v>
      </c>
      <c r="BB303" s="195">
        <v>0</v>
      </c>
      <c r="BC303" s="195">
        <v>1110216.25</v>
      </c>
      <c r="BD303" s="195">
        <v>899410</v>
      </c>
      <c r="BE303" s="195">
        <v>195215.94</v>
      </c>
      <c r="BF303" s="195">
        <v>315005</v>
      </c>
      <c r="BG303" s="195">
        <v>618419</v>
      </c>
      <c r="BH303" s="195">
        <v>0</v>
      </c>
      <c r="BI303" s="195">
        <v>0</v>
      </c>
      <c r="BJ303" s="195">
        <v>0</v>
      </c>
      <c r="BK303" s="195">
        <v>377861</v>
      </c>
      <c r="BL303" s="195">
        <v>0</v>
      </c>
      <c r="BM303" s="195">
        <v>195600</v>
      </c>
      <c r="BN303" s="195">
        <v>1102230</v>
      </c>
      <c r="BO303" s="195">
        <v>0</v>
      </c>
      <c r="BP303" s="195">
        <v>409400</v>
      </c>
      <c r="BQ303" s="195">
        <v>239095</v>
      </c>
      <c r="BR303" s="195">
        <v>173175</v>
      </c>
      <c r="BS303" s="197">
        <v>958890</v>
      </c>
      <c r="BT303" s="195">
        <v>0</v>
      </c>
      <c r="BU303" s="195">
        <v>0</v>
      </c>
      <c r="BV303" s="197">
        <v>0</v>
      </c>
      <c r="BW303" s="195">
        <v>0</v>
      </c>
      <c r="BX303" s="197">
        <v>39523</v>
      </c>
      <c r="BY303" s="195">
        <v>453495</v>
      </c>
      <c r="BZ303" s="195">
        <v>1041465</v>
      </c>
      <c r="CA303" s="195">
        <v>11880</v>
      </c>
      <c r="CB303" s="195">
        <v>0</v>
      </c>
      <c r="CC303" s="195">
        <v>0</v>
      </c>
      <c r="CD303" s="195">
        <v>1044598</v>
      </c>
      <c r="CE303" s="195">
        <v>3600</v>
      </c>
      <c r="CF303" s="197">
        <v>0</v>
      </c>
      <c r="CG303" s="195">
        <v>17160</v>
      </c>
      <c r="CH303" s="197">
        <v>275010</v>
      </c>
      <c r="CI303" s="195">
        <v>116830</v>
      </c>
      <c r="CJ303" s="195">
        <v>0</v>
      </c>
      <c r="CK303" s="195">
        <v>286465</v>
      </c>
      <c r="CL303" s="197">
        <v>77800</v>
      </c>
      <c r="CM303" s="195">
        <v>0</v>
      </c>
    </row>
    <row r="304" spans="1:91" ht="24.6" hidden="1">
      <c r="A304" s="125">
        <v>33</v>
      </c>
      <c r="B304" s="243" t="s">
        <v>1031</v>
      </c>
      <c r="C304" s="146" t="s">
        <v>598</v>
      </c>
      <c r="D304" s="195">
        <v>0</v>
      </c>
      <c r="E304" s="195">
        <v>0</v>
      </c>
      <c r="F304" s="195">
        <v>0</v>
      </c>
      <c r="G304" s="195">
        <v>0</v>
      </c>
      <c r="H304" s="195">
        <v>0</v>
      </c>
      <c r="I304" s="195">
        <v>0</v>
      </c>
      <c r="J304" s="195">
        <v>0</v>
      </c>
      <c r="K304" s="195">
        <v>0</v>
      </c>
      <c r="L304" s="195">
        <v>249996</v>
      </c>
      <c r="M304" s="195">
        <v>155040</v>
      </c>
      <c r="N304" s="195">
        <v>28960</v>
      </c>
      <c r="O304" s="195">
        <v>0</v>
      </c>
      <c r="P304" s="195">
        <v>0</v>
      </c>
      <c r="Q304" s="195">
        <v>109424</v>
      </c>
      <c r="R304" s="195">
        <v>56840</v>
      </c>
      <c r="S304" s="195">
        <v>230632.48</v>
      </c>
      <c r="T304" s="195">
        <v>0</v>
      </c>
      <c r="U304" s="195">
        <v>44220</v>
      </c>
      <c r="V304" s="195">
        <v>45208.25</v>
      </c>
      <c r="W304" s="195">
        <v>3576</v>
      </c>
      <c r="X304" s="195">
        <v>80750</v>
      </c>
      <c r="Y304" s="195">
        <v>0</v>
      </c>
      <c r="Z304" s="195">
        <v>0</v>
      </c>
      <c r="AA304" s="195">
        <v>0</v>
      </c>
      <c r="AB304" s="195">
        <v>0</v>
      </c>
      <c r="AC304" s="195">
        <v>0</v>
      </c>
      <c r="AD304" s="195">
        <v>0</v>
      </c>
      <c r="AE304" s="195">
        <v>0</v>
      </c>
      <c r="AF304" s="195">
        <v>0</v>
      </c>
      <c r="AG304" s="195">
        <v>0</v>
      </c>
      <c r="AH304" s="195">
        <v>36716.400000000001</v>
      </c>
      <c r="AI304" s="195">
        <v>64450</v>
      </c>
      <c r="AJ304" s="195">
        <v>0</v>
      </c>
      <c r="AK304" s="195">
        <v>0</v>
      </c>
      <c r="AL304" s="195">
        <v>0</v>
      </c>
      <c r="AM304" s="195">
        <v>0</v>
      </c>
      <c r="AN304" s="195">
        <v>0</v>
      </c>
      <c r="AO304" s="195">
        <v>0</v>
      </c>
      <c r="AP304" s="195">
        <v>0</v>
      </c>
      <c r="AQ304" s="195">
        <v>6300</v>
      </c>
      <c r="AR304" s="195">
        <v>0</v>
      </c>
      <c r="AS304" s="195">
        <v>1000</v>
      </c>
      <c r="AT304" s="195">
        <v>0</v>
      </c>
      <c r="AU304" s="195">
        <v>0</v>
      </c>
      <c r="AV304" s="195">
        <v>813970</v>
      </c>
      <c r="AW304" s="195">
        <v>1500</v>
      </c>
      <c r="AX304" s="195">
        <v>0</v>
      </c>
      <c r="AY304" s="195">
        <v>39400</v>
      </c>
      <c r="AZ304" s="195">
        <v>0</v>
      </c>
      <c r="BA304" s="195">
        <v>0</v>
      </c>
      <c r="BB304" s="195">
        <v>87220</v>
      </c>
      <c r="BC304" s="195">
        <v>0</v>
      </c>
      <c r="BD304" s="195">
        <v>0</v>
      </c>
      <c r="BE304" s="195">
        <v>297000</v>
      </c>
      <c r="BF304" s="195">
        <v>95235</v>
      </c>
      <c r="BG304" s="195">
        <v>175281.22</v>
      </c>
      <c r="BH304" s="195">
        <v>175460</v>
      </c>
      <c r="BI304" s="195">
        <v>0</v>
      </c>
      <c r="BJ304" s="195">
        <v>0</v>
      </c>
      <c r="BK304" s="195">
        <v>0</v>
      </c>
      <c r="BL304" s="195">
        <v>6837.38</v>
      </c>
      <c r="BM304" s="195">
        <v>0</v>
      </c>
      <c r="BN304" s="195">
        <v>0</v>
      </c>
      <c r="BO304" s="195">
        <v>14300</v>
      </c>
      <c r="BP304" s="195">
        <v>0</v>
      </c>
      <c r="BQ304" s="195">
        <v>0</v>
      </c>
      <c r="BR304" s="195">
        <v>0</v>
      </c>
      <c r="BS304" s="195">
        <v>0</v>
      </c>
      <c r="BT304" s="195">
        <v>40000</v>
      </c>
      <c r="BU304" s="197">
        <v>8390</v>
      </c>
      <c r="BV304" s="195">
        <v>0</v>
      </c>
      <c r="BW304" s="195">
        <v>0</v>
      </c>
      <c r="BX304" s="195">
        <v>0</v>
      </c>
      <c r="BY304" s="197">
        <v>30000</v>
      </c>
      <c r="BZ304" s="195">
        <v>20000</v>
      </c>
      <c r="CA304" s="197">
        <v>0</v>
      </c>
      <c r="CB304" s="197">
        <v>0</v>
      </c>
      <c r="CC304" s="195">
        <v>156299.9</v>
      </c>
      <c r="CD304" s="195">
        <v>289600</v>
      </c>
      <c r="CE304" s="195">
        <v>0</v>
      </c>
      <c r="CF304" s="195">
        <v>5000</v>
      </c>
      <c r="CG304" s="195">
        <v>0</v>
      </c>
      <c r="CH304" s="195">
        <v>0</v>
      </c>
      <c r="CI304" s="195">
        <v>0</v>
      </c>
      <c r="CJ304" s="195">
        <v>5000</v>
      </c>
      <c r="CK304" s="197">
        <v>148520</v>
      </c>
      <c r="CL304" s="195">
        <v>0</v>
      </c>
      <c r="CM304" s="195">
        <v>0</v>
      </c>
    </row>
    <row r="305" spans="1:91" ht="24.6" hidden="1">
      <c r="A305" s="151">
        <v>33</v>
      </c>
      <c r="B305" s="246" t="s">
        <v>1032</v>
      </c>
      <c r="C305" s="146" t="s">
        <v>35</v>
      </c>
      <c r="D305" s="195">
        <v>4000</v>
      </c>
      <c r="E305" s="195">
        <v>0</v>
      </c>
      <c r="F305" s="195">
        <v>0</v>
      </c>
      <c r="G305" s="195">
        <v>0</v>
      </c>
      <c r="H305" s="195">
        <v>0</v>
      </c>
      <c r="I305" s="195">
        <v>139016.6</v>
      </c>
      <c r="J305" s="195">
        <v>14500</v>
      </c>
      <c r="K305" s="195">
        <v>7520</v>
      </c>
      <c r="L305" s="195">
        <v>0</v>
      </c>
      <c r="M305" s="195">
        <v>0</v>
      </c>
      <c r="N305" s="195">
        <v>0</v>
      </c>
      <c r="O305" s="195">
        <v>1680</v>
      </c>
      <c r="P305" s="195">
        <v>70490</v>
      </c>
      <c r="Q305" s="195">
        <v>3500</v>
      </c>
      <c r="R305" s="195">
        <v>0</v>
      </c>
      <c r="S305" s="195">
        <v>0</v>
      </c>
      <c r="T305" s="195">
        <v>0</v>
      </c>
      <c r="U305" s="195">
        <v>26500</v>
      </c>
      <c r="V305" s="195">
        <v>0</v>
      </c>
      <c r="W305" s="195">
        <v>0</v>
      </c>
      <c r="X305" s="195">
        <v>0</v>
      </c>
      <c r="Y305" s="195">
        <v>0</v>
      </c>
      <c r="Z305" s="195">
        <v>0</v>
      </c>
      <c r="AA305" s="195">
        <v>0</v>
      </c>
      <c r="AB305" s="195">
        <v>0</v>
      </c>
      <c r="AC305" s="195">
        <v>0</v>
      </c>
      <c r="AD305" s="195">
        <v>0</v>
      </c>
      <c r="AE305" s="195">
        <v>20500</v>
      </c>
      <c r="AF305" s="195">
        <v>14096</v>
      </c>
      <c r="AG305" s="195">
        <v>0</v>
      </c>
      <c r="AH305" s="195">
        <v>0</v>
      </c>
      <c r="AI305" s="195">
        <v>0</v>
      </c>
      <c r="AJ305" s="195">
        <v>266064</v>
      </c>
      <c r="AK305" s="195">
        <v>39401</v>
      </c>
      <c r="AL305" s="195">
        <v>0</v>
      </c>
      <c r="AM305" s="195">
        <v>38630</v>
      </c>
      <c r="AN305" s="195">
        <v>0</v>
      </c>
      <c r="AO305" s="195">
        <v>30150</v>
      </c>
      <c r="AP305" s="195">
        <v>0</v>
      </c>
      <c r="AQ305" s="195">
        <v>27393.75</v>
      </c>
      <c r="AR305" s="195">
        <v>74200</v>
      </c>
      <c r="AS305" s="195">
        <v>0</v>
      </c>
      <c r="AT305" s="195">
        <v>27741.32</v>
      </c>
      <c r="AU305" s="195">
        <v>0</v>
      </c>
      <c r="AV305" s="195">
        <v>46918.74</v>
      </c>
      <c r="AW305" s="195">
        <v>0</v>
      </c>
      <c r="AX305" s="195">
        <v>0</v>
      </c>
      <c r="AY305" s="195">
        <v>264325</v>
      </c>
      <c r="AZ305" s="195">
        <v>82331</v>
      </c>
      <c r="BA305" s="195">
        <v>111340</v>
      </c>
      <c r="BB305" s="195">
        <v>85700</v>
      </c>
      <c r="BC305" s="195">
        <v>0</v>
      </c>
      <c r="BD305" s="195">
        <v>171450</v>
      </c>
      <c r="BE305" s="195">
        <v>130050</v>
      </c>
      <c r="BF305" s="195">
        <v>240000</v>
      </c>
      <c r="BG305" s="195">
        <v>0</v>
      </c>
      <c r="BH305" s="195">
        <v>328909.71999999997</v>
      </c>
      <c r="BI305" s="195">
        <v>0</v>
      </c>
      <c r="BJ305" s="195">
        <v>0</v>
      </c>
      <c r="BK305" s="195">
        <v>0</v>
      </c>
      <c r="BL305" s="195">
        <v>35255</v>
      </c>
      <c r="BM305" s="195">
        <v>48500</v>
      </c>
      <c r="BN305" s="195">
        <v>270</v>
      </c>
      <c r="BO305" s="195">
        <v>0</v>
      </c>
      <c r="BP305" s="195">
        <v>10500</v>
      </c>
      <c r="BQ305" s="195">
        <v>0</v>
      </c>
      <c r="BR305" s="195">
        <v>587826.05000000005</v>
      </c>
      <c r="BS305" s="197">
        <v>0</v>
      </c>
      <c r="BT305" s="197">
        <v>0.4</v>
      </c>
      <c r="BU305" s="195">
        <v>0</v>
      </c>
      <c r="BV305" s="197">
        <v>0</v>
      </c>
      <c r="BW305" s="197">
        <v>0</v>
      </c>
      <c r="BX305" s="197">
        <v>0</v>
      </c>
      <c r="BY305" s="197">
        <v>5000</v>
      </c>
      <c r="BZ305" s="197">
        <v>0</v>
      </c>
      <c r="CA305" s="197">
        <v>0</v>
      </c>
      <c r="CB305" s="197">
        <v>0</v>
      </c>
      <c r="CC305" s="197">
        <v>0</v>
      </c>
      <c r="CD305" s="197">
        <v>322042.48</v>
      </c>
      <c r="CE305" s="197">
        <v>0</v>
      </c>
      <c r="CF305" s="197">
        <v>0</v>
      </c>
      <c r="CG305" s="197">
        <v>0</v>
      </c>
      <c r="CH305" s="197">
        <v>0</v>
      </c>
      <c r="CI305" s="197">
        <v>0</v>
      </c>
      <c r="CJ305" s="197">
        <v>0</v>
      </c>
      <c r="CK305" s="197">
        <v>0</v>
      </c>
      <c r="CL305" s="197">
        <v>3915</v>
      </c>
      <c r="CM305" s="197">
        <v>0</v>
      </c>
    </row>
    <row r="306" spans="1:91" ht="24.6" hidden="1">
      <c r="A306" s="125">
        <v>33</v>
      </c>
      <c r="B306" s="243" t="s">
        <v>1033</v>
      </c>
      <c r="C306" s="152" t="s">
        <v>599</v>
      </c>
      <c r="D306" s="195">
        <v>2672885</v>
      </c>
      <c r="E306" s="195">
        <v>500400</v>
      </c>
      <c r="F306" s="195">
        <v>569585</v>
      </c>
      <c r="G306" s="195">
        <v>635885</v>
      </c>
      <c r="H306" s="195">
        <v>91255</v>
      </c>
      <c r="I306" s="195">
        <v>1004168.72</v>
      </c>
      <c r="J306" s="195">
        <v>1840347</v>
      </c>
      <c r="K306" s="195">
        <v>454538</v>
      </c>
      <c r="L306" s="195">
        <v>331680</v>
      </c>
      <c r="M306" s="195">
        <v>1045652</v>
      </c>
      <c r="N306" s="195">
        <v>1785535.23</v>
      </c>
      <c r="O306" s="195">
        <v>0</v>
      </c>
      <c r="P306" s="195">
        <v>1388056.36</v>
      </c>
      <c r="Q306" s="195">
        <v>575790.15</v>
      </c>
      <c r="R306" s="195">
        <v>2925943</v>
      </c>
      <c r="S306" s="195">
        <v>1364557.6</v>
      </c>
      <c r="T306" s="195">
        <v>1618801.36</v>
      </c>
      <c r="U306" s="195">
        <v>622869</v>
      </c>
      <c r="V306" s="195">
        <v>208122</v>
      </c>
      <c r="W306" s="195">
        <v>537720</v>
      </c>
      <c r="X306" s="195">
        <v>2483076.0299999998</v>
      </c>
      <c r="Y306" s="195">
        <v>709234.1</v>
      </c>
      <c r="Z306" s="195">
        <v>583470</v>
      </c>
      <c r="AA306" s="195">
        <v>84678</v>
      </c>
      <c r="AB306" s="195">
        <v>583676</v>
      </c>
      <c r="AC306" s="195">
        <v>877887.5</v>
      </c>
      <c r="AD306" s="195">
        <v>541887</v>
      </c>
      <c r="AE306" s="195">
        <v>932795</v>
      </c>
      <c r="AF306" s="195">
        <v>221531</v>
      </c>
      <c r="AG306" s="195">
        <v>345302</v>
      </c>
      <c r="AH306" s="195">
        <v>332171</v>
      </c>
      <c r="AI306" s="195">
        <v>345454.8</v>
      </c>
      <c r="AJ306" s="195">
        <v>186740</v>
      </c>
      <c r="AK306" s="195">
        <v>251900</v>
      </c>
      <c r="AL306" s="195">
        <v>2580208.7000000002</v>
      </c>
      <c r="AM306" s="195">
        <v>1387563</v>
      </c>
      <c r="AN306" s="195">
        <v>1179550</v>
      </c>
      <c r="AO306" s="195">
        <v>614637.80000000005</v>
      </c>
      <c r="AP306" s="195">
        <v>684224</v>
      </c>
      <c r="AQ306" s="195">
        <v>1001576</v>
      </c>
      <c r="AR306" s="195">
        <v>471818</v>
      </c>
      <c r="AS306" s="195">
        <v>489670</v>
      </c>
      <c r="AT306" s="195">
        <v>507972</v>
      </c>
      <c r="AU306" s="195">
        <v>649635</v>
      </c>
      <c r="AV306" s="195">
        <v>520700</v>
      </c>
      <c r="AW306" s="195">
        <v>0</v>
      </c>
      <c r="AX306" s="195">
        <v>476600</v>
      </c>
      <c r="AY306" s="195">
        <v>871856.5</v>
      </c>
      <c r="AZ306" s="195">
        <v>532554</v>
      </c>
      <c r="BA306" s="195">
        <v>867000</v>
      </c>
      <c r="BB306" s="195">
        <v>1545799.35</v>
      </c>
      <c r="BC306" s="195">
        <v>191005</v>
      </c>
      <c r="BD306" s="195">
        <v>2329495</v>
      </c>
      <c r="BE306" s="195">
        <v>480932</v>
      </c>
      <c r="BF306" s="195">
        <v>1729615</v>
      </c>
      <c r="BG306" s="195">
        <v>1608460</v>
      </c>
      <c r="BH306" s="195">
        <v>3088483.84</v>
      </c>
      <c r="BI306" s="195">
        <v>704346.06</v>
      </c>
      <c r="BJ306" s="195">
        <v>166820</v>
      </c>
      <c r="BK306" s="195">
        <v>1218146</v>
      </c>
      <c r="BL306" s="195">
        <v>1054455</v>
      </c>
      <c r="BM306" s="195">
        <v>511450</v>
      </c>
      <c r="BN306" s="195">
        <v>2682129</v>
      </c>
      <c r="BO306" s="195">
        <v>1048816</v>
      </c>
      <c r="BP306" s="195">
        <v>1582895</v>
      </c>
      <c r="BQ306" s="195">
        <v>1717244.84</v>
      </c>
      <c r="BR306" s="195">
        <v>253850</v>
      </c>
      <c r="BS306" s="197">
        <v>6105271.2699999996</v>
      </c>
      <c r="BT306" s="195">
        <v>1229458</v>
      </c>
      <c r="BU306" s="197">
        <v>1940534.51</v>
      </c>
      <c r="BV306" s="195">
        <v>1121540</v>
      </c>
      <c r="BW306" s="195">
        <v>149308</v>
      </c>
      <c r="BX306" s="195">
        <v>781743.7</v>
      </c>
      <c r="BY306" s="197">
        <v>1082363.75</v>
      </c>
      <c r="BZ306" s="195">
        <v>439923.5</v>
      </c>
      <c r="CA306" s="195">
        <v>124260</v>
      </c>
      <c r="CB306" s="195">
        <v>787284.5</v>
      </c>
      <c r="CC306" s="195">
        <v>1701985</v>
      </c>
      <c r="CD306" s="195">
        <v>59890</v>
      </c>
      <c r="CE306" s="195">
        <v>1578390</v>
      </c>
      <c r="CF306" s="197">
        <v>1851571</v>
      </c>
      <c r="CG306" s="195">
        <v>192100</v>
      </c>
      <c r="CH306" s="197">
        <v>37580</v>
      </c>
      <c r="CI306" s="195">
        <v>1960190.25</v>
      </c>
      <c r="CJ306" s="197">
        <v>586384.38</v>
      </c>
      <c r="CK306" s="197">
        <v>707833.8</v>
      </c>
      <c r="CL306" s="197">
        <v>493113</v>
      </c>
      <c r="CM306" s="197">
        <v>686210</v>
      </c>
    </row>
    <row r="307" spans="1:91" ht="24.6" hidden="1">
      <c r="A307" s="125">
        <v>33</v>
      </c>
      <c r="B307" s="243" t="s">
        <v>1034</v>
      </c>
      <c r="C307" s="152" t="s">
        <v>600</v>
      </c>
      <c r="D307" s="195">
        <v>0</v>
      </c>
      <c r="E307" s="195">
        <v>385860.5</v>
      </c>
      <c r="F307" s="195">
        <v>846478.25</v>
      </c>
      <c r="G307" s="195">
        <v>166802.6</v>
      </c>
      <c r="H307" s="195">
        <v>515523.5</v>
      </c>
      <c r="I307" s="195">
        <v>3939166.65</v>
      </c>
      <c r="J307" s="195">
        <v>4519815.1500000004</v>
      </c>
      <c r="K307" s="195">
        <v>1908634.25</v>
      </c>
      <c r="L307" s="195">
        <v>3820968</v>
      </c>
      <c r="M307" s="195">
        <v>649765.5</v>
      </c>
      <c r="N307" s="195">
        <v>4702328.5999999996</v>
      </c>
      <c r="O307" s="195">
        <v>1164870</v>
      </c>
      <c r="P307" s="195">
        <v>3996051.8</v>
      </c>
      <c r="Q307" s="195">
        <v>5062703.75</v>
      </c>
      <c r="R307" s="195">
        <v>6215083.2999999998</v>
      </c>
      <c r="S307" s="195">
        <v>1217942.3500000001</v>
      </c>
      <c r="T307" s="195">
        <v>3256526.75</v>
      </c>
      <c r="U307" s="195">
        <v>2194798.46</v>
      </c>
      <c r="V307" s="195">
        <v>3622231.65</v>
      </c>
      <c r="W307" s="195">
        <v>1432181.25</v>
      </c>
      <c r="X307" s="195">
        <v>565118.54</v>
      </c>
      <c r="Y307" s="195">
        <v>1444449</v>
      </c>
      <c r="Z307" s="195">
        <v>254500</v>
      </c>
      <c r="AA307" s="195">
        <v>53425.25</v>
      </c>
      <c r="AB307" s="195">
        <v>96936.5</v>
      </c>
      <c r="AC307" s="195">
        <v>2582515.54</v>
      </c>
      <c r="AD307" s="195">
        <v>77880.14</v>
      </c>
      <c r="AE307" s="195">
        <v>2816298</v>
      </c>
      <c r="AF307" s="195">
        <v>74182.92</v>
      </c>
      <c r="AG307" s="195">
        <v>2283500.27</v>
      </c>
      <c r="AH307" s="195">
        <v>402536</v>
      </c>
      <c r="AI307" s="195">
        <v>3566881.46</v>
      </c>
      <c r="AJ307" s="195">
        <v>29871</v>
      </c>
      <c r="AK307" s="195">
        <v>1017538.5</v>
      </c>
      <c r="AL307" s="195">
        <v>777622.25</v>
      </c>
      <c r="AM307" s="195">
        <v>158233.4</v>
      </c>
      <c r="AN307" s="195">
        <v>18608</v>
      </c>
      <c r="AO307" s="195">
        <v>329342.75</v>
      </c>
      <c r="AP307" s="195">
        <v>25065.5</v>
      </c>
      <c r="AQ307" s="195">
        <v>151797</v>
      </c>
      <c r="AR307" s="195">
        <v>0</v>
      </c>
      <c r="AS307" s="195">
        <v>436046.29</v>
      </c>
      <c r="AT307" s="195">
        <v>279012.58</v>
      </c>
      <c r="AU307" s="195">
        <v>561321.31999999995</v>
      </c>
      <c r="AV307" s="195">
        <v>129528.75</v>
      </c>
      <c r="AW307" s="195">
        <v>48209</v>
      </c>
      <c r="AX307" s="195">
        <v>269996.84999999998</v>
      </c>
      <c r="AY307" s="195">
        <v>79653.75</v>
      </c>
      <c r="AZ307" s="195">
        <v>236046.5</v>
      </c>
      <c r="BA307" s="195">
        <v>0</v>
      </c>
      <c r="BB307" s="195">
        <v>395318</v>
      </c>
      <c r="BC307" s="195">
        <v>146930.25</v>
      </c>
      <c r="BD307" s="195">
        <v>637505.75</v>
      </c>
      <c r="BE307" s="195">
        <v>834491.75</v>
      </c>
      <c r="BF307" s="195">
        <v>194985.75</v>
      </c>
      <c r="BG307" s="195">
        <v>59135.5</v>
      </c>
      <c r="BH307" s="195">
        <v>631816</v>
      </c>
      <c r="BI307" s="195">
        <v>0</v>
      </c>
      <c r="BJ307" s="195">
        <v>59980</v>
      </c>
      <c r="BK307" s="195">
        <v>545793.25</v>
      </c>
      <c r="BL307" s="195">
        <v>25901.5</v>
      </c>
      <c r="BM307" s="195">
        <v>1137481</v>
      </c>
      <c r="BN307" s="195">
        <v>278568</v>
      </c>
      <c r="BO307" s="195">
        <v>309475</v>
      </c>
      <c r="BP307" s="195">
        <v>562841.75</v>
      </c>
      <c r="BQ307" s="195">
        <v>383546.5</v>
      </c>
      <c r="BR307" s="195">
        <v>193859.75</v>
      </c>
      <c r="BS307" s="197">
        <v>128633.45</v>
      </c>
      <c r="BT307" s="197">
        <v>1014557.75</v>
      </c>
      <c r="BU307" s="195">
        <v>203565</v>
      </c>
      <c r="BV307" s="197">
        <v>4748813.5999999996</v>
      </c>
      <c r="BW307" s="197">
        <v>809763</v>
      </c>
      <c r="BX307" s="197">
        <v>1500112.07</v>
      </c>
      <c r="BY307" s="195">
        <v>6215960.54</v>
      </c>
      <c r="BZ307" s="197">
        <v>3502743.13</v>
      </c>
      <c r="CA307" s="197">
        <v>0</v>
      </c>
      <c r="CB307" s="195">
        <v>3558899.8</v>
      </c>
      <c r="CC307" s="197">
        <v>2201477.52</v>
      </c>
      <c r="CD307" s="197">
        <v>1961108.5</v>
      </c>
      <c r="CE307" s="197">
        <v>2435873.5</v>
      </c>
      <c r="CF307" s="197">
        <v>12363311.619999999</v>
      </c>
      <c r="CG307" s="197">
        <v>3817907.7</v>
      </c>
      <c r="CH307" s="195">
        <v>1035308.25</v>
      </c>
      <c r="CI307" s="197">
        <v>823860</v>
      </c>
      <c r="CJ307" s="197">
        <v>3918750.65</v>
      </c>
      <c r="CK307" s="195">
        <v>6991807.4000000004</v>
      </c>
      <c r="CL307" s="197">
        <v>3646760.3</v>
      </c>
      <c r="CM307" s="197">
        <v>3350431.6</v>
      </c>
    </row>
    <row r="308" spans="1:91" ht="24.6" hidden="1">
      <c r="A308" s="125">
        <v>33</v>
      </c>
      <c r="B308" s="243" t="s">
        <v>1035</v>
      </c>
      <c r="C308" s="152" t="s">
        <v>601</v>
      </c>
      <c r="D308" s="195">
        <v>75258</v>
      </c>
      <c r="E308" s="195">
        <v>239554.75</v>
      </c>
      <c r="F308" s="195">
        <v>624240.27</v>
      </c>
      <c r="G308" s="195">
        <v>0</v>
      </c>
      <c r="H308" s="195">
        <v>210466</v>
      </c>
      <c r="I308" s="195">
        <v>652530.25</v>
      </c>
      <c r="J308" s="195">
        <v>596371.28</v>
      </c>
      <c r="K308" s="195">
        <v>1269492.75</v>
      </c>
      <c r="L308" s="195">
        <v>463984.75</v>
      </c>
      <c r="M308" s="195">
        <v>248368.5</v>
      </c>
      <c r="N308" s="195">
        <v>831204.55</v>
      </c>
      <c r="O308" s="195">
        <v>105474.25</v>
      </c>
      <c r="P308" s="195">
        <v>315502.75</v>
      </c>
      <c r="Q308" s="195">
        <v>316609</v>
      </c>
      <c r="R308" s="195">
        <v>868963.25</v>
      </c>
      <c r="S308" s="195">
        <v>0</v>
      </c>
      <c r="T308" s="195">
        <v>297971</v>
      </c>
      <c r="U308" s="195">
        <v>254599.25</v>
      </c>
      <c r="V308" s="195">
        <v>529157.75</v>
      </c>
      <c r="W308" s="195">
        <v>43590</v>
      </c>
      <c r="X308" s="195">
        <v>1362303.3</v>
      </c>
      <c r="Y308" s="195">
        <v>216147</v>
      </c>
      <c r="Z308" s="195">
        <v>405353.75</v>
      </c>
      <c r="AA308" s="195">
        <v>78023</v>
      </c>
      <c r="AB308" s="195">
        <v>0</v>
      </c>
      <c r="AC308" s="195">
        <v>166137.5</v>
      </c>
      <c r="AD308" s="195">
        <v>0</v>
      </c>
      <c r="AE308" s="195">
        <v>2405182.5</v>
      </c>
      <c r="AF308" s="195">
        <v>22826.75</v>
      </c>
      <c r="AG308" s="195">
        <v>49642.5</v>
      </c>
      <c r="AH308" s="195">
        <v>0</v>
      </c>
      <c r="AI308" s="195">
        <v>466480.25</v>
      </c>
      <c r="AJ308" s="195">
        <v>128179.5</v>
      </c>
      <c r="AK308" s="195">
        <v>361364.25</v>
      </c>
      <c r="AL308" s="195">
        <v>580575.75</v>
      </c>
      <c r="AM308" s="195">
        <v>3236</v>
      </c>
      <c r="AN308" s="195">
        <v>0</v>
      </c>
      <c r="AO308" s="195">
        <v>900</v>
      </c>
      <c r="AP308" s="195">
        <v>626664.25</v>
      </c>
      <c r="AQ308" s="195">
        <v>138294.75</v>
      </c>
      <c r="AR308" s="195">
        <v>78264</v>
      </c>
      <c r="AS308" s="195">
        <v>334352.34999999998</v>
      </c>
      <c r="AT308" s="195">
        <v>0</v>
      </c>
      <c r="AU308" s="195">
        <v>0</v>
      </c>
      <c r="AV308" s="195">
        <v>461544</v>
      </c>
      <c r="AW308" s="195">
        <v>124040.75</v>
      </c>
      <c r="AX308" s="195">
        <v>17615.5</v>
      </c>
      <c r="AY308" s="195">
        <v>1462</v>
      </c>
      <c r="AZ308" s="195">
        <v>0</v>
      </c>
      <c r="BA308" s="195">
        <v>93822.25</v>
      </c>
      <c r="BB308" s="195">
        <v>1193674.5</v>
      </c>
      <c r="BC308" s="195">
        <v>15506.75</v>
      </c>
      <c r="BD308" s="195">
        <v>594212.5</v>
      </c>
      <c r="BE308" s="195">
        <v>0</v>
      </c>
      <c r="BF308" s="195">
        <v>208388.5</v>
      </c>
      <c r="BG308" s="195">
        <v>207411.25</v>
      </c>
      <c r="BH308" s="195">
        <v>756198.8</v>
      </c>
      <c r="BI308" s="195">
        <v>0</v>
      </c>
      <c r="BJ308" s="195">
        <v>165088.5</v>
      </c>
      <c r="BK308" s="195">
        <v>986681</v>
      </c>
      <c r="BL308" s="195">
        <v>84882.75</v>
      </c>
      <c r="BM308" s="195">
        <v>2452655.9900000002</v>
      </c>
      <c r="BN308" s="195">
        <v>1165734.5</v>
      </c>
      <c r="BO308" s="195">
        <v>1287888.75</v>
      </c>
      <c r="BP308" s="195">
        <v>664717.5</v>
      </c>
      <c r="BQ308" s="195">
        <v>828980.5</v>
      </c>
      <c r="BR308" s="195">
        <v>493048</v>
      </c>
      <c r="BS308" s="197">
        <v>2033995.98</v>
      </c>
      <c r="BT308" s="197">
        <v>43735</v>
      </c>
      <c r="BU308" s="195">
        <v>0</v>
      </c>
      <c r="BV308" s="195">
        <v>1135957.3</v>
      </c>
      <c r="BW308" s="195">
        <v>80530.5</v>
      </c>
      <c r="BX308" s="195">
        <v>25840</v>
      </c>
      <c r="BY308" s="195">
        <v>19009</v>
      </c>
      <c r="BZ308" s="195">
        <v>9180</v>
      </c>
      <c r="CA308" s="197">
        <v>134554</v>
      </c>
      <c r="CB308" s="195">
        <v>218852.5</v>
      </c>
      <c r="CC308" s="195">
        <v>19664</v>
      </c>
      <c r="CD308" s="195">
        <v>401414.75</v>
      </c>
      <c r="CE308" s="195">
        <v>153084.25</v>
      </c>
      <c r="CF308" s="195">
        <v>165457.5</v>
      </c>
      <c r="CG308" s="195">
        <v>3745</v>
      </c>
      <c r="CH308" s="197">
        <v>64963.75</v>
      </c>
      <c r="CI308" s="195">
        <v>1440</v>
      </c>
      <c r="CJ308" s="195">
        <v>123338</v>
      </c>
      <c r="CK308" s="195">
        <v>140326.51</v>
      </c>
      <c r="CL308" s="197">
        <v>11442</v>
      </c>
      <c r="CM308" s="197">
        <v>7830</v>
      </c>
    </row>
    <row r="309" spans="1:91" ht="24.6" hidden="1">
      <c r="A309" s="125"/>
      <c r="B309" s="243" t="s">
        <v>1036</v>
      </c>
      <c r="C309" s="152" t="s">
        <v>602</v>
      </c>
      <c r="D309" s="195">
        <v>0</v>
      </c>
      <c r="E309" s="195">
        <v>0</v>
      </c>
      <c r="F309" s="195">
        <v>0</v>
      </c>
      <c r="G309" s="195">
        <v>0</v>
      </c>
      <c r="H309" s="195">
        <v>0</v>
      </c>
      <c r="I309" s="195">
        <v>0</v>
      </c>
      <c r="J309" s="195">
        <v>0</v>
      </c>
      <c r="K309" s="195">
        <v>0</v>
      </c>
      <c r="L309" s="195">
        <v>0</v>
      </c>
      <c r="M309" s="195">
        <v>0</v>
      </c>
      <c r="N309" s="195">
        <v>0</v>
      </c>
      <c r="O309" s="195">
        <v>0</v>
      </c>
      <c r="P309" s="195">
        <v>494000</v>
      </c>
      <c r="Q309" s="195">
        <v>0</v>
      </c>
      <c r="R309" s="195">
        <v>0</v>
      </c>
      <c r="S309" s="195">
        <v>0</v>
      </c>
      <c r="T309" s="195">
        <v>0</v>
      </c>
      <c r="U309" s="195">
        <v>0</v>
      </c>
      <c r="V309" s="195">
        <v>0</v>
      </c>
      <c r="W309" s="195">
        <v>0</v>
      </c>
      <c r="X309" s="195">
        <v>0</v>
      </c>
      <c r="Y309" s="195">
        <v>0</v>
      </c>
      <c r="Z309" s="195">
        <v>0</v>
      </c>
      <c r="AA309" s="195">
        <v>0</v>
      </c>
      <c r="AB309" s="195">
        <v>0</v>
      </c>
      <c r="AC309" s="195">
        <v>0</v>
      </c>
      <c r="AD309" s="195">
        <v>0</v>
      </c>
      <c r="AE309" s="195">
        <v>0</v>
      </c>
      <c r="AF309" s="195">
        <v>0</v>
      </c>
      <c r="AG309" s="195">
        <v>0</v>
      </c>
      <c r="AH309" s="195">
        <v>0</v>
      </c>
      <c r="AI309" s="195">
        <v>0</v>
      </c>
      <c r="AJ309" s="195">
        <v>0</v>
      </c>
      <c r="AK309" s="195">
        <v>0</v>
      </c>
      <c r="AL309" s="195">
        <v>0</v>
      </c>
      <c r="AM309" s="195">
        <v>0</v>
      </c>
      <c r="AN309" s="195">
        <v>0</v>
      </c>
      <c r="AO309" s="195">
        <v>0</v>
      </c>
      <c r="AP309" s="195">
        <v>0</v>
      </c>
      <c r="AQ309" s="195">
        <v>0</v>
      </c>
      <c r="AR309" s="195">
        <v>0</v>
      </c>
      <c r="AS309" s="195">
        <v>0</v>
      </c>
      <c r="AT309" s="195">
        <v>0</v>
      </c>
      <c r="AU309" s="195">
        <v>0</v>
      </c>
      <c r="AV309" s="195">
        <v>0</v>
      </c>
      <c r="AW309" s="195">
        <v>0</v>
      </c>
      <c r="AX309" s="195">
        <v>0</v>
      </c>
      <c r="AY309" s="195">
        <v>46000</v>
      </c>
      <c r="AZ309" s="195">
        <v>0</v>
      </c>
      <c r="BA309" s="195">
        <v>0</v>
      </c>
      <c r="BB309" s="195">
        <v>0</v>
      </c>
      <c r="BC309" s="195">
        <v>0</v>
      </c>
      <c r="BD309" s="195">
        <v>0</v>
      </c>
      <c r="BE309" s="195">
        <v>0</v>
      </c>
      <c r="BF309" s="195">
        <v>0</v>
      </c>
      <c r="BG309" s="195">
        <v>0</v>
      </c>
      <c r="BH309" s="195">
        <v>0</v>
      </c>
      <c r="BI309" s="195">
        <v>0</v>
      </c>
      <c r="BJ309" s="195">
        <v>0</v>
      </c>
      <c r="BK309" s="195">
        <v>0</v>
      </c>
      <c r="BL309" s="195">
        <v>0</v>
      </c>
      <c r="BM309" s="195">
        <v>0</v>
      </c>
      <c r="BN309" s="195">
        <v>0</v>
      </c>
      <c r="BO309" s="195">
        <v>0</v>
      </c>
      <c r="BP309" s="195">
        <v>0</v>
      </c>
      <c r="BQ309" s="195">
        <v>0</v>
      </c>
      <c r="BR309" s="195">
        <v>0</v>
      </c>
      <c r="BS309" s="195">
        <v>3487697.75</v>
      </c>
      <c r="BT309" s="195">
        <v>0</v>
      </c>
      <c r="BU309" s="195">
        <v>0</v>
      </c>
      <c r="BV309" s="195">
        <v>0</v>
      </c>
      <c r="BW309" s="195">
        <v>0</v>
      </c>
      <c r="BX309" s="195">
        <v>848696</v>
      </c>
      <c r="BY309" s="195">
        <v>0</v>
      </c>
      <c r="BZ309" s="195">
        <v>0</v>
      </c>
      <c r="CA309" s="195">
        <v>0</v>
      </c>
      <c r="CB309" s="195">
        <v>0</v>
      </c>
      <c r="CC309" s="195">
        <v>0</v>
      </c>
      <c r="CD309" s="195">
        <v>0</v>
      </c>
      <c r="CE309" s="195">
        <v>0</v>
      </c>
      <c r="CF309" s="195">
        <v>0</v>
      </c>
      <c r="CG309" s="195">
        <v>0</v>
      </c>
      <c r="CH309" s="195">
        <v>0</v>
      </c>
      <c r="CI309" s="195">
        <v>0</v>
      </c>
      <c r="CJ309" s="195">
        <v>0</v>
      </c>
      <c r="CK309" s="195">
        <v>0</v>
      </c>
      <c r="CL309" s="197">
        <v>0</v>
      </c>
      <c r="CM309" s="197">
        <v>0</v>
      </c>
    </row>
    <row r="310" spans="1:91" ht="24.6" hidden="1">
      <c r="A310" s="125">
        <v>33</v>
      </c>
      <c r="B310" s="243" t="s">
        <v>1037</v>
      </c>
      <c r="C310" s="152" t="s">
        <v>603</v>
      </c>
      <c r="D310" s="195">
        <v>22737.5</v>
      </c>
      <c r="E310" s="195">
        <v>0</v>
      </c>
      <c r="F310" s="195">
        <v>0</v>
      </c>
      <c r="G310" s="195">
        <v>39229.199999999997</v>
      </c>
      <c r="H310" s="195">
        <v>0</v>
      </c>
      <c r="I310" s="195">
        <v>30744.799999999999</v>
      </c>
      <c r="J310" s="195">
        <v>0</v>
      </c>
      <c r="K310" s="195">
        <v>0</v>
      </c>
      <c r="L310" s="195">
        <v>0</v>
      </c>
      <c r="M310" s="195">
        <v>0</v>
      </c>
      <c r="N310" s="195">
        <v>4508</v>
      </c>
      <c r="O310" s="195">
        <v>0</v>
      </c>
      <c r="P310" s="195">
        <v>0</v>
      </c>
      <c r="Q310" s="195">
        <v>52169.75</v>
      </c>
      <c r="R310" s="195">
        <v>21085.87</v>
      </c>
      <c r="S310" s="195">
        <v>0</v>
      </c>
      <c r="T310" s="195">
        <v>23899.41</v>
      </c>
      <c r="U310" s="195">
        <v>0</v>
      </c>
      <c r="V310" s="195">
        <v>0</v>
      </c>
      <c r="W310" s="195">
        <v>32362.28</v>
      </c>
      <c r="X310" s="195">
        <v>0</v>
      </c>
      <c r="Y310" s="195">
        <v>0</v>
      </c>
      <c r="Z310" s="195">
        <v>0</v>
      </c>
      <c r="AA310" s="195">
        <v>0</v>
      </c>
      <c r="AB310" s="195">
        <v>0</v>
      </c>
      <c r="AC310" s="195">
        <v>0</v>
      </c>
      <c r="AD310" s="195">
        <v>0</v>
      </c>
      <c r="AE310" s="195">
        <v>0</v>
      </c>
      <c r="AF310" s="195">
        <v>0</v>
      </c>
      <c r="AG310" s="195">
        <v>0</v>
      </c>
      <c r="AH310" s="195">
        <v>0</v>
      </c>
      <c r="AI310" s="195">
        <v>0</v>
      </c>
      <c r="AJ310" s="195">
        <v>0</v>
      </c>
      <c r="AK310" s="195">
        <v>0</v>
      </c>
      <c r="AL310" s="195">
        <v>0</v>
      </c>
      <c r="AM310" s="195">
        <v>7081.6</v>
      </c>
      <c r="AN310" s="195">
        <v>0</v>
      </c>
      <c r="AO310" s="195">
        <v>29560.6</v>
      </c>
      <c r="AP310" s="195">
        <v>0</v>
      </c>
      <c r="AQ310" s="195">
        <v>0</v>
      </c>
      <c r="AR310" s="195">
        <v>0</v>
      </c>
      <c r="AS310" s="195">
        <v>0</v>
      </c>
      <c r="AT310" s="195">
        <v>7022.4</v>
      </c>
      <c r="AU310" s="195">
        <v>14472.6</v>
      </c>
      <c r="AV310" s="195">
        <v>0</v>
      </c>
      <c r="AW310" s="195">
        <v>0</v>
      </c>
      <c r="AX310" s="195">
        <v>0</v>
      </c>
      <c r="AY310" s="195">
        <v>37217.599999999999</v>
      </c>
      <c r="AZ310" s="195">
        <v>9116.4</v>
      </c>
      <c r="BA310" s="195">
        <v>16714.8</v>
      </c>
      <c r="BB310" s="195">
        <v>13540.2</v>
      </c>
      <c r="BC310" s="195">
        <v>2626.2</v>
      </c>
      <c r="BD310" s="195">
        <v>0</v>
      </c>
      <c r="BE310" s="195">
        <v>33989.78</v>
      </c>
      <c r="BF310" s="195">
        <v>143924.03</v>
      </c>
      <c r="BG310" s="195">
        <v>49828.52</v>
      </c>
      <c r="BH310" s="195">
        <v>19555.93</v>
      </c>
      <c r="BI310" s="195">
        <v>0</v>
      </c>
      <c r="BJ310" s="195">
        <v>0</v>
      </c>
      <c r="BK310" s="195">
        <v>0</v>
      </c>
      <c r="BL310" s="195">
        <v>0</v>
      </c>
      <c r="BM310" s="195">
        <v>18774.95</v>
      </c>
      <c r="BN310" s="195">
        <v>0</v>
      </c>
      <c r="BO310" s="195">
        <v>0</v>
      </c>
      <c r="BP310" s="195">
        <v>0</v>
      </c>
      <c r="BQ310" s="195">
        <v>0</v>
      </c>
      <c r="BR310" s="195">
        <v>0</v>
      </c>
      <c r="BS310" s="195">
        <v>0</v>
      </c>
      <c r="BT310" s="195">
        <v>16206.3</v>
      </c>
      <c r="BU310" s="195">
        <v>14306.3</v>
      </c>
      <c r="BV310" s="195">
        <v>0</v>
      </c>
      <c r="BW310" s="195">
        <v>0</v>
      </c>
      <c r="BX310" s="195">
        <v>23029.49</v>
      </c>
      <c r="BY310" s="195">
        <v>0</v>
      </c>
      <c r="BZ310" s="195">
        <v>0</v>
      </c>
      <c r="CA310" s="197">
        <v>0</v>
      </c>
      <c r="CB310" s="195">
        <v>177</v>
      </c>
      <c r="CC310" s="195">
        <v>0</v>
      </c>
      <c r="CD310" s="197">
        <v>0</v>
      </c>
      <c r="CE310" s="195">
        <v>20052.5</v>
      </c>
      <c r="CF310" s="195">
        <v>0</v>
      </c>
      <c r="CG310" s="195">
        <v>0</v>
      </c>
      <c r="CH310" s="195">
        <v>910</v>
      </c>
      <c r="CI310" s="195">
        <v>4793</v>
      </c>
      <c r="CJ310" s="195">
        <v>0</v>
      </c>
      <c r="CK310" s="197">
        <v>37987.43</v>
      </c>
      <c r="CL310" s="197">
        <v>0</v>
      </c>
      <c r="CM310" s="197">
        <v>0</v>
      </c>
    </row>
    <row r="311" spans="1:91" ht="24.6" hidden="1">
      <c r="A311" s="125">
        <v>33</v>
      </c>
      <c r="B311" s="243" t="s">
        <v>1038</v>
      </c>
      <c r="C311" s="152" t="s">
        <v>604</v>
      </c>
      <c r="D311" s="195">
        <v>0</v>
      </c>
      <c r="E311" s="195">
        <v>0</v>
      </c>
      <c r="F311" s="195">
        <v>0</v>
      </c>
      <c r="G311" s="195">
        <v>0</v>
      </c>
      <c r="H311" s="195">
        <v>0</v>
      </c>
      <c r="I311" s="195">
        <v>0</v>
      </c>
      <c r="J311" s="195">
        <v>0</v>
      </c>
      <c r="K311" s="195">
        <v>0</v>
      </c>
      <c r="L311" s="195">
        <v>0</v>
      </c>
      <c r="M311" s="195">
        <v>0</v>
      </c>
      <c r="N311" s="195">
        <v>0</v>
      </c>
      <c r="O311" s="195">
        <v>0</v>
      </c>
      <c r="P311" s="195">
        <v>0</v>
      </c>
      <c r="Q311" s="195">
        <v>0</v>
      </c>
      <c r="R311" s="195">
        <v>0</v>
      </c>
      <c r="S311" s="195">
        <v>0</v>
      </c>
      <c r="T311" s="195">
        <v>0</v>
      </c>
      <c r="U311" s="195">
        <v>14570.38</v>
      </c>
      <c r="V311" s="195">
        <v>0</v>
      </c>
      <c r="W311" s="195">
        <v>0</v>
      </c>
      <c r="X311" s="195">
        <v>0</v>
      </c>
      <c r="Y311" s="195">
        <v>0</v>
      </c>
      <c r="Z311" s="195">
        <v>0</v>
      </c>
      <c r="AA311" s="195">
        <v>0</v>
      </c>
      <c r="AB311" s="195">
        <v>0</v>
      </c>
      <c r="AC311" s="195">
        <v>0</v>
      </c>
      <c r="AD311" s="195">
        <v>0</v>
      </c>
      <c r="AE311" s="195">
        <v>0</v>
      </c>
      <c r="AF311" s="195">
        <v>0</v>
      </c>
      <c r="AG311" s="195">
        <v>0</v>
      </c>
      <c r="AH311" s="195">
        <v>0</v>
      </c>
      <c r="AI311" s="195">
        <v>0</v>
      </c>
      <c r="AJ311" s="195">
        <v>0</v>
      </c>
      <c r="AK311" s="195">
        <v>0</v>
      </c>
      <c r="AL311" s="195">
        <v>0</v>
      </c>
      <c r="AM311" s="195">
        <v>0</v>
      </c>
      <c r="AN311" s="195">
        <v>0</v>
      </c>
      <c r="AO311" s="195">
        <v>0</v>
      </c>
      <c r="AP311" s="195">
        <v>0</v>
      </c>
      <c r="AQ311" s="195">
        <v>0</v>
      </c>
      <c r="AR311" s="195">
        <v>0</v>
      </c>
      <c r="AS311" s="195">
        <v>0</v>
      </c>
      <c r="AT311" s="195">
        <v>0</v>
      </c>
      <c r="AU311" s="195">
        <v>0</v>
      </c>
      <c r="AV311" s="195">
        <v>0</v>
      </c>
      <c r="AW311" s="195">
        <v>0</v>
      </c>
      <c r="AX311" s="195">
        <v>0</v>
      </c>
      <c r="AY311" s="195">
        <v>0</v>
      </c>
      <c r="AZ311" s="195">
        <v>0</v>
      </c>
      <c r="BA311" s="195">
        <v>0</v>
      </c>
      <c r="BB311" s="195">
        <v>0</v>
      </c>
      <c r="BC311" s="195">
        <v>0</v>
      </c>
      <c r="BD311" s="195">
        <v>0</v>
      </c>
      <c r="BE311" s="195">
        <v>0</v>
      </c>
      <c r="BF311" s="195">
        <v>0</v>
      </c>
      <c r="BG311" s="195">
        <v>0</v>
      </c>
      <c r="BH311" s="195">
        <v>0</v>
      </c>
      <c r="BI311" s="195">
        <v>0</v>
      </c>
      <c r="BJ311" s="195">
        <v>0</v>
      </c>
      <c r="BK311" s="195">
        <v>0</v>
      </c>
      <c r="BL311" s="195">
        <v>0</v>
      </c>
      <c r="BM311" s="195">
        <v>0</v>
      </c>
      <c r="BN311" s="195">
        <v>0</v>
      </c>
      <c r="BO311" s="195">
        <v>0</v>
      </c>
      <c r="BP311" s="195">
        <v>0</v>
      </c>
      <c r="BQ311" s="195">
        <v>0</v>
      </c>
      <c r="BR311" s="195">
        <v>0</v>
      </c>
      <c r="BS311" s="195">
        <v>0</v>
      </c>
      <c r="BT311" s="195">
        <v>0</v>
      </c>
      <c r="BU311" s="195">
        <v>0</v>
      </c>
      <c r="BV311" s="195">
        <v>0</v>
      </c>
      <c r="BW311" s="195">
        <v>0</v>
      </c>
      <c r="BX311" s="195">
        <v>0</v>
      </c>
      <c r="BY311" s="195">
        <v>0</v>
      </c>
      <c r="BZ311" s="195">
        <v>0</v>
      </c>
      <c r="CA311" s="195">
        <v>0</v>
      </c>
      <c r="CB311" s="195">
        <v>0</v>
      </c>
      <c r="CC311" s="195">
        <v>0</v>
      </c>
      <c r="CD311" s="195">
        <v>0</v>
      </c>
      <c r="CE311" s="195">
        <v>0</v>
      </c>
      <c r="CF311" s="195">
        <v>0</v>
      </c>
      <c r="CG311" s="195">
        <v>0</v>
      </c>
      <c r="CH311" s="195">
        <v>0</v>
      </c>
      <c r="CI311" s="195">
        <v>0</v>
      </c>
      <c r="CJ311" s="195">
        <v>0</v>
      </c>
      <c r="CK311" s="195">
        <v>0</v>
      </c>
      <c r="CL311" s="197">
        <v>0</v>
      </c>
      <c r="CM311" s="197">
        <v>0</v>
      </c>
    </row>
    <row r="312" spans="1:91" ht="42" hidden="1">
      <c r="A312" s="149">
        <v>33</v>
      </c>
      <c r="B312" s="245" t="s">
        <v>1039</v>
      </c>
      <c r="C312" s="153" t="s">
        <v>605</v>
      </c>
      <c r="D312" s="195">
        <v>0</v>
      </c>
      <c r="E312" s="195">
        <v>0</v>
      </c>
      <c r="F312" s="195">
        <v>0</v>
      </c>
      <c r="G312" s="195">
        <v>0</v>
      </c>
      <c r="H312" s="195">
        <v>0</v>
      </c>
      <c r="I312" s="195">
        <v>0</v>
      </c>
      <c r="J312" s="195">
        <v>0</v>
      </c>
      <c r="K312" s="195">
        <v>0</v>
      </c>
      <c r="L312" s="195">
        <v>0</v>
      </c>
      <c r="M312" s="195">
        <v>0</v>
      </c>
      <c r="N312" s="195">
        <v>0</v>
      </c>
      <c r="O312" s="195">
        <v>0</v>
      </c>
      <c r="P312" s="195">
        <v>0</v>
      </c>
      <c r="Q312" s="195">
        <v>0</v>
      </c>
      <c r="R312" s="195">
        <v>0</v>
      </c>
      <c r="S312" s="195">
        <v>0</v>
      </c>
      <c r="T312" s="195">
        <v>0</v>
      </c>
      <c r="U312" s="195">
        <v>0</v>
      </c>
      <c r="V312" s="195">
        <v>0</v>
      </c>
      <c r="W312" s="195">
        <v>0</v>
      </c>
      <c r="X312" s="195">
        <v>0</v>
      </c>
      <c r="Y312" s="195">
        <v>0</v>
      </c>
      <c r="Z312" s="195">
        <v>0</v>
      </c>
      <c r="AA312" s="195">
        <v>0</v>
      </c>
      <c r="AB312" s="195">
        <v>0</v>
      </c>
      <c r="AC312" s="195">
        <v>0</v>
      </c>
      <c r="AD312" s="195">
        <v>0</v>
      </c>
      <c r="AE312" s="195">
        <v>0</v>
      </c>
      <c r="AF312" s="195">
        <v>0</v>
      </c>
      <c r="AG312" s="195">
        <v>0</v>
      </c>
      <c r="AH312" s="195">
        <v>0</v>
      </c>
      <c r="AI312" s="195">
        <v>0</v>
      </c>
      <c r="AJ312" s="195">
        <v>0</v>
      </c>
      <c r="AK312" s="195">
        <v>0</v>
      </c>
      <c r="AL312" s="195">
        <v>0</v>
      </c>
      <c r="AM312" s="195">
        <v>0</v>
      </c>
      <c r="AN312" s="195">
        <v>0</v>
      </c>
      <c r="AO312" s="195">
        <v>0</v>
      </c>
      <c r="AP312" s="195">
        <v>0</v>
      </c>
      <c r="AQ312" s="195">
        <v>0</v>
      </c>
      <c r="AR312" s="195">
        <v>0</v>
      </c>
      <c r="AS312" s="195">
        <v>0</v>
      </c>
      <c r="AT312" s="195">
        <v>0</v>
      </c>
      <c r="AU312" s="195">
        <v>0</v>
      </c>
      <c r="AV312" s="195">
        <v>0</v>
      </c>
      <c r="AW312" s="195">
        <v>0</v>
      </c>
      <c r="AX312" s="195">
        <v>0</v>
      </c>
      <c r="AY312" s="195">
        <v>0</v>
      </c>
      <c r="AZ312" s="195">
        <v>0</v>
      </c>
      <c r="BA312" s="195">
        <v>0</v>
      </c>
      <c r="BB312" s="195">
        <v>0</v>
      </c>
      <c r="BC312" s="195">
        <v>0</v>
      </c>
      <c r="BD312" s="195">
        <v>0</v>
      </c>
      <c r="BE312" s="195">
        <v>0</v>
      </c>
      <c r="BF312" s="195">
        <v>0</v>
      </c>
      <c r="BG312" s="195">
        <v>0</v>
      </c>
      <c r="BH312" s="195">
        <v>0</v>
      </c>
      <c r="BI312" s="195">
        <v>0</v>
      </c>
      <c r="BJ312" s="195">
        <v>0</v>
      </c>
      <c r="BK312" s="195">
        <v>0</v>
      </c>
      <c r="BL312" s="195">
        <v>0</v>
      </c>
      <c r="BM312" s="195">
        <v>0</v>
      </c>
      <c r="BN312" s="195">
        <v>0</v>
      </c>
      <c r="BO312" s="195">
        <v>0</v>
      </c>
      <c r="BP312" s="195">
        <v>0</v>
      </c>
      <c r="BQ312" s="195">
        <v>0</v>
      </c>
      <c r="BR312" s="195">
        <v>0</v>
      </c>
      <c r="BS312" s="195">
        <v>0</v>
      </c>
      <c r="BT312" s="195">
        <v>0</v>
      </c>
      <c r="BU312" s="195">
        <v>0</v>
      </c>
      <c r="BV312" s="195">
        <v>0</v>
      </c>
      <c r="BW312" s="195">
        <v>0</v>
      </c>
      <c r="BX312" s="195">
        <v>0</v>
      </c>
      <c r="BY312" s="195">
        <v>0</v>
      </c>
      <c r="BZ312" s="195">
        <v>0</v>
      </c>
      <c r="CA312" s="195">
        <v>0</v>
      </c>
      <c r="CB312" s="195">
        <v>0</v>
      </c>
      <c r="CC312" s="195">
        <v>0</v>
      </c>
      <c r="CD312" s="195">
        <v>0</v>
      </c>
      <c r="CE312" s="195">
        <v>0</v>
      </c>
      <c r="CF312" s="197">
        <v>0</v>
      </c>
      <c r="CG312" s="195">
        <v>0</v>
      </c>
      <c r="CH312" s="195">
        <v>0</v>
      </c>
      <c r="CI312" s="195">
        <v>0</v>
      </c>
      <c r="CJ312" s="195">
        <v>0</v>
      </c>
      <c r="CK312" s="195">
        <v>0</v>
      </c>
      <c r="CL312" s="195">
        <v>0</v>
      </c>
      <c r="CM312" s="197">
        <v>0</v>
      </c>
    </row>
    <row r="313" spans="1:91" ht="24.6" hidden="1">
      <c r="A313" s="125">
        <v>33</v>
      </c>
      <c r="B313" s="243" t="s">
        <v>1040</v>
      </c>
      <c r="C313" s="152" t="s">
        <v>606</v>
      </c>
      <c r="D313" s="195">
        <v>6474</v>
      </c>
      <c r="E313" s="195">
        <v>0</v>
      </c>
      <c r="F313" s="195">
        <v>28296.25</v>
      </c>
      <c r="G313" s="195">
        <v>6378</v>
      </c>
      <c r="H313" s="195">
        <v>0</v>
      </c>
      <c r="I313" s="195">
        <v>0</v>
      </c>
      <c r="J313" s="195">
        <v>0</v>
      </c>
      <c r="K313" s="195">
        <v>0</v>
      </c>
      <c r="L313" s="195">
        <v>0</v>
      </c>
      <c r="M313" s="195">
        <v>0</v>
      </c>
      <c r="N313" s="195">
        <v>5165</v>
      </c>
      <c r="O313" s="195">
        <v>0</v>
      </c>
      <c r="P313" s="195">
        <v>0</v>
      </c>
      <c r="Q313" s="195">
        <v>0</v>
      </c>
      <c r="R313" s="195">
        <v>0</v>
      </c>
      <c r="S313" s="195">
        <v>0</v>
      </c>
      <c r="T313" s="195">
        <v>3826.5</v>
      </c>
      <c r="U313" s="195">
        <v>5779.5</v>
      </c>
      <c r="V313" s="195">
        <v>0</v>
      </c>
      <c r="W313" s="195">
        <v>9937.5</v>
      </c>
      <c r="X313" s="195">
        <v>0</v>
      </c>
      <c r="Y313" s="195">
        <v>0</v>
      </c>
      <c r="Z313" s="195">
        <v>0</v>
      </c>
      <c r="AA313" s="195">
        <v>0</v>
      </c>
      <c r="AB313" s="195">
        <v>0</v>
      </c>
      <c r="AC313" s="195">
        <v>0</v>
      </c>
      <c r="AD313" s="195">
        <v>0</v>
      </c>
      <c r="AE313" s="195">
        <v>0</v>
      </c>
      <c r="AF313" s="195">
        <v>0</v>
      </c>
      <c r="AG313" s="195">
        <v>0</v>
      </c>
      <c r="AH313" s="195">
        <v>0</v>
      </c>
      <c r="AI313" s="195">
        <v>0</v>
      </c>
      <c r="AJ313" s="195">
        <v>0</v>
      </c>
      <c r="AK313" s="195">
        <v>0</v>
      </c>
      <c r="AL313" s="195">
        <v>0</v>
      </c>
      <c r="AM313" s="195">
        <v>0</v>
      </c>
      <c r="AN313" s="195">
        <v>0</v>
      </c>
      <c r="AO313" s="195">
        <v>0</v>
      </c>
      <c r="AP313" s="195">
        <v>0</v>
      </c>
      <c r="AQ313" s="195">
        <v>0</v>
      </c>
      <c r="AR313" s="195">
        <v>0</v>
      </c>
      <c r="AS313" s="195">
        <v>0</v>
      </c>
      <c r="AT313" s="195">
        <v>0</v>
      </c>
      <c r="AU313" s="195">
        <v>0</v>
      </c>
      <c r="AV313" s="195">
        <v>0</v>
      </c>
      <c r="AW313" s="195">
        <v>0</v>
      </c>
      <c r="AX313" s="195">
        <v>0</v>
      </c>
      <c r="AY313" s="195">
        <v>0</v>
      </c>
      <c r="AZ313" s="195">
        <v>0</v>
      </c>
      <c r="BA313" s="195">
        <v>0</v>
      </c>
      <c r="BB313" s="195">
        <v>200</v>
      </c>
      <c r="BC313" s="195">
        <v>0</v>
      </c>
      <c r="BD313" s="195">
        <v>3440</v>
      </c>
      <c r="BE313" s="195">
        <v>58400.25</v>
      </c>
      <c r="BF313" s="195">
        <v>32577</v>
      </c>
      <c r="BG313" s="195">
        <v>5820</v>
      </c>
      <c r="BH313" s="195">
        <v>18746.5</v>
      </c>
      <c r="BI313" s="195">
        <v>270</v>
      </c>
      <c r="BJ313" s="195">
        <v>0</v>
      </c>
      <c r="BK313" s="195">
        <v>0</v>
      </c>
      <c r="BL313" s="195">
        <v>0</v>
      </c>
      <c r="BM313" s="195">
        <v>0</v>
      </c>
      <c r="BN313" s="195">
        <v>0</v>
      </c>
      <c r="BO313" s="195">
        <v>0</v>
      </c>
      <c r="BP313" s="195">
        <v>0</v>
      </c>
      <c r="BQ313" s="195">
        <v>0</v>
      </c>
      <c r="BR313" s="195">
        <v>0</v>
      </c>
      <c r="BS313" s="195">
        <v>0</v>
      </c>
      <c r="BT313" s="195">
        <v>0</v>
      </c>
      <c r="BU313" s="195">
        <v>0</v>
      </c>
      <c r="BV313" s="197">
        <v>0</v>
      </c>
      <c r="BW313" s="195">
        <v>0</v>
      </c>
      <c r="BX313" s="197">
        <v>0</v>
      </c>
      <c r="BY313" s="197">
        <v>0</v>
      </c>
      <c r="BZ313" s="195">
        <v>0</v>
      </c>
      <c r="CA313" s="195">
        <v>0</v>
      </c>
      <c r="CB313" s="197">
        <v>0</v>
      </c>
      <c r="CC313" s="197">
        <v>0</v>
      </c>
      <c r="CD313" s="195">
        <v>0</v>
      </c>
      <c r="CE313" s="195">
        <v>0</v>
      </c>
      <c r="CF313" s="197">
        <v>0</v>
      </c>
      <c r="CG313" s="195">
        <v>0</v>
      </c>
      <c r="CH313" s="195">
        <v>0</v>
      </c>
      <c r="CI313" s="195">
        <v>0</v>
      </c>
      <c r="CJ313" s="195">
        <v>0</v>
      </c>
      <c r="CK313" s="197">
        <v>0</v>
      </c>
      <c r="CL313" s="195">
        <v>0</v>
      </c>
      <c r="CM313" s="197">
        <v>0</v>
      </c>
    </row>
    <row r="314" spans="1:91" ht="24.6" hidden="1">
      <c r="A314" s="125">
        <v>22</v>
      </c>
      <c r="B314" s="243" t="s">
        <v>1041</v>
      </c>
      <c r="C314" s="152" t="s">
        <v>607</v>
      </c>
      <c r="D314" s="195">
        <v>5340000</v>
      </c>
      <c r="E314" s="195">
        <v>210000</v>
      </c>
      <c r="F314" s="195">
        <v>165000</v>
      </c>
      <c r="G314" s="195">
        <v>280000</v>
      </c>
      <c r="H314" s="195">
        <v>400000</v>
      </c>
      <c r="I314" s="195">
        <v>360000</v>
      </c>
      <c r="J314" s="195">
        <v>510000</v>
      </c>
      <c r="K314" s="195">
        <v>800000</v>
      </c>
      <c r="L314" s="195">
        <v>210000</v>
      </c>
      <c r="M314" s="195">
        <v>360000</v>
      </c>
      <c r="N314" s="195">
        <v>1630000</v>
      </c>
      <c r="O314" s="195">
        <v>300000</v>
      </c>
      <c r="P314" s="195">
        <v>2650000</v>
      </c>
      <c r="Q314" s="195">
        <v>430000</v>
      </c>
      <c r="R314" s="195">
        <v>460000</v>
      </c>
      <c r="S314" s="195">
        <v>670000</v>
      </c>
      <c r="T314" s="195">
        <v>260000</v>
      </c>
      <c r="U314" s="195">
        <v>440000</v>
      </c>
      <c r="V314" s="195">
        <v>270000</v>
      </c>
      <c r="W314" s="195">
        <v>180000</v>
      </c>
      <c r="X314" s="195">
        <v>3370000</v>
      </c>
      <c r="Y314" s="195">
        <v>180000</v>
      </c>
      <c r="Z314" s="195">
        <v>260000</v>
      </c>
      <c r="AA314" s="195">
        <v>100000</v>
      </c>
      <c r="AB314" s="195">
        <v>150000</v>
      </c>
      <c r="AC314" s="195">
        <v>100000</v>
      </c>
      <c r="AD314" s="195">
        <v>310000</v>
      </c>
      <c r="AE314" s="195">
        <v>970000</v>
      </c>
      <c r="AF314" s="195">
        <v>270000</v>
      </c>
      <c r="AG314" s="195">
        <v>190000</v>
      </c>
      <c r="AH314" s="195">
        <v>320000</v>
      </c>
      <c r="AI314" s="195">
        <v>690000</v>
      </c>
      <c r="AJ314" s="195">
        <v>300000</v>
      </c>
      <c r="AK314" s="195">
        <v>180000</v>
      </c>
      <c r="AL314" s="195">
        <v>5550000</v>
      </c>
      <c r="AM314" s="195">
        <v>280000</v>
      </c>
      <c r="AN314" s="195">
        <v>260000</v>
      </c>
      <c r="AO314" s="195">
        <v>590000</v>
      </c>
      <c r="AP314" s="195">
        <v>650000</v>
      </c>
      <c r="AQ314" s="195">
        <v>620000</v>
      </c>
      <c r="AR314" s="195">
        <v>170000</v>
      </c>
      <c r="AS314" s="195">
        <v>1553000</v>
      </c>
      <c r="AT314" s="195">
        <v>400000</v>
      </c>
      <c r="AU314" s="195">
        <v>520000</v>
      </c>
      <c r="AV314" s="195">
        <v>880000</v>
      </c>
      <c r="AW314" s="195">
        <v>510000</v>
      </c>
      <c r="AX314" s="195">
        <v>340000</v>
      </c>
      <c r="AY314" s="195">
        <v>590000</v>
      </c>
      <c r="AZ314" s="195">
        <v>373000</v>
      </c>
      <c r="BA314" s="195">
        <v>270000</v>
      </c>
      <c r="BB314" s="195">
        <v>1710000</v>
      </c>
      <c r="BC314" s="195">
        <v>270000</v>
      </c>
      <c r="BD314" s="195">
        <v>2495000</v>
      </c>
      <c r="BE314" s="195">
        <v>1029690</v>
      </c>
      <c r="BF314" s="195">
        <v>190000</v>
      </c>
      <c r="BG314" s="195">
        <v>520000</v>
      </c>
      <c r="BH314" s="195">
        <v>2210000</v>
      </c>
      <c r="BI314" s="195">
        <v>210000</v>
      </c>
      <c r="BJ314" s="195">
        <v>250000</v>
      </c>
      <c r="BK314" s="195">
        <v>200000</v>
      </c>
      <c r="BL314" s="195">
        <v>226000</v>
      </c>
      <c r="BM314" s="195">
        <v>3505000</v>
      </c>
      <c r="BN314" s="195">
        <v>750000</v>
      </c>
      <c r="BO314" s="195">
        <v>210000</v>
      </c>
      <c r="BP314" s="195">
        <v>570000</v>
      </c>
      <c r="BQ314" s="195">
        <v>370000</v>
      </c>
      <c r="BR314" s="195">
        <v>490000</v>
      </c>
      <c r="BS314" s="197">
        <v>10560000</v>
      </c>
      <c r="BT314" s="195">
        <v>770000</v>
      </c>
      <c r="BU314" s="195">
        <v>270000</v>
      </c>
      <c r="BV314" s="195">
        <v>2020000</v>
      </c>
      <c r="BW314" s="195">
        <v>180000</v>
      </c>
      <c r="BX314" s="195">
        <v>460000</v>
      </c>
      <c r="BY314" s="195">
        <v>1320000</v>
      </c>
      <c r="BZ314" s="195">
        <v>360000</v>
      </c>
      <c r="CA314" s="195">
        <v>290000</v>
      </c>
      <c r="CB314" s="195">
        <v>450000</v>
      </c>
      <c r="CC314" s="195">
        <v>415000</v>
      </c>
      <c r="CD314" s="195">
        <v>1070000</v>
      </c>
      <c r="CE314" s="195">
        <v>240000</v>
      </c>
      <c r="CF314" s="195">
        <v>510000</v>
      </c>
      <c r="CG314" s="195">
        <v>360000</v>
      </c>
      <c r="CH314" s="195">
        <v>210000</v>
      </c>
      <c r="CI314" s="195">
        <v>180000</v>
      </c>
      <c r="CJ314" s="195">
        <v>180000</v>
      </c>
      <c r="CK314" s="195">
        <v>960000</v>
      </c>
      <c r="CL314" s="195">
        <v>180000</v>
      </c>
      <c r="CM314" s="195">
        <v>370000</v>
      </c>
    </row>
    <row r="315" spans="1:91" ht="24.6" hidden="1">
      <c r="A315" s="125">
        <v>22</v>
      </c>
      <c r="B315" s="243" t="s">
        <v>1042</v>
      </c>
      <c r="C315" s="152" t="s">
        <v>608</v>
      </c>
      <c r="D315" s="195">
        <v>460000</v>
      </c>
      <c r="E315" s="195">
        <v>170000</v>
      </c>
      <c r="F315" s="195">
        <v>180000</v>
      </c>
      <c r="G315" s="195">
        <v>60000</v>
      </c>
      <c r="H315" s="195">
        <v>40000</v>
      </c>
      <c r="I315" s="195">
        <v>220000</v>
      </c>
      <c r="J315" s="195">
        <v>0</v>
      </c>
      <c r="K315" s="195">
        <v>730000</v>
      </c>
      <c r="L315" s="195">
        <v>230000</v>
      </c>
      <c r="M315" s="195">
        <v>360000</v>
      </c>
      <c r="N315" s="195">
        <v>0</v>
      </c>
      <c r="O315" s="195">
        <v>240000</v>
      </c>
      <c r="P315" s="195">
        <v>180000</v>
      </c>
      <c r="Q315" s="195">
        <v>250000</v>
      </c>
      <c r="R315" s="195">
        <v>170000</v>
      </c>
      <c r="S315" s="195">
        <v>35000</v>
      </c>
      <c r="T315" s="195">
        <v>10000</v>
      </c>
      <c r="U315" s="195">
        <v>260000</v>
      </c>
      <c r="V315" s="195">
        <v>90000</v>
      </c>
      <c r="W315" s="195">
        <v>50000</v>
      </c>
      <c r="X315" s="195">
        <v>180000</v>
      </c>
      <c r="Y315" s="195">
        <v>180000</v>
      </c>
      <c r="Z315" s="195">
        <v>100000</v>
      </c>
      <c r="AA315" s="195">
        <v>360000</v>
      </c>
      <c r="AB315" s="195">
        <v>90000</v>
      </c>
      <c r="AC315" s="195">
        <v>90000</v>
      </c>
      <c r="AD315" s="195">
        <v>270000</v>
      </c>
      <c r="AE315" s="195">
        <v>0</v>
      </c>
      <c r="AF315" s="195">
        <v>80000</v>
      </c>
      <c r="AG315" s="195">
        <v>140000</v>
      </c>
      <c r="AH315" s="195">
        <v>300000</v>
      </c>
      <c r="AI315" s="195">
        <v>350000</v>
      </c>
      <c r="AJ315" s="195">
        <v>0</v>
      </c>
      <c r="AK315" s="195">
        <v>50000</v>
      </c>
      <c r="AL315" s="195">
        <v>240000</v>
      </c>
      <c r="AM315" s="195">
        <v>280000</v>
      </c>
      <c r="AN315" s="195">
        <v>180000</v>
      </c>
      <c r="AO315" s="195">
        <v>90000</v>
      </c>
      <c r="AP315" s="195">
        <v>170000</v>
      </c>
      <c r="AQ315" s="195">
        <v>0</v>
      </c>
      <c r="AR315" s="195">
        <v>40000</v>
      </c>
      <c r="AS315" s="195">
        <v>420000</v>
      </c>
      <c r="AT315" s="195">
        <v>310000</v>
      </c>
      <c r="AU315" s="195">
        <v>450000</v>
      </c>
      <c r="AV315" s="195">
        <v>270000</v>
      </c>
      <c r="AW315" s="195">
        <v>90000</v>
      </c>
      <c r="AX315" s="195">
        <v>0</v>
      </c>
      <c r="AY315" s="195">
        <v>30000</v>
      </c>
      <c r="AZ315" s="195">
        <v>162000</v>
      </c>
      <c r="BA315" s="195">
        <v>270000</v>
      </c>
      <c r="BB315" s="195">
        <v>0</v>
      </c>
      <c r="BC315" s="195">
        <v>80000</v>
      </c>
      <c r="BD315" s="195">
        <v>440000</v>
      </c>
      <c r="BE315" s="195">
        <v>370000</v>
      </c>
      <c r="BF315" s="195">
        <v>0</v>
      </c>
      <c r="BG315" s="195">
        <v>50000</v>
      </c>
      <c r="BH315" s="195">
        <v>170000</v>
      </c>
      <c r="BI315" s="195">
        <v>80000</v>
      </c>
      <c r="BJ315" s="195">
        <v>190000</v>
      </c>
      <c r="BK315" s="195">
        <v>260000</v>
      </c>
      <c r="BL315" s="195">
        <v>20000</v>
      </c>
      <c r="BM315" s="195">
        <v>175000</v>
      </c>
      <c r="BN315" s="195">
        <v>330000</v>
      </c>
      <c r="BO315" s="195">
        <v>240000</v>
      </c>
      <c r="BP315" s="195">
        <v>260000</v>
      </c>
      <c r="BQ315" s="195">
        <v>540000</v>
      </c>
      <c r="BR315" s="195">
        <v>370000</v>
      </c>
      <c r="BS315" s="197">
        <v>700000</v>
      </c>
      <c r="BT315" s="197">
        <v>0</v>
      </c>
      <c r="BU315" s="195">
        <v>260000</v>
      </c>
      <c r="BV315" s="197">
        <v>170000</v>
      </c>
      <c r="BW315" s="197">
        <v>0</v>
      </c>
      <c r="BX315" s="197">
        <v>130000</v>
      </c>
      <c r="BY315" s="195">
        <v>180000</v>
      </c>
      <c r="BZ315" s="197">
        <v>90000</v>
      </c>
      <c r="CA315" s="195">
        <v>120000</v>
      </c>
      <c r="CB315" s="197">
        <v>90000</v>
      </c>
      <c r="CC315" s="197">
        <v>180000</v>
      </c>
      <c r="CD315" s="197">
        <v>130000</v>
      </c>
      <c r="CE315" s="197">
        <v>180000</v>
      </c>
      <c r="CF315" s="197">
        <v>0</v>
      </c>
      <c r="CG315" s="195">
        <v>80000</v>
      </c>
      <c r="CH315" s="195">
        <v>85000</v>
      </c>
      <c r="CI315" s="195">
        <v>180000</v>
      </c>
      <c r="CJ315" s="197">
        <v>90000</v>
      </c>
      <c r="CK315" s="197">
        <v>265000</v>
      </c>
      <c r="CL315" s="197">
        <v>90000</v>
      </c>
      <c r="CM315" s="197">
        <v>0</v>
      </c>
    </row>
    <row r="316" spans="1:91" ht="24.6" hidden="1">
      <c r="A316" s="125">
        <v>22</v>
      </c>
      <c r="B316" s="243" t="s">
        <v>1043</v>
      </c>
      <c r="C316" s="152" t="s">
        <v>609</v>
      </c>
      <c r="D316" s="195">
        <v>785000</v>
      </c>
      <c r="E316" s="195">
        <v>90000</v>
      </c>
      <c r="F316" s="195">
        <v>0</v>
      </c>
      <c r="G316" s="195">
        <v>85000</v>
      </c>
      <c r="H316" s="195">
        <v>45000</v>
      </c>
      <c r="I316" s="195">
        <v>45000</v>
      </c>
      <c r="J316" s="195">
        <v>160000</v>
      </c>
      <c r="K316" s="195">
        <v>145000</v>
      </c>
      <c r="L316" s="195">
        <v>45000</v>
      </c>
      <c r="M316" s="195">
        <v>215000</v>
      </c>
      <c r="N316" s="195">
        <v>300000</v>
      </c>
      <c r="O316" s="195">
        <v>45000</v>
      </c>
      <c r="P316" s="195">
        <v>570000</v>
      </c>
      <c r="Q316" s="195">
        <v>225000</v>
      </c>
      <c r="R316" s="195">
        <v>235000</v>
      </c>
      <c r="S316" s="195">
        <v>260000</v>
      </c>
      <c r="T316" s="195">
        <v>220000</v>
      </c>
      <c r="U316" s="195">
        <v>135000</v>
      </c>
      <c r="V316" s="195">
        <v>45000</v>
      </c>
      <c r="W316" s="195">
        <v>145000</v>
      </c>
      <c r="X316" s="195">
        <v>840000</v>
      </c>
      <c r="Y316" s="195">
        <v>45000</v>
      </c>
      <c r="Z316" s="195">
        <v>120000</v>
      </c>
      <c r="AA316" s="195">
        <v>225000</v>
      </c>
      <c r="AB316" s="195">
        <v>135000</v>
      </c>
      <c r="AC316" s="195">
        <v>135000</v>
      </c>
      <c r="AD316" s="195">
        <v>90000</v>
      </c>
      <c r="AE316" s="195">
        <v>280000</v>
      </c>
      <c r="AF316" s="195">
        <v>90000</v>
      </c>
      <c r="AG316" s="195">
        <v>180000</v>
      </c>
      <c r="AH316" s="195">
        <v>140000</v>
      </c>
      <c r="AI316" s="195">
        <v>360000</v>
      </c>
      <c r="AJ316" s="195">
        <v>0</v>
      </c>
      <c r="AK316" s="195">
        <v>45000</v>
      </c>
      <c r="AL316" s="195">
        <v>1230000</v>
      </c>
      <c r="AM316" s="195">
        <v>135000</v>
      </c>
      <c r="AN316" s="195">
        <v>135000</v>
      </c>
      <c r="AO316" s="195">
        <v>315000</v>
      </c>
      <c r="AP316" s="195">
        <v>135000</v>
      </c>
      <c r="AQ316" s="195">
        <v>135000</v>
      </c>
      <c r="AR316" s="195">
        <v>135000</v>
      </c>
      <c r="AS316" s="195">
        <v>255000</v>
      </c>
      <c r="AT316" s="195">
        <v>180000</v>
      </c>
      <c r="AU316" s="195">
        <v>60000</v>
      </c>
      <c r="AV316" s="195">
        <v>90000</v>
      </c>
      <c r="AW316" s="195">
        <v>150000</v>
      </c>
      <c r="AX316" s="195">
        <v>135000</v>
      </c>
      <c r="AY316" s="195">
        <v>90000</v>
      </c>
      <c r="AZ316" s="195">
        <v>81000</v>
      </c>
      <c r="BA316" s="195">
        <v>50000</v>
      </c>
      <c r="BB316" s="195">
        <v>675000</v>
      </c>
      <c r="BC316" s="195">
        <v>45000</v>
      </c>
      <c r="BD316" s="195">
        <v>690000</v>
      </c>
      <c r="BE316" s="195">
        <v>400000</v>
      </c>
      <c r="BF316" s="195">
        <v>90000</v>
      </c>
      <c r="BG316" s="195">
        <v>185000</v>
      </c>
      <c r="BH316" s="195">
        <v>580000</v>
      </c>
      <c r="BI316" s="195">
        <v>135000</v>
      </c>
      <c r="BJ316" s="195">
        <v>110000</v>
      </c>
      <c r="BK316" s="195">
        <v>90000</v>
      </c>
      <c r="BL316" s="195">
        <v>135000</v>
      </c>
      <c r="BM316" s="195">
        <v>550000</v>
      </c>
      <c r="BN316" s="195">
        <v>170000</v>
      </c>
      <c r="BO316" s="195">
        <v>135000</v>
      </c>
      <c r="BP316" s="195">
        <v>205000</v>
      </c>
      <c r="BQ316" s="195">
        <v>245000</v>
      </c>
      <c r="BR316" s="195">
        <v>185000</v>
      </c>
      <c r="BS316" s="197">
        <v>2260000</v>
      </c>
      <c r="BT316" s="195">
        <v>265000</v>
      </c>
      <c r="BU316" s="195">
        <v>155000</v>
      </c>
      <c r="BV316" s="195">
        <v>580000</v>
      </c>
      <c r="BW316" s="195">
        <v>135000</v>
      </c>
      <c r="BX316" s="197">
        <v>230000</v>
      </c>
      <c r="BY316" s="195">
        <v>505000</v>
      </c>
      <c r="BZ316" s="197">
        <v>45000</v>
      </c>
      <c r="CA316" s="197">
        <v>90000</v>
      </c>
      <c r="CB316" s="197">
        <v>90000</v>
      </c>
      <c r="CC316" s="195">
        <v>114000</v>
      </c>
      <c r="CD316" s="197">
        <v>185000</v>
      </c>
      <c r="CE316" s="195">
        <v>270000</v>
      </c>
      <c r="CF316" s="195">
        <v>345000</v>
      </c>
      <c r="CG316" s="195">
        <v>45000</v>
      </c>
      <c r="CH316" s="195">
        <v>90000</v>
      </c>
      <c r="CI316" s="197">
        <v>135000</v>
      </c>
      <c r="CJ316" s="195">
        <v>90000</v>
      </c>
      <c r="CK316" s="197">
        <v>305000</v>
      </c>
      <c r="CL316" s="195">
        <v>55000</v>
      </c>
      <c r="CM316" s="195">
        <v>90000</v>
      </c>
    </row>
    <row r="317" spans="1:91" ht="24.6" hidden="1">
      <c r="A317" s="125">
        <v>22</v>
      </c>
      <c r="B317" s="243" t="s">
        <v>1044</v>
      </c>
      <c r="C317" s="131" t="s">
        <v>610</v>
      </c>
      <c r="D317" s="195">
        <v>56380804.049999997</v>
      </c>
      <c r="E317" s="195">
        <v>6063952</v>
      </c>
      <c r="F317" s="195">
        <v>4994099.6399999997</v>
      </c>
      <c r="G317" s="195">
        <v>4433981</v>
      </c>
      <c r="H317" s="195">
        <v>5069455.01</v>
      </c>
      <c r="I317" s="195">
        <v>7703018.3600000003</v>
      </c>
      <c r="J317" s="195">
        <v>10032016.25</v>
      </c>
      <c r="K317" s="195">
        <v>14542045.48</v>
      </c>
      <c r="L317" s="195">
        <v>7728014.75</v>
      </c>
      <c r="M317" s="195">
        <v>8780376.25</v>
      </c>
      <c r="N317" s="195">
        <v>18888541.469999999</v>
      </c>
      <c r="O317" s="195">
        <v>3761312.5</v>
      </c>
      <c r="P317" s="195">
        <v>47927082.850000001</v>
      </c>
      <c r="Q317" s="195">
        <v>8709063</v>
      </c>
      <c r="R317" s="195">
        <v>16996220.02</v>
      </c>
      <c r="S317" s="195">
        <v>17845147.5</v>
      </c>
      <c r="T317" s="195">
        <v>7966189.4000000004</v>
      </c>
      <c r="U317" s="195">
        <v>9589946.5</v>
      </c>
      <c r="V317" s="195">
        <v>8849635.25</v>
      </c>
      <c r="W317" s="195">
        <v>5433074.8399999999</v>
      </c>
      <c r="X317" s="195">
        <v>72616173.359999999</v>
      </c>
      <c r="Y317" s="195">
        <v>5971252.9900000002</v>
      </c>
      <c r="Z317" s="195">
        <v>10691353.75</v>
      </c>
      <c r="AA317" s="195">
        <v>10006024.27</v>
      </c>
      <c r="AB317" s="195">
        <v>3483571.25</v>
      </c>
      <c r="AC317" s="195">
        <v>4967978.8</v>
      </c>
      <c r="AD317" s="195">
        <v>7972865.5</v>
      </c>
      <c r="AE317" s="195">
        <v>18458777.5</v>
      </c>
      <c r="AF317" s="195">
        <v>8204873.5</v>
      </c>
      <c r="AG317" s="195">
        <v>6408698.3700000001</v>
      </c>
      <c r="AH317" s="195">
        <v>8309410</v>
      </c>
      <c r="AI317" s="195">
        <v>7673468.0099999998</v>
      </c>
      <c r="AJ317" s="195">
        <v>0</v>
      </c>
      <c r="AK317" s="195">
        <v>4898180</v>
      </c>
      <c r="AL317" s="195">
        <v>177360502.69999999</v>
      </c>
      <c r="AM317" s="195">
        <v>7904702.5</v>
      </c>
      <c r="AN317" s="195">
        <v>5919692.5</v>
      </c>
      <c r="AO317" s="195">
        <v>11525344.75</v>
      </c>
      <c r="AP317" s="195">
        <v>14093133.869999999</v>
      </c>
      <c r="AQ317" s="195">
        <v>6617244</v>
      </c>
      <c r="AR317" s="195">
        <v>3125277.25</v>
      </c>
      <c r="AS317" s="195">
        <v>35186539.299999997</v>
      </c>
      <c r="AT317" s="195">
        <v>6139434</v>
      </c>
      <c r="AU317" s="195">
        <v>13145083.75</v>
      </c>
      <c r="AV317" s="195">
        <v>10330500</v>
      </c>
      <c r="AW317" s="195">
        <v>5951612</v>
      </c>
      <c r="AX317" s="195">
        <v>4108919.4</v>
      </c>
      <c r="AY317" s="195">
        <v>5275982</v>
      </c>
      <c r="AZ317" s="195">
        <v>4660985.5</v>
      </c>
      <c r="BA317" s="195">
        <v>5457950.6299999999</v>
      </c>
      <c r="BB317" s="195">
        <v>36194819.009999998</v>
      </c>
      <c r="BC317" s="195">
        <v>6293332.5</v>
      </c>
      <c r="BD317" s="195">
        <v>82591488</v>
      </c>
      <c r="BE317" s="195">
        <v>19938789</v>
      </c>
      <c r="BF317" s="195">
        <v>7106271</v>
      </c>
      <c r="BG317" s="195">
        <v>8513051</v>
      </c>
      <c r="BH317" s="195">
        <v>52203060.75</v>
      </c>
      <c r="BI317" s="195">
        <v>5709610</v>
      </c>
      <c r="BJ317" s="195">
        <v>5333763.75</v>
      </c>
      <c r="BK317" s="195">
        <v>7463470</v>
      </c>
      <c r="BL317" s="195">
        <v>6495886.5</v>
      </c>
      <c r="BM317" s="195">
        <v>55742527</v>
      </c>
      <c r="BN317" s="195">
        <v>11270916.25</v>
      </c>
      <c r="BO317" s="195">
        <v>9157796</v>
      </c>
      <c r="BP317" s="195">
        <v>15424375.25</v>
      </c>
      <c r="BQ317" s="195">
        <v>9086188.2100000009</v>
      </c>
      <c r="BR317" s="195">
        <v>8075137.25</v>
      </c>
      <c r="BS317" s="197">
        <v>199365437.5</v>
      </c>
      <c r="BT317" s="195">
        <v>8972881</v>
      </c>
      <c r="BU317" s="195">
        <v>8042746.5</v>
      </c>
      <c r="BV317" s="195">
        <v>42918886</v>
      </c>
      <c r="BW317" s="195">
        <v>2040824</v>
      </c>
      <c r="BX317" s="195">
        <v>7081169.25</v>
      </c>
      <c r="BY317" s="197">
        <v>20613924.5</v>
      </c>
      <c r="BZ317" s="195">
        <v>4855647.25</v>
      </c>
      <c r="CA317" s="195">
        <v>5389140</v>
      </c>
      <c r="CB317" s="195">
        <v>6384061.9000000004</v>
      </c>
      <c r="CC317" s="195">
        <v>9625682.25</v>
      </c>
      <c r="CD317" s="195">
        <v>19367190</v>
      </c>
      <c r="CE317" s="195">
        <v>9818217.5</v>
      </c>
      <c r="CF317" s="195">
        <v>14481964.25</v>
      </c>
      <c r="CG317" s="195">
        <v>7368460</v>
      </c>
      <c r="CH317" s="195">
        <v>4777858.5</v>
      </c>
      <c r="CI317" s="195">
        <v>6902441.8799999999</v>
      </c>
      <c r="CJ317" s="195">
        <v>4320020</v>
      </c>
      <c r="CK317" s="195">
        <v>28006540</v>
      </c>
      <c r="CL317" s="195">
        <v>5794495</v>
      </c>
      <c r="CM317" s="195">
        <v>3592209.5</v>
      </c>
    </row>
    <row r="318" spans="1:91" ht="24.6" hidden="1">
      <c r="A318" s="125">
        <v>22</v>
      </c>
      <c r="B318" s="243" t="s">
        <v>1045</v>
      </c>
      <c r="C318" s="131" t="s">
        <v>611</v>
      </c>
      <c r="D318" s="195">
        <v>6104189.3399999999</v>
      </c>
      <c r="E318" s="195">
        <v>1187860</v>
      </c>
      <c r="F318" s="195">
        <v>1320920.75</v>
      </c>
      <c r="G318" s="195">
        <v>680000</v>
      </c>
      <c r="H318" s="195">
        <v>200650</v>
      </c>
      <c r="I318" s="195">
        <v>450741.83</v>
      </c>
      <c r="J318" s="195">
        <v>658945</v>
      </c>
      <c r="K318" s="195">
        <v>222630</v>
      </c>
      <c r="L318" s="195">
        <v>637105</v>
      </c>
      <c r="M318" s="195">
        <v>1527056.25</v>
      </c>
      <c r="N318" s="195">
        <v>574060</v>
      </c>
      <c r="O318" s="195">
        <v>25340</v>
      </c>
      <c r="P318" s="195">
        <v>5143042</v>
      </c>
      <c r="Q318" s="195">
        <v>595505</v>
      </c>
      <c r="R318" s="195">
        <v>3008731.25</v>
      </c>
      <c r="S318" s="195">
        <v>1867817</v>
      </c>
      <c r="T318" s="195">
        <v>1263028.75</v>
      </c>
      <c r="U318" s="195">
        <v>580470</v>
      </c>
      <c r="V318" s="195">
        <v>537593</v>
      </c>
      <c r="W318" s="195">
        <v>242761.25</v>
      </c>
      <c r="X318" s="195">
        <v>3956428.75</v>
      </c>
      <c r="Y318" s="195">
        <v>975999.88</v>
      </c>
      <c r="Z318" s="195">
        <v>1432055</v>
      </c>
      <c r="AA318" s="195">
        <v>234080</v>
      </c>
      <c r="AB318" s="195">
        <v>623742.5</v>
      </c>
      <c r="AC318" s="195">
        <v>60540</v>
      </c>
      <c r="AD318" s="195">
        <v>29580</v>
      </c>
      <c r="AE318" s="195">
        <v>768913</v>
      </c>
      <c r="AF318" s="195">
        <v>11280</v>
      </c>
      <c r="AG318" s="195">
        <v>256945</v>
      </c>
      <c r="AH318" s="195">
        <v>2966828.5</v>
      </c>
      <c r="AI318" s="195">
        <v>323296</v>
      </c>
      <c r="AJ318" s="195">
        <v>1365472.5</v>
      </c>
      <c r="AK318" s="195">
        <v>932911.27</v>
      </c>
      <c r="AL318" s="195">
        <v>3187752.5</v>
      </c>
      <c r="AM318" s="195">
        <v>1814707.5</v>
      </c>
      <c r="AN318" s="195">
        <v>636477.5</v>
      </c>
      <c r="AO318" s="195">
        <v>1626659.38</v>
      </c>
      <c r="AP318" s="195">
        <v>0</v>
      </c>
      <c r="AQ318" s="195">
        <v>0</v>
      </c>
      <c r="AR318" s="195">
        <v>463104.5</v>
      </c>
      <c r="AS318" s="195">
        <v>3191604.9</v>
      </c>
      <c r="AT318" s="195">
        <v>1060918.75</v>
      </c>
      <c r="AU318" s="195">
        <v>2189861.5</v>
      </c>
      <c r="AV318" s="195">
        <v>0</v>
      </c>
      <c r="AW318" s="195">
        <v>162985</v>
      </c>
      <c r="AX318" s="195">
        <v>508693.75</v>
      </c>
      <c r="AY318" s="195">
        <v>282810</v>
      </c>
      <c r="AZ318" s="195">
        <v>392447.5</v>
      </c>
      <c r="BA318" s="195">
        <v>943663.75</v>
      </c>
      <c r="BB318" s="195">
        <v>0</v>
      </c>
      <c r="BC318" s="195">
        <v>358290</v>
      </c>
      <c r="BD318" s="195">
        <v>10260494</v>
      </c>
      <c r="BE318" s="195">
        <v>3488696</v>
      </c>
      <c r="BF318" s="195">
        <v>350000</v>
      </c>
      <c r="BG318" s="195">
        <v>562970</v>
      </c>
      <c r="BH318" s="195">
        <v>3449111</v>
      </c>
      <c r="BI318" s="195">
        <v>224000</v>
      </c>
      <c r="BJ318" s="195">
        <v>1025395</v>
      </c>
      <c r="BK318" s="195">
        <v>1115665</v>
      </c>
      <c r="BL318" s="195">
        <v>377187</v>
      </c>
      <c r="BM318" s="195">
        <v>5722020</v>
      </c>
      <c r="BN318" s="195">
        <v>2750711.25</v>
      </c>
      <c r="BO318" s="195">
        <v>453880</v>
      </c>
      <c r="BP318" s="195">
        <v>1909294.5</v>
      </c>
      <c r="BQ318" s="195">
        <v>1278897.5</v>
      </c>
      <c r="BR318" s="195">
        <v>716865</v>
      </c>
      <c r="BS318" s="197">
        <v>45639741.920000002</v>
      </c>
      <c r="BT318" s="195">
        <v>752882.5</v>
      </c>
      <c r="BU318" s="195">
        <v>805090</v>
      </c>
      <c r="BV318" s="195">
        <v>3482644</v>
      </c>
      <c r="BW318" s="195">
        <v>218589</v>
      </c>
      <c r="BX318" s="195">
        <v>693622.25</v>
      </c>
      <c r="BY318" s="195">
        <v>3692110</v>
      </c>
      <c r="BZ318" s="195">
        <v>870195</v>
      </c>
      <c r="CA318" s="195">
        <v>699975</v>
      </c>
      <c r="CB318" s="195">
        <v>0</v>
      </c>
      <c r="CC318" s="195">
        <v>1404008.5</v>
      </c>
      <c r="CD318" s="195">
        <v>1497641</v>
      </c>
      <c r="CE318" s="195">
        <v>1965422.5</v>
      </c>
      <c r="CF318" s="195">
        <v>2072500</v>
      </c>
      <c r="CG318" s="195">
        <v>317310</v>
      </c>
      <c r="CH318" s="195">
        <v>739685</v>
      </c>
      <c r="CI318" s="195">
        <v>1226818.5</v>
      </c>
      <c r="CJ318" s="195">
        <v>986097.5</v>
      </c>
      <c r="CK318" s="195">
        <v>851425</v>
      </c>
      <c r="CL318" s="195">
        <v>742077.5</v>
      </c>
      <c r="CM318" s="195">
        <v>451177.5</v>
      </c>
    </row>
    <row r="319" spans="1:91" ht="24.6" hidden="1">
      <c r="A319" s="125">
        <v>22</v>
      </c>
      <c r="B319" s="243" t="s">
        <v>1046</v>
      </c>
      <c r="C319" s="131" t="s">
        <v>612</v>
      </c>
      <c r="D319" s="195">
        <v>599562</v>
      </c>
      <c r="E319" s="195">
        <v>0</v>
      </c>
      <c r="F319" s="195">
        <v>0</v>
      </c>
      <c r="G319" s="195">
        <v>0</v>
      </c>
      <c r="H319" s="195">
        <v>0</v>
      </c>
      <c r="I319" s="195">
        <v>0</v>
      </c>
      <c r="J319" s="195">
        <v>0</v>
      </c>
      <c r="K319" s="195">
        <v>0</v>
      </c>
      <c r="L319" s="195">
        <v>0</v>
      </c>
      <c r="M319" s="195">
        <v>0</v>
      </c>
      <c r="N319" s="195">
        <v>0</v>
      </c>
      <c r="O319" s="195">
        <v>0</v>
      </c>
      <c r="P319" s="195">
        <v>0</v>
      </c>
      <c r="Q319" s="195">
        <v>0</v>
      </c>
      <c r="R319" s="195">
        <v>0</v>
      </c>
      <c r="S319" s="195">
        <v>0</v>
      </c>
      <c r="T319" s="195">
        <v>0</v>
      </c>
      <c r="U319" s="195">
        <v>0</v>
      </c>
      <c r="V319" s="195">
        <v>0</v>
      </c>
      <c r="W319" s="195">
        <v>0</v>
      </c>
      <c r="X319" s="195">
        <v>0</v>
      </c>
      <c r="Y319" s="195">
        <v>0</v>
      </c>
      <c r="Z319" s="195">
        <v>0</v>
      </c>
      <c r="AA319" s="195">
        <v>0</v>
      </c>
      <c r="AB319" s="195">
        <v>0</v>
      </c>
      <c r="AC319" s="195">
        <v>0</v>
      </c>
      <c r="AD319" s="195">
        <v>0</v>
      </c>
      <c r="AE319" s="195">
        <v>110840</v>
      </c>
      <c r="AF319" s="195">
        <v>0</v>
      </c>
      <c r="AG319" s="195">
        <v>0</v>
      </c>
      <c r="AH319" s="195">
        <v>0</v>
      </c>
      <c r="AI319" s="195">
        <v>0</v>
      </c>
      <c r="AJ319" s="195">
        <v>0</v>
      </c>
      <c r="AK319" s="195">
        <v>0</v>
      </c>
      <c r="AL319" s="195">
        <v>0</v>
      </c>
      <c r="AM319" s="195">
        <v>0</v>
      </c>
      <c r="AN319" s="195">
        <v>0</v>
      </c>
      <c r="AO319" s="195">
        <v>1584045</v>
      </c>
      <c r="AP319" s="195">
        <v>0</v>
      </c>
      <c r="AQ319" s="195">
        <v>0</v>
      </c>
      <c r="AR319" s="195">
        <v>0</v>
      </c>
      <c r="AS319" s="195">
        <v>244970.5</v>
      </c>
      <c r="AT319" s="195">
        <v>17040</v>
      </c>
      <c r="AU319" s="195">
        <v>0</v>
      </c>
      <c r="AV319" s="195">
        <v>0</v>
      </c>
      <c r="AW319" s="195">
        <v>0</v>
      </c>
      <c r="AX319" s="195">
        <v>0</v>
      </c>
      <c r="AY319" s="195">
        <v>0</v>
      </c>
      <c r="AZ319" s="195">
        <v>0</v>
      </c>
      <c r="BA319" s="195">
        <v>0</v>
      </c>
      <c r="BB319" s="195">
        <v>0</v>
      </c>
      <c r="BC319" s="195">
        <v>0</v>
      </c>
      <c r="BD319" s="195">
        <v>0</v>
      </c>
      <c r="BE319" s="195">
        <v>0</v>
      </c>
      <c r="BF319" s="195">
        <v>0</v>
      </c>
      <c r="BG319" s="195">
        <v>0</v>
      </c>
      <c r="BH319" s="195">
        <v>4059161</v>
      </c>
      <c r="BI319" s="195">
        <v>0</v>
      </c>
      <c r="BJ319" s="195">
        <v>0</v>
      </c>
      <c r="BK319" s="195">
        <v>0</v>
      </c>
      <c r="BL319" s="195">
        <v>0</v>
      </c>
      <c r="BM319" s="195">
        <v>3000</v>
      </c>
      <c r="BN319" s="195">
        <v>0</v>
      </c>
      <c r="BO319" s="195">
        <v>0</v>
      </c>
      <c r="BP319" s="195">
        <v>0</v>
      </c>
      <c r="BQ319" s="195">
        <v>0</v>
      </c>
      <c r="BR319" s="195">
        <v>0</v>
      </c>
      <c r="BS319" s="195">
        <v>20240604.690000001</v>
      </c>
      <c r="BT319" s="195">
        <v>0</v>
      </c>
      <c r="BU319" s="195">
        <v>0</v>
      </c>
      <c r="BV319" s="195">
        <v>0</v>
      </c>
      <c r="BW319" s="195">
        <v>0</v>
      </c>
      <c r="BX319" s="195">
        <v>0</v>
      </c>
      <c r="BY319" s="195">
        <v>0</v>
      </c>
      <c r="BZ319" s="195">
        <v>54247.5</v>
      </c>
      <c r="CA319" s="195">
        <v>0</v>
      </c>
      <c r="CB319" s="195">
        <v>0</v>
      </c>
      <c r="CC319" s="195">
        <v>0</v>
      </c>
      <c r="CD319" s="195">
        <v>0</v>
      </c>
      <c r="CE319" s="195">
        <v>0</v>
      </c>
      <c r="CF319" s="195">
        <v>0</v>
      </c>
      <c r="CG319" s="195">
        <v>0</v>
      </c>
      <c r="CH319" s="195">
        <v>0</v>
      </c>
      <c r="CI319" s="195">
        <v>0</v>
      </c>
      <c r="CJ319" s="195">
        <v>0</v>
      </c>
      <c r="CK319" s="195">
        <v>0</v>
      </c>
      <c r="CL319" s="195">
        <v>0</v>
      </c>
      <c r="CM319" s="195">
        <v>0</v>
      </c>
    </row>
    <row r="320" spans="1:91" ht="24.6" hidden="1">
      <c r="A320" s="125">
        <v>22</v>
      </c>
      <c r="B320" s="243" t="s">
        <v>1047</v>
      </c>
      <c r="C320" s="131" t="s">
        <v>613</v>
      </c>
      <c r="D320" s="195">
        <v>0</v>
      </c>
      <c r="E320" s="195">
        <v>0</v>
      </c>
      <c r="F320" s="195">
        <v>13050</v>
      </c>
      <c r="G320" s="195">
        <v>17850</v>
      </c>
      <c r="H320" s="195">
        <v>4800</v>
      </c>
      <c r="I320" s="195">
        <v>0</v>
      </c>
      <c r="J320" s="195">
        <v>0</v>
      </c>
      <c r="K320" s="195">
        <v>0</v>
      </c>
      <c r="L320" s="195">
        <v>14400</v>
      </c>
      <c r="M320" s="195">
        <v>4350</v>
      </c>
      <c r="N320" s="195">
        <v>0</v>
      </c>
      <c r="O320" s="195">
        <v>0</v>
      </c>
      <c r="P320" s="195">
        <v>26000</v>
      </c>
      <c r="Q320" s="195">
        <v>7200</v>
      </c>
      <c r="R320" s="195">
        <v>7500</v>
      </c>
      <c r="S320" s="195">
        <v>5100</v>
      </c>
      <c r="T320" s="195">
        <v>0</v>
      </c>
      <c r="U320" s="195">
        <v>1950</v>
      </c>
      <c r="V320" s="195">
        <v>6000</v>
      </c>
      <c r="W320" s="195">
        <v>1200</v>
      </c>
      <c r="X320" s="195">
        <v>56000</v>
      </c>
      <c r="Y320" s="195">
        <v>1500</v>
      </c>
      <c r="Z320" s="195">
        <v>0</v>
      </c>
      <c r="AA320" s="195">
        <v>0</v>
      </c>
      <c r="AB320" s="195">
        <v>0</v>
      </c>
      <c r="AC320" s="195">
        <v>3150</v>
      </c>
      <c r="AD320" s="195">
        <v>0</v>
      </c>
      <c r="AE320" s="195">
        <v>0</v>
      </c>
      <c r="AF320" s="195">
        <v>0</v>
      </c>
      <c r="AG320" s="195">
        <v>0</v>
      </c>
      <c r="AH320" s="195">
        <v>0</v>
      </c>
      <c r="AI320" s="195">
        <v>11400</v>
      </c>
      <c r="AJ320" s="195">
        <v>0</v>
      </c>
      <c r="AK320" s="195">
        <v>0</v>
      </c>
      <c r="AL320" s="195">
        <v>82000</v>
      </c>
      <c r="AM320" s="195">
        <v>0</v>
      </c>
      <c r="AN320" s="195">
        <v>4800</v>
      </c>
      <c r="AO320" s="195">
        <v>10650</v>
      </c>
      <c r="AP320" s="195">
        <v>0</v>
      </c>
      <c r="AQ320" s="195">
        <v>16050</v>
      </c>
      <c r="AR320" s="195">
        <v>2400</v>
      </c>
      <c r="AS320" s="195">
        <v>0</v>
      </c>
      <c r="AT320" s="195">
        <v>12150</v>
      </c>
      <c r="AU320" s="195">
        <v>29400</v>
      </c>
      <c r="AV320" s="195">
        <v>27350</v>
      </c>
      <c r="AW320" s="195">
        <v>0</v>
      </c>
      <c r="AX320" s="195">
        <v>8700</v>
      </c>
      <c r="AY320" s="195">
        <v>0</v>
      </c>
      <c r="AZ320" s="195">
        <v>14700</v>
      </c>
      <c r="BA320" s="195">
        <v>0</v>
      </c>
      <c r="BB320" s="195">
        <v>13050</v>
      </c>
      <c r="BC320" s="195">
        <v>0</v>
      </c>
      <c r="BD320" s="195">
        <v>46400</v>
      </c>
      <c r="BE320" s="195">
        <v>0</v>
      </c>
      <c r="BF320" s="195">
        <v>13950</v>
      </c>
      <c r="BG320" s="195">
        <v>0</v>
      </c>
      <c r="BH320" s="195">
        <v>3600</v>
      </c>
      <c r="BI320" s="195">
        <v>1950</v>
      </c>
      <c r="BJ320" s="195">
        <v>0</v>
      </c>
      <c r="BK320" s="195">
        <v>11550</v>
      </c>
      <c r="BL320" s="195">
        <v>12600</v>
      </c>
      <c r="BM320" s="195">
        <v>44000</v>
      </c>
      <c r="BN320" s="195">
        <v>0</v>
      </c>
      <c r="BO320" s="195">
        <v>20700</v>
      </c>
      <c r="BP320" s="195">
        <v>10350</v>
      </c>
      <c r="BQ320" s="195">
        <v>27900</v>
      </c>
      <c r="BR320" s="195">
        <v>750</v>
      </c>
      <c r="BS320" s="197">
        <v>217000</v>
      </c>
      <c r="BT320" s="197">
        <v>0</v>
      </c>
      <c r="BU320" s="195">
        <v>0</v>
      </c>
      <c r="BV320" s="197">
        <v>12200</v>
      </c>
      <c r="BW320" s="195">
        <v>0</v>
      </c>
      <c r="BX320" s="197">
        <v>0</v>
      </c>
      <c r="BY320" s="197">
        <v>0</v>
      </c>
      <c r="BZ320" s="197">
        <v>0</v>
      </c>
      <c r="CA320" s="197">
        <v>0</v>
      </c>
      <c r="CB320" s="197">
        <v>0</v>
      </c>
      <c r="CC320" s="197">
        <v>0</v>
      </c>
      <c r="CD320" s="197">
        <v>32850</v>
      </c>
      <c r="CE320" s="197">
        <v>0</v>
      </c>
      <c r="CF320" s="197">
        <v>8400</v>
      </c>
      <c r="CG320" s="197">
        <v>0</v>
      </c>
      <c r="CH320" s="195">
        <v>0</v>
      </c>
      <c r="CI320" s="197">
        <v>0</v>
      </c>
      <c r="CJ320" s="195">
        <v>0</v>
      </c>
      <c r="CK320" s="197">
        <v>71100</v>
      </c>
      <c r="CL320" s="197">
        <v>0</v>
      </c>
      <c r="CM320" s="197">
        <v>0</v>
      </c>
    </row>
    <row r="321" spans="1:91" ht="24.6" hidden="1">
      <c r="A321" s="125">
        <v>22</v>
      </c>
      <c r="B321" s="243" t="s">
        <v>1048</v>
      </c>
      <c r="C321" s="131" t="s">
        <v>614</v>
      </c>
      <c r="D321" s="195">
        <v>32400</v>
      </c>
      <c r="E321" s="195">
        <v>21600</v>
      </c>
      <c r="F321" s="195">
        <v>0</v>
      </c>
      <c r="G321" s="195">
        <v>0</v>
      </c>
      <c r="H321" s="195">
        <v>2400</v>
      </c>
      <c r="I321" s="195">
        <v>0</v>
      </c>
      <c r="J321" s="195">
        <v>22900</v>
      </c>
      <c r="K321" s="195">
        <v>39950</v>
      </c>
      <c r="L321" s="195">
        <v>0</v>
      </c>
      <c r="M321" s="195">
        <v>0</v>
      </c>
      <c r="N321" s="195">
        <v>41700</v>
      </c>
      <c r="O321" s="195">
        <v>4800</v>
      </c>
      <c r="P321" s="195">
        <v>102650</v>
      </c>
      <c r="Q321" s="195">
        <v>5100</v>
      </c>
      <c r="R321" s="195">
        <v>34800</v>
      </c>
      <c r="S321" s="195">
        <v>41400</v>
      </c>
      <c r="T321" s="195">
        <v>10650</v>
      </c>
      <c r="U321" s="195">
        <v>18450</v>
      </c>
      <c r="V321" s="195">
        <v>4800</v>
      </c>
      <c r="W321" s="195">
        <v>0</v>
      </c>
      <c r="X321" s="195">
        <v>118000</v>
      </c>
      <c r="Y321" s="195">
        <v>7650</v>
      </c>
      <c r="Z321" s="195">
        <v>35850</v>
      </c>
      <c r="AA321" s="195">
        <v>29850</v>
      </c>
      <c r="AB321" s="195">
        <v>0</v>
      </c>
      <c r="AC321" s="195">
        <v>0</v>
      </c>
      <c r="AD321" s="195">
        <v>27300</v>
      </c>
      <c r="AE321" s="195">
        <v>0</v>
      </c>
      <c r="AF321" s="195">
        <v>0</v>
      </c>
      <c r="AG321" s="195">
        <v>0</v>
      </c>
      <c r="AH321" s="195">
        <v>0</v>
      </c>
      <c r="AI321" s="195">
        <v>0</v>
      </c>
      <c r="AJ321" s="195">
        <v>11800</v>
      </c>
      <c r="AK321" s="195">
        <v>10350</v>
      </c>
      <c r="AL321" s="195">
        <v>239500</v>
      </c>
      <c r="AM321" s="195">
        <v>0</v>
      </c>
      <c r="AN321" s="195">
        <v>0</v>
      </c>
      <c r="AO321" s="195">
        <v>11250</v>
      </c>
      <c r="AP321" s="195">
        <v>73200</v>
      </c>
      <c r="AQ321" s="195">
        <v>0</v>
      </c>
      <c r="AR321" s="195">
        <v>0</v>
      </c>
      <c r="AS321" s="195">
        <v>23550</v>
      </c>
      <c r="AT321" s="195">
        <v>4800</v>
      </c>
      <c r="AU321" s="195">
        <v>0</v>
      </c>
      <c r="AV321" s="195">
        <v>12100</v>
      </c>
      <c r="AW321" s="195">
        <v>0</v>
      </c>
      <c r="AX321" s="195">
        <v>5850</v>
      </c>
      <c r="AY321" s="195">
        <v>24750</v>
      </c>
      <c r="AZ321" s="195">
        <v>0</v>
      </c>
      <c r="BA321" s="195">
        <v>21600</v>
      </c>
      <c r="BB321" s="195">
        <v>0</v>
      </c>
      <c r="BC321" s="195">
        <v>0</v>
      </c>
      <c r="BD321" s="195">
        <v>0</v>
      </c>
      <c r="BE321" s="195">
        <v>37500</v>
      </c>
      <c r="BF321" s="195">
        <v>1200</v>
      </c>
      <c r="BG321" s="195">
        <v>6300</v>
      </c>
      <c r="BH321" s="195">
        <v>0</v>
      </c>
      <c r="BI321" s="195">
        <v>0</v>
      </c>
      <c r="BJ321" s="195">
        <v>2400</v>
      </c>
      <c r="BK321" s="195">
        <v>0</v>
      </c>
      <c r="BL321" s="195">
        <v>2400</v>
      </c>
      <c r="BM321" s="195">
        <v>0</v>
      </c>
      <c r="BN321" s="195">
        <v>52950</v>
      </c>
      <c r="BO321" s="195">
        <v>13050</v>
      </c>
      <c r="BP321" s="195">
        <v>70650</v>
      </c>
      <c r="BQ321" s="195">
        <v>0</v>
      </c>
      <c r="BR321" s="195">
        <v>3600</v>
      </c>
      <c r="BS321" s="197">
        <v>0</v>
      </c>
      <c r="BT321" s="195">
        <v>34830</v>
      </c>
      <c r="BU321" s="195">
        <v>52050</v>
      </c>
      <c r="BV321" s="195">
        <v>84350</v>
      </c>
      <c r="BW321" s="195">
        <v>0</v>
      </c>
      <c r="BX321" s="195">
        <v>13950</v>
      </c>
      <c r="BY321" s="195">
        <v>28000</v>
      </c>
      <c r="BZ321" s="195">
        <v>0</v>
      </c>
      <c r="CA321" s="195">
        <v>9750</v>
      </c>
      <c r="CB321" s="195">
        <v>4350</v>
      </c>
      <c r="CC321" s="195">
        <v>0</v>
      </c>
      <c r="CD321" s="195">
        <v>26100</v>
      </c>
      <c r="CE321" s="195">
        <v>0</v>
      </c>
      <c r="CF321" s="195">
        <v>0</v>
      </c>
      <c r="CG321" s="195">
        <v>0</v>
      </c>
      <c r="CH321" s="195">
        <v>0</v>
      </c>
      <c r="CI321" s="195">
        <v>1500</v>
      </c>
      <c r="CJ321" s="195">
        <v>0</v>
      </c>
      <c r="CK321" s="195">
        <v>38250</v>
      </c>
      <c r="CL321" s="195">
        <v>0</v>
      </c>
      <c r="CM321" s="197">
        <v>8400</v>
      </c>
    </row>
    <row r="322" spans="1:91" ht="24.6" hidden="1">
      <c r="A322" s="125">
        <v>22</v>
      </c>
      <c r="B322" s="243" t="s">
        <v>1049</v>
      </c>
      <c r="C322" s="131" t="s">
        <v>615</v>
      </c>
      <c r="D322" s="195">
        <v>705000</v>
      </c>
      <c r="E322" s="195">
        <v>180000</v>
      </c>
      <c r="F322" s="195">
        <v>40000</v>
      </c>
      <c r="G322" s="195">
        <v>40000</v>
      </c>
      <c r="H322" s="195">
        <v>0</v>
      </c>
      <c r="I322" s="195">
        <v>0</v>
      </c>
      <c r="J322" s="195">
        <v>0</v>
      </c>
      <c r="K322" s="195">
        <v>230000</v>
      </c>
      <c r="L322" s="195">
        <v>180000</v>
      </c>
      <c r="M322" s="195">
        <v>265000</v>
      </c>
      <c r="N322" s="195">
        <v>0</v>
      </c>
      <c r="O322" s="195">
        <v>30000</v>
      </c>
      <c r="P322" s="195">
        <v>0</v>
      </c>
      <c r="Q322" s="195">
        <v>0</v>
      </c>
      <c r="R322" s="195">
        <v>135000</v>
      </c>
      <c r="S322" s="195">
        <v>225000</v>
      </c>
      <c r="T322" s="195">
        <v>135000</v>
      </c>
      <c r="U322" s="195">
        <v>0</v>
      </c>
      <c r="V322" s="195">
        <v>45000</v>
      </c>
      <c r="W322" s="195">
        <v>0</v>
      </c>
      <c r="X322" s="195">
        <v>2685000</v>
      </c>
      <c r="Y322" s="195">
        <v>45000</v>
      </c>
      <c r="Z322" s="195">
        <v>45000</v>
      </c>
      <c r="AA322" s="195">
        <v>90000</v>
      </c>
      <c r="AB322" s="195">
        <v>40000</v>
      </c>
      <c r="AC322" s="195">
        <v>90000</v>
      </c>
      <c r="AD322" s="195">
        <v>90000</v>
      </c>
      <c r="AE322" s="195">
        <v>315000</v>
      </c>
      <c r="AF322" s="195">
        <v>90000</v>
      </c>
      <c r="AG322" s="195">
        <v>45000</v>
      </c>
      <c r="AH322" s="195">
        <v>45000</v>
      </c>
      <c r="AI322" s="195">
        <v>30000</v>
      </c>
      <c r="AJ322" s="195">
        <v>90000</v>
      </c>
      <c r="AK322" s="195">
        <v>45000</v>
      </c>
      <c r="AL322" s="195">
        <v>510000</v>
      </c>
      <c r="AM322" s="195">
        <v>90000</v>
      </c>
      <c r="AN322" s="195">
        <v>0</v>
      </c>
      <c r="AO322" s="195">
        <v>0</v>
      </c>
      <c r="AP322" s="195">
        <v>45000</v>
      </c>
      <c r="AQ322" s="195">
        <v>0</v>
      </c>
      <c r="AR322" s="195">
        <v>45000</v>
      </c>
      <c r="AS322" s="195">
        <v>0</v>
      </c>
      <c r="AT322" s="195">
        <v>99360</v>
      </c>
      <c r="AU322" s="195">
        <v>0</v>
      </c>
      <c r="AV322" s="195">
        <v>30000</v>
      </c>
      <c r="AW322" s="195">
        <v>45000</v>
      </c>
      <c r="AX322" s="195">
        <v>0</v>
      </c>
      <c r="AY322" s="195">
        <v>0</v>
      </c>
      <c r="AZ322" s="195">
        <v>45000</v>
      </c>
      <c r="BA322" s="195">
        <v>90000</v>
      </c>
      <c r="BB322" s="195">
        <v>0</v>
      </c>
      <c r="BC322" s="195">
        <v>0</v>
      </c>
      <c r="BD322" s="195">
        <v>0</v>
      </c>
      <c r="BE322" s="195">
        <v>0</v>
      </c>
      <c r="BF322" s="195">
        <v>0</v>
      </c>
      <c r="BG322" s="195">
        <v>0</v>
      </c>
      <c r="BH322" s="195">
        <v>225000</v>
      </c>
      <c r="BI322" s="195">
        <v>0</v>
      </c>
      <c r="BJ322" s="195">
        <v>0</v>
      </c>
      <c r="BK322" s="195">
        <v>0</v>
      </c>
      <c r="BL322" s="195">
        <v>0</v>
      </c>
      <c r="BM322" s="195">
        <v>150000</v>
      </c>
      <c r="BN322" s="195">
        <v>0</v>
      </c>
      <c r="BO322" s="195">
        <v>0</v>
      </c>
      <c r="BP322" s="195">
        <v>0</v>
      </c>
      <c r="BQ322" s="195">
        <v>0</v>
      </c>
      <c r="BR322" s="195">
        <v>0</v>
      </c>
      <c r="BS322" s="197">
        <v>1945000</v>
      </c>
      <c r="BT322" s="195">
        <v>0</v>
      </c>
      <c r="BU322" s="195">
        <v>0</v>
      </c>
      <c r="BV322" s="195">
        <v>0</v>
      </c>
      <c r="BW322" s="195">
        <v>0</v>
      </c>
      <c r="BX322" s="195">
        <v>0</v>
      </c>
      <c r="BY322" s="195">
        <v>225000</v>
      </c>
      <c r="BZ322" s="195">
        <v>7200</v>
      </c>
      <c r="CA322" s="195">
        <v>0</v>
      </c>
      <c r="CB322" s="195">
        <v>0</v>
      </c>
      <c r="CC322" s="195">
        <v>0</v>
      </c>
      <c r="CD322" s="195">
        <v>65000</v>
      </c>
      <c r="CE322" s="195">
        <v>0</v>
      </c>
      <c r="CF322" s="195">
        <v>0</v>
      </c>
      <c r="CG322" s="195">
        <v>0</v>
      </c>
      <c r="CH322" s="195">
        <v>0</v>
      </c>
      <c r="CI322" s="195">
        <v>0</v>
      </c>
      <c r="CJ322" s="195">
        <v>0</v>
      </c>
      <c r="CK322" s="195">
        <v>0</v>
      </c>
      <c r="CL322" s="195">
        <v>30000</v>
      </c>
      <c r="CM322" s="195">
        <v>0</v>
      </c>
    </row>
    <row r="323" spans="1:91" ht="24.6" hidden="1">
      <c r="A323" s="125">
        <v>22</v>
      </c>
      <c r="B323" s="243" t="s">
        <v>1050</v>
      </c>
      <c r="C323" s="131" t="s">
        <v>616</v>
      </c>
      <c r="D323" s="195">
        <v>0</v>
      </c>
      <c r="E323" s="195">
        <v>0</v>
      </c>
      <c r="F323" s="195">
        <v>412320</v>
      </c>
      <c r="G323" s="195">
        <v>316442.5</v>
      </c>
      <c r="H323" s="195">
        <v>0</v>
      </c>
      <c r="I323" s="195">
        <v>430274</v>
      </c>
      <c r="J323" s="195">
        <v>1394518.5</v>
      </c>
      <c r="K323" s="195">
        <v>932512</v>
      </c>
      <c r="L323" s="195">
        <v>0</v>
      </c>
      <c r="M323" s="195">
        <v>775920</v>
      </c>
      <c r="N323" s="195">
        <v>0</v>
      </c>
      <c r="O323" s="195">
        <v>15000</v>
      </c>
      <c r="P323" s="195">
        <v>502642.5</v>
      </c>
      <c r="Q323" s="195">
        <v>350690</v>
      </c>
      <c r="R323" s="195">
        <v>0</v>
      </c>
      <c r="S323" s="195">
        <v>0</v>
      </c>
      <c r="T323" s="195">
        <v>492960</v>
      </c>
      <c r="U323" s="195">
        <v>0</v>
      </c>
      <c r="V323" s="195">
        <v>0</v>
      </c>
      <c r="W323" s="195">
        <v>0</v>
      </c>
      <c r="X323" s="195">
        <v>0</v>
      </c>
      <c r="Y323" s="195">
        <v>334287.5</v>
      </c>
      <c r="Z323" s="195">
        <v>306910</v>
      </c>
      <c r="AA323" s="195">
        <v>632845</v>
      </c>
      <c r="AB323" s="195">
        <v>335055</v>
      </c>
      <c r="AC323" s="195">
        <v>317100</v>
      </c>
      <c r="AD323" s="195">
        <v>0</v>
      </c>
      <c r="AE323" s="195">
        <v>437181.25</v>
      </c>
      <c r="AF323" s="195">
        <v>247999</v>
      </c>
      <c r="AG323" s="195">
        <v>543197.5</v>
      </c>
      <c r="AH323" s="195">
        <v>1038872.5</v>
      </c>
      <c r="AI323" s="195">
        <v>116725</v>
      </c>
      <c r="AJ323" s="195">
        <v>0</v>
      </c>
      <c r="AK323" s="195">
        <v>305390</v>
      </c>
      <c r="AL323" s="195">
        <v>0</v>
      </c>
      <c r="AM323" s="195">
        <v>370275</v>
      </c>
      <c r="AN323" s="195">
        <v>228750</v>
      </c>
      <c r="AO323" s="195">
        <v>243315</v>
      </c>
      <c r="AP323" s="195">
        <v>548040</v>
      </c>
      <c r="AQ323" s="195">
        <v>212385</v>
      </c>
      <c r="AR323" s="195">
        <v>228450</v>
      </c>
      <c r="AS323" s="195">
        <v>0</v>
      </c>
      <c r="AT323" s="195">
        <v>344745</v>
      </c>
      <c r="AU323" s="195">
        <v>0</v>
      </c>
      <c r="AV323" s="195">
        <v>256290</v>
      </c>
      <c r="AW323" s="195">
        <v>286115</v>
      </c>
      <c r="AX323" s="195">
        <v>0</v>
      </c>
      <c r="AY323" s="195">
        <v>7800</v>
      </c>
      <c r="AZ323" s="195">
        <v>352570</v>
      </c>
      <c r="BA323" s="195">
        <v>164105</v>
      </c>
      <c r="BB323" s="195">
        <v>834430</v>
      </c>
      <c r="BC323" s="195">
        <v>207145</v>
      </c>
      <c r="BD323" s="195">
        <v>25000</v>
      </c>
      <c r="BE323" s="195">
        <v>505510</v>
      </c>
      <c r="BF323" s="195">
        <v>367000</v>
      </c>
      <c r="BG323" s="195">
        <v>0</v>
      </c>
      <c r="BH323" s="195">
        <v>25400</v>
      </c>
      <c r="BI323" s="195">
        <v>0</v>
      </c>
      <c r="BJ323" s="195">
        <v>0</v>
      </c>
      <c r="BK323" s="195">
        <v>0</v>
      </c>
      <c r="BL323" s="195">
        <v>0</v>
      </c>
      <c r="BM323" s="195">
        <v>0</v>
      </c>
      <c r="BN323" s="195">
        <v>0</v>
      </c>
      <c r="BO323" s="195">
        <v>0</v>
      </c>
      <c r="BP323" s="195">
        <v>0</v>
      </c>
      <c r="BQ323" s="195">
        <v>149680</v>
      </c>
      <c r="BR323" s="195">
        <v>0</v>
      </c>
      <c r="BS323" s="197">
        <v>0</v>
      </c>
      <c r="BT323" s="197">
        <v>296690.5</v>
      </c>
      <c r="BU323" s="195">
        <v>0</v>
      </c>
      <c r="BV323" s="195">
        <v>984038.75</v>
      </c>
      <c r="BW323" s="197">
        <v>0</v>
      </c>
      <c r="BX323" s="195">
        <v>0</v>
      </c>
      <c r="BY323" s="195">
        <v>0</v>
      </c>
      <c r="BZ323" s="197">
        <v>31985</v>
      </c>
      <c r="CA323" s="195">
        <v>468363</v>
      </c>
      <c r="CB323" s="195">
        <v>612351.25</v>
      </c>
      <c r="CC323" s="195">
        <v>1587457.5</v>
      </c>
      <c r="CD323" s="195">
        <v>0</v>
      </c>
      <c r="CE323" s="195">
        <v>462980</v>
      </c>
      <c r="CF323" s="195">
        <v>194680</v>
      </c>
      <c r="CG323" s="195">
        <v>326956.25</v>
      </c>
      <c r="CH323" s="195">
        <v>409651</v>
      </c>
      <c r="CI323" s="195">
        <v>0</v>
      </c>
      <c r="CJ323" s="195">
        <v>55357.5</v>
      </c>
      <c r="CK323" s="195">
        <v>880230</v>
      </c>
      <c r="CL323" s="195">
        <v>0</v>
      </c>
      <c r="CM323" s="195">
        <v>0</v>
      </c>
    </row>
    <row r="324" spans="1:91" ht="24.6" hidden="1">
      <c r="A324" s="125">
        <v>22</v>
      </c>
      <c r="B324" s="243" t="s">
        <v>1051</v>
      </c>
      <c r="C324" s="131" t="s">
        <v>617</v>
      </c>
      <c r="D324" s="195">
        <v>0</v>
      </c>
      <c r="E324" s="195">
        <v>0</v>
      </c>
      <c r="F324" s="195">
        <v>938500</v>
      </c>
      <c r="G324" s="195">
        <v>1350700</v>
      </c>
      <c r="H324" s="195">
        <v>918119</v>
      </c>
      <c r="I324" s="195">
        <v>612100</v>
      </c>
      <c r="J324" s="195">
        <v>3224400</v>
      </c>
      <c r="K324" s="195">
        <v>3044900</v>
      </c>
      <c r="L324" s="195">
        <v>1519000</v>
      </c>
      <c r="M324" s="195">
        <v>756200</v>
      </c>
      <c r="N324" s="195">
        <v>3538600</v>
      </c>
      <c r="O324" s="195">
        <v>731100</v>
      </c>
      <c r="P324" s="195">
        <v>2361455</v>
      </c>
      <c r="Q324" s="195">
        <v>1194100</v>
      </c>
      <c r="R324" s="195">
        <v>1649800</v>
      </c>
      <c r="S324" s="195">
        <v>893300</v>
      </c>
      <c r="T324" s="195">
        <v>438400</v>
      </c>
      <c r="U324" s="195">
        <v>1608300</v>
      </c>
      <c r="V324" s="195">
        <v>964000</v>
      </c>
      <c r="W324" s="195">
        <v>1027800</v>
      </c>
      <c r="X324" s="195">
        <v>0</v>
      </c>
      <c r="Y324" s="195">
        <v>662384</v>
      </c>
      <c r="Z324" s="195">
        <v>520400</v>
      </c>
      <c r="AA324" s="195">
        <v>1471360</v>
      </c>
      <c r="AB324" s="195">
        <v>826577</v>
      </c>
      <c r="AC324" s="195">
        <v>715757</v>
      </c>
      <c r="AD324" s="195">
        <v>508329</v>
      </c>
      <c r="AE324" s="195">
        <v>2835530</v>
      </c>
      <c r="AF324" s="195">
        <v>786018</v>
      </c>
      <c r="AG324" s="195">
        <v>846742</v>
      </c>
      <c r="AH324" s="195">
        <v>1282800</v>
      </c>
      <c r="AI324" s="195">
        <v>2044601</v>
      </c>
      <c r="AJ324" s="195">
        <v>394985</v>
      </c>
      <c r="AK324" s="195">
        <v>883400</v>
      </c>
      <c r="AL324" s="195">
        <v>0</v>
      </c>
      <c r="AM324" s="195">
        <v>844453</v>
      </c>
      <c r="AN324" s="195">
        <v>265290</v>
      </c>
      <c r="AO324" s="195">
        <v>1440698</v>
      </c>
      <c r="AP324" s="195">
        <v>1738109</v>
      </c>
      <c r="AQ324" s="195">
        <v>913400</v>
      </c>
      <c r="AR324" s="195">
        <v>558151</v>
      </c>
      <c r="AS324" s="195">
        <v>3094361</v>
      </c>
      <c r="AT324" s="195">
        <v>593605</v>
      </c>
      <c r="AU324" s="195">
        <v>0</v>
      </c>
      <c r="AV324" s="195">
        <v>1613520</v>
      </c>
      <c r="AW324" s="195">
        <v>0</v>
      </c>
      <c r="AX324" s="195">
        <v>555886</v>
      </c>
      <c r="AY324" s="195">
        <v>876830</v>
      </c>
      <c r="AZ324" s="195">
        <v>904418</v>
      </c>
      <c r="BA324" s="195">
        <v>747171</v>
      </c>
      <c r="BB324" s="195">
        <v>3563089</v>
      </c>
      <c r="BC324" s="195">
        <v>537102</v>
      </c>
      <c r="BD324" s="195">
        <v>0</v>
      </c>
      <c r="BE324" s="195">
        <v>0</v>
      </c>
      <c r="BF324" s="195">
        <v>947500</v>
      </c>
      <c r="BG324" s="195">
        <v>1203800</v>
      </c>
      <c r="BH324" s="195">
        <v>1820500</v>
      </c>
      <c r="BI324" s="195">
        <v>0</v>
      </c>
      <c r="BJ324" s="195">
        <v>393050</v>
      </c>
      <c r="BK324" s="195">
        <v>1604000</v>
      </c>
      <c r="BL324" s="195">
        <v>221600</v>
      </c>
      <c r="BM324" s="195">
        <v>0</v>
      </c>
      <c r="BN324" s="195">
        <v>858387</v>
      </c>
      <c r="BO324" s="195">
        <v>631000</v>
      </c>
      <c r="BP324" s="195">
        <v>1089669</v>
      </c>
      <c r="BQ324" s="195">
        <v>910400</v>
      </c>
      <c r="BR324" s="195">
        <v>525423</v>
      </c>
      <c r="BS324" s="195">
        <v>0</v>
      </c>
      <c r="BT324" s="195">
        <v>979649</v>
      </c>
      <c r="BU324" s="195">
        <v>2026320</v>
      </c>
      <c r="BV324" s="195">
        <v>4288231</v>
      </c>
      <c r="BW324" s="195">
        <v>0</v>
      </c>
      <c r="BX324" s="195">
        <v>1594500</v>
      </c>
      <c r="BY324" s="195">
        <v>2582678</v>
      </c>
      <c r="BZ324" s="195">
        <v>818206</v>
      </c>
      <c r="CA324" s="195">
        <v>879000</v>
      </c>
      <c r="CB324" s="195">
        <v>1370566</v>
      </c>
      <c r="CC324" s="195">
        <v>1255336</v>
      </c>
      <c r="CD324" s="195">
        <v>2155913</v>
      </c>
      <c r="CE324" s="195">
        <v>1913795</v>
      </c>
      <c r="CF324" s="195">
        <v>1663887</v>
      </c>
      <c r="CG324" s="195">
        <v>881672</v>
      </c>
      <c r="CH324" s="195">
        <v>15500</v>
      </c>
      <c r="CI324" s="195">
        <v>1372773</v>
      </c>
      <c r="CJ324" s="195">
        <v>878487</v>
      </c>
      <c r="CK324" s="195">
        <v>2640709</v>
      </c>
      <c r="CL324" s="195">
        <v>0</v>
      </c>
      <c r="CM324" s="195">
        <v>763260</v>
      </c>
    </row>
    <row r="325" spans="1:91" ht="24.6" hidden="1">
      <c r="A325" s="125">
        <v>22</v>
      </c>
      <c r="B325" s="243" t="s">
        <v>1052</v>
      </c>
      <c r="C325" s="131" t="s">
        <v>618</v>
      </c>
      <c r="D325" s="195">
        <v>0</v>
      </c>
      <c r="E325" s="195">
        <v>0</v>
      </c>
      <c r="F325" s="195">
        <v>706200</v>
      </c>
      <c r="G325" s="195">
        <v>0</v>
      </c>
      <c r="H325" s="195">
        <v>0</v>
      </c>
      <c r="I325" s="195">
        <v>0</v>
      </c>
      <c r="J325" s="195">
        <v>115400</v>
      </c>
      <c r="K325" s="195">
        <v>52300</v>
      </c>
      <c r="L325" s="195">
        <v>142000</v>
      </c>
      <c r="M325" s="195">
        <v>34200</v>
      </c>
      <c r="N325" s="195">
        <v>100100</v>
      </c>
      <c r="O325" s="195">
        <v>33400</v>
      </c>
      <c r="P325" s="195">
        <v>0</v>
      </c>
      <c r="Q325" s="195">
        <v>0</v>
      </c>
      <c r="R325" s="195">
        <v>0</v>
      </c>
      <c r="S325" s="195">
        <v>0</v>
      </c>
      <c r="T325" s="195">
        <v>0</v>
      </c>
      <c r="U325" s="195">
        <v>0</v>
      </c>
      <c r="V325" s="195">
        <v>0</v>
      </c>
      <c r="W325" s="195">
        <v>0</v>
      </c>
      <c r="X325" s="195">
        <v>0</v>
      </c>
      <c r="Y325" s="195">
        <v>0</v>
      </c>
      <c r="Z325" s="195">
        <v>0</v>
      </c>
      <c r="AA325" s="195">
        <v>0</v>
      </c>
      <c r="AB325" s="195">
        <v>0</v>
      </c>
      <c r="AC325" s="195">
        <v>0</v>
      </c>
      <c r="AD325" s="195">
        <v>0</v>
      </c>
      <c r="AE325" s="195">
        <v>0</v>
      </c>
      <c r="AF325" s="195">
        <v>0</v>
      </c>
      <c r="AG325" s="195">
        <v>0</v>
      </c>
      <c r="AH325" s="195">
        <v>0</v>
      </c>
      <c r="AI325" s="195">
        <v>0</v>
      </c>
      <c r="AJ325" s="195">
        <v>0</v>
      </c>
      <c r="AK325" s="195">
        <v>0</v>
      </c>
      <c r="AL325" s="195">
        <v>0</v>
      </c>
      <c r="AM325" s="195">
        <v>0</v>
      </c>
      <c r="AN325" s="195">
        <v>0</v>
      </c>
      <c r="AO325" s="195">
        <v>0</v>
      </c>
      <c r="AP325" s="195">
        <v>0</v>
      </c>
      <c r="AQ325" s="195">
        <v>0</v>
      </c>
      <c r="AR325" s="195">
        <v>0</v>
      </c>
      <c r="AS325" s="195">
        <v>0</v>
      </c>
      <c r="AT325" s="195">
        <v>0</v>
      </c>
      <c r="AU325" s="195">
        <v>0</v>
      </c>
      <c r="AV325" s="195">
        <v>0</v>
      </c>
      <c r="AW325" s="195">
        <v>0</v>
      </c>
      <c r="AX325" s="195">
        <v>0</v>
      </c>
      <c r="AY325" s="195">
        <v>0</v>
      </c>
      <c r="AZ325" s="195">
        <v>0</v>
      </c>
      <c r="BA325" s="195">
        <v>0</v>
      </c>
      <c r="BB325" s="195">
        <v>151400</v>
      </c>
      <c r="BC325" s="195">
        <v>0</v>
      </c>
      <c r="BD325" s="195">
        <v>0</v>
      </c>
      <c r="BE325" s="195">
        <v>0</v>
      </c>
      <c r="BF325" s="195">
        <v>0</v>
      </c>
      <c r="BG325" s="195">
        <v>0</v>
      </c>
      <c r="BH325" s="195">
        <v>0</v>
      </c>
      <c r="BI325" s="195">
        <v>0</v>
      </c>
      <c r="BJ325" s="195">
        <v>0</v>
      </c>
      <c r="BK325" s="195">
        <v>0</v>
      </c>
      <c r="BL325" s="195">
        <v>0</v>
      </c>
      <c r="BM325" s="195">
        <v>0</v>
      </c>
      <c r="BN325" s="195">
        <v>0</v>
      </c>
      <c r="BO325" s="195">
        <v>0</v>
      </c>
      <c r="BP325" s="195">
        <v>0</v>
      </c>
      <c r="BQ325" s="195">
        <v>0</v>
      </c>
      <c r="BR325" s="195">
        <v>0</v>
      </c>
      <c r="BS325" s="195">
        <v>0</v>
      </c>
      <c r="BT325" s="195">
        <v>0</v>
      </c>
      <c r="BU325" s="195">
        <v>0</v>
      </c>
      <c r="BV325" s="195">
        <v>0</v>
      </c>
      <c r="BW325" s="195">
        <v>0</v>
      </c>
      <c r="BX325" s="195">
        <v>0</v>
      </c>
      <c r="BY325" s="195">
        <v>0</v>
      </c>
      <c r="BZ325" s="195">
        <v>0</v>
      </c>
      <c r="CA325" s="195">
        <v>0</v>
      </c>
      <c r="CB325" s="195">
        <v>0</v>
      </c>
      <c r="CC325" s="195">
        <v>0</v>
      </c>
      <c r="CD325" s="195">
        <v>0</v>
      </c>
      <c r="CE325" s="195">
        <v>0</v>
      </c>
      <c r="CF325" s="195">
        <v>0</v>
      </c>
      <c r="CG325" s="195">
        <v>0</v>
      </c>
      <c r="CH325" s="195">
        <v>0</v>
      </c>
      <c r="CI325" s="195">
        <v>0</v>
      </c>
      <c r="CJ325" s="195">
        <v>0</v>
      </c>
      <c r="CK325" s="195">
        <v>0</v>
      </c>
      <c r="CL325" s="195">
        <v>0</v>
      </c>
      <c r="CM325" s="195">
        <v>0</v>
      </c>
    </row>
    <row r="326" spans="1:91" ht="49.2" hidden="1">
      <c r="A326" s="125">
        <v>22</v>
      </c>
      <c r="B326" s="243" t="s">
        <v>1053</v>
      </c>
      <c r="C326" s="131" t="s">
        <v>619</v>
      </c>
      <c r="D326" s="195">
        <v>0</v>
      </c>
      <c r="E326" s="195">
        <v>2217713</v>
      </c>
      <c r="F326" s="195">
        <v>1417900</v>
      </c>
      <c r="G326" s="195">
        <v>2534120</v>
      </c>
      <c r="H326" s="195">
        <v>1748581</v>
      </c>
      <c r="I326" s="195">
        <v>3395200</v>
      </c>
      <c r="J326" s="195">
        <v>2175400</v>
      </c>
      <c r="K326" s="195">
        <v>7017500</v>
      </c>
      <c r="L326" s="195">
        <v>1280900</v>
      </c>
      <c r="M326" s="195">
        <v>3257700</v>
      </c>
      <c r="N326" s="195">
        <v>6131200</v>
      </c>
      <c r="O326" s="195">
        <v>1451400</v>
      </c>
      <c r="P326" s="195">
        <v>14684645</v>
      </c>
      <c r="Q326" s="195">
        <v>2696500</v>
      </c>
      <c r="R326" s="195">
        <v>4271300</v>
      </c>
      <c r="S326" s="195">
        <v>5840296.2999999998</v>
      </c>
      <c r="T326" s="195">
        <v>2733300</v>
      </c>
      <c r="U326" s="195">
        <v>3567400</v>
      </c>
      <c r="V326" s="195">
        <v>2690300</v>
      </c>
      <c r="W326" s="195">
        <v>2469731</v>
      </c>
      <c r="X326" s="195">
        <v>0</v>
      </c>
      <c r="Y326" s="195">
        <v>2190816</v>
      </c>
      <c r="Z326" s="195">
        <v>4875700</v>
      </c>
      <c r="AA326" s="195">
        <v>3133140</v>
      </c>
      <c r="AB326" s="195">
        <v>2857223</v>
      </c>
      <c r="AC326" s="195">
        <v>2147943</v>
      </c>
      <c r="AD326" s="195">
        <v>2521671</v>
      </c>
      <c r="AE326" s="195">
        <v>8931570</v>
      </c>
      <c r="AF326" s="195">
        <v>1833382</v>
      </c>
      <c r="AG326" s="195">
        <v>3294658</v>
      </c>
      <c r="AH326" s="195">
        <v>3802800</v>
      </c>
      <c r="AI326" s="195">
        <v>7894499</v>
      </c>
      <c r="AJ326" s="195">
        <v>2673815</v>
      </c>
      <c r="AK326" s="195">
        <v>2194200</v>
      </c>
      <c r="AL326" s="195">
        <v>0</v>
      </c>
      <c r="AM326" s="195">
        <v>2849947</v>
      </c>
      <c r="AN326" s="195">
        <v>2479610</v>
      </c>
      <c r="AO326" s="195">
        <v>6545002</v>
      </c>
      <c r="AP326" s="195">
        <v>8055591</v>
      </c>
      <c r="AQ326" s="195">
        <v>4887600</v>
      </c>
      <c r="AR326" s="195">
        <v>2512049</v>
      </c>
      <c r="AS326" s="195">
        <v>8426939</v>
      </c>
      <c r="AT326" s="195">
        <v>2881095</v>
      </c>
      <c r="AU326" s="195">
        <v>8304500</v>
      </c>
      <c r="AV326" s="195">
        <v>4788080</v>
      </c>
      <c r="AW326" s="195">
        <v>4097400</v>
      </c>
      <c r="AX326" s="195">
        <v>2407852</v>
      </c>
      <c r="AY326" s="195">
        <v>3664870</v>
      </c>
      <c r="AZ326" s="195">
        <v>2737982</v>
      </c>
      <c r="BA326" s="195">
        <v>2556229</v>
      </c>
      <c r="BB326" s="195">
        <v>10757734</v>
      </c>
      <c r="BC326" s="195">
        <v>4073798</v>
      </c>
      <c r="BD326" s="195">
        <v>0</v>
      </c>
      <c r="BE326" s="195">
        <v>5835700</v>
      </c>
      <c r="BF326" s="195">
        <v>2977900</v>
      </c>
      <c r="BG326" s="195">
        <v>4892500</v>
      </c>
      <c r="BH326" s="195">
        <v>13842500</v>
      </c>
      <c r="BI326" s="195">
        <v>3191300</v>
      </c>
      <c r="BJ326" s="195">
        <v>2106850</v>
      </c>
      <c r="BK326" s="195">
        <v>767100</v>
      </c>
      <c r="BL326" s="195">
        <v>1713300</v>
      </c>
      <c r="BM326" s="195">
        <v>0</v>
      </c>
      <c r="BN326" s="195">
        <v>6156987</v>
      </c>
      <c r="BO326" s="195">
        <v>3880100</v>
      </c>
      <c r="BP326" s="195">
        <v>7150731</v>
      </c>
      <c r="BQ326" s="195">
        <v>6352600</v>
      </c>
      <c r="BR326" s="195">
        <v>3407977</v>
      </c>
      <c r="BS326" s="195">
        <v>0</v>
      </c>
      <c r="BT326" s="195">
        <v>3747851</v>
      </c>
      <c r="BU326" s="195">
        <v>1237322</v>
      </c>
      <c r="BV326" s="195">
        <v>11011000</v>
      </c>
      <c r="BW326" s="195">
        <v>1425800</v>
      </c>
      <c r="BX326" s="195">
        <v>2808800</v>
      </c>
      <c r="BY326" s="195">
        <v>6881622</v>
      </c>
      <c r="BZ326" s="195">
        <v>2165758</v>
      </c>
      <c r="CA326" s="195">
        <v>2206500</v>
      </c>
      <c r="CB326" s="195">
        <v>1972534</v>
      </c>
      <c r="CC326" s="195">
        <v>1162904</v>
      </c>
      <c r="CD326" s="195">
        <v>8308987</v>
      </c>
      <c r="CE326" s="195">
        <v>4910137</v>
      </c>
      <c r="CF326" s="195">
        <v>6376513</v>
      </c>
      <c r="CG326" s="195">
        <v>2119528</v>
      </c>
      <c r="CH326" s="195">
        <v>3127300</v>
      </c>
      <c r="CI326" s="195">
        <v>3103527</v>
      </c>
      <c r="CJ326" s="195">
        <v>1719140</v>
      </c>
      <c r="CK326" s="195">
        <v>6974891</v>
      </c>
      <c r="CL326" s="195">
        <v>2679900</v>
      </c>
      <c r="CM326" s="195">
        <v>1798240</v>
      </c>
    </row>
    <row r="327" spans="1:91" ht="49.2" hidden="1">
      <c r="A327" s="125">
        <v>22</v>
      </c>
      <c r="B327" s="243" t="s">
        <v>1054</v>
      </c>
      <c r="C327" s="131" t="s">
        <v>1285</v>
      </c>
      <c r="D327" s="195">
        <v>0</v>
      </c>
      <c r="E327" s="195">
        <v>453500</v>
      </c>
      <c r="F327" s="195">
        <v>713900</v>
      </c>
      <c r="G327" s="195">
        <v>157700</v>
      </c>
      <c r="H327" s="195">
        <v>107000</v>
      </c>
      <c r="I327" s="195">
        <v>1318900</v>
      </c>
      <c r="J327" s="195">
        <v>84700</v>
      </c>
      <c r="K327" s="195">
        <v>0</v>
      </c>
      <c r="L327" s="195">
        <v>980000</v>
      </c>
      <c r="M327" s="195">
        <v>267900</v>
      </c>
      <c r="N327" s="195">
        <v>192300</v>
      </c>
      <c r="O327" s="195">
        <v>68200</v>
      </c>
      <c r="P327" s="195">
        <v>5008.79</v>
      </c>
      <c r="Q327" s="195">
        <v>0</v>
      </c>
      <c r="R327" s="195">
        <v>0</v>
      </c>
      <c r="S327" s="195">
        <v>40150.6</v>
      </c>
      <c r="T327" s="195">
        <v>0</v>
      </c>
      <c r="U327" s="195">
        <v>0</v>
      </c>
      <c r="V327" s="195">
        <v>0</v>
      </c>
      <c r="W327" s="195">
        <v>0</v>
      </c>
      <c r="X327" s="195">
        <v>0</v>
      </c>
      <c r="Y327" s="195">
        <v>691600</v>
      </c>
      <c r="Z327" s="195">
        <v>1350300</v>
      </c>
      <c r="AA327" s="195">
        <v>1224000</v>
      </c>
      <c r="AB327" s="195">
        <v>972300</v>
      </c>
      <c r="AC327" s="195">
        <v>702200</v>
      </c>
      <c r="AD327" s="195">
        <v>311500</v>
      </c>
      <c r="AE327" s="195">
        <v>0</v>
      </c>
      <c r="AF327" s="195">
        <v>751900</v>
      </c>
      <c r="AG327" s="195">
        <v>1034800</v>
      </c>
      <c r="AH327" s="195">
        <v>1095800</v>
      </c>
      <c r="AI327" s="195">
        <v>257400</v>
      </c>
      <c r="AJ327" s="195">
        <v>881760</v>
      </c>
      <c r="AK327" s="195">
        <v>362200</v>
      </c>
      <c r="AL327" s="195">
        <v>0</v>
      </c>
      <c r="AM327" s="195">
        <v>1017800</v>
      </c>
      <c r="AN327" s="195">
        <v>247900</v>
      </c>
      <c r="AO327" s="195">
        <v>0</v>
      </c>
      <c r="AP327" s="195">
        <v>0</v>
      </c>
      <c r="AQ327" s="195">
        <v>223800</v>
      </c>
      <c r="AR327" s="195">
        <v>213900</v>
      </c>
      <c r="AS327" s="195">
        <v>0</v>
      </c>
      <c r="AT327" s="195">
        <v>1088400</v>
      </c>
      <c r="AU327" s="195">
        <v>3044500</v>
      </c>
      <c r="AV327" s="195">
        <v>341100</v>
      </c>
      <c r="AW327" s="195">
        <v>585500</v>
      </c>
      <c r="AX327" s="195">
        <v>300900</v>
      </c>
      <c r="AY327" s="195">
        <v>0</v>
      </c>
      <c r="AZ327" s="195">
        <v>446300</v>
      </c>
      <c r="BA327" s="195">
        <v>0</v>
      </c>
      <c r="BB327" s="195">
        <v>359500</v>
      </c>
      <c r="BC327" s="195">
        <v>288900</v>
      </c>
      <c r="BD327" s="195">
        <v>0</v>
      </c>
      <c r="BE327" s="195">
        <v>0</v>
      </c>
      <c r="BF327" s="195">
        <v>260600</v>
      </c>
      <c r="BG327" s="195">
        <v>0</v>
      </c>
      <c r="BH327" s="195">
        <v>0</v>
      </c>
      <c r="BI327" s="195">
        <v>462100</v>
      </c>
      <c r="BJ327" s="195">
        <v>0</v>
      </c>
      <c r="BK327" s="195">
        <v>0</v>
      </c>
      <c r="BL327" s="195">
        <v>0</v>
      </c>
      <c r="BM327" s="195">
        <v>0</v>
      </c>
      <c r="BN327" s="195">
        <v>191600</v>
      </c>
      <c r="BO327" s="195">
        <v>428200</v>
      </c>
      <c r="BP327" s="195">
        <v>1015100</v>
      </c>
      <c r="BQ327" s="195">
        <v>645000</v>
      </c>
      <c r="BR327" s="195">
        <v>239000</v>
      </c>
      <c r="BS327" s="197">
        <v>0</v>
      </c>
      <c r="BT327" s="195">
        <v>899200</v>
      </c>
      <c r="BU327" s="195">
        <v>0</v>
      </c>
      <c r="BV327" s="195">
        <v>3398800</v>
      </c>
      <c r="BW327" s="197">
        <v>291000</v>
      </c>
      <c r="BX327" s="195">
        <v>845000</v>
      </c>
      <c r="BY327" s="195">
        <v>2105800</v>
      </c>
      <c r="BZ327" s="195">
        <v>658970</v>
      </c>
      <c r="CA327" s="195">
        <v>697000</v>
      </c>
      <c r="CB327" s="195">
        <v>760700</v>
      </c>
      <c r="CC327" s="195">
        <v>6400</v>
      </c>
      <c r="CD327" s="195">
        <v>1314400</v>
      </c>
      <c r="CE327" s="195">
        <v>1657500</v>
      </c>
      <c r="CF327" s="195">
        <v>1491100</v>
      </c>
      <c r="CG327" s="197">
        <v>499900</v>
      </c>
      <c r="CH327" s="195">
        <v>903100</v>
      </c>
      <c r="CI327" s="195">
        <v>599300</v>
      </c>
      <c r="CJ327" s="195">
        <v>583600</v>
      </c>
      <c r="CK327" s="195">
        <v>2175700</v>
      </c>
      <c r="CL327" s="195">
        <v>351700</v>
      </c>
      <c r="CM327" s="195">
        <v>492000</v>
      </c>
    </row>
    <row r="328" spans="1:91" ht="24.6" hidden="1">
      <c r="A328" s="125">
        <v>22</v>
      </c>
      <c r="B328" s="243" t="s">
        <v>1055</v>
      </c>
      <c r="C328" s="131" t="s">
        <v>620</v>
      </c>
      <c r="D328" s="195">
        <v>0</v>
      </c>
      <c r="E328" s="195">
        <v>0</v>
      </c>
      <c r="F328" s="195">
        <v>0</v>
      </c>
      <c r="G328" s="195">
        <v>0</v>
      </c>
      <c r="H328" s="195">
        <v>0</v>
      </c>
      <c r="I328" s="195">
        <v>0</v>
      </c>
      <c r="J328" s="195">
        <v>0</v>
      </c>
      <c r="K328" s="195">
        <v>0</v>
      </c>
      <c r="L328" s="195">
        <v>0</v>
      </c>
      <c r="M328" s="195">
        <v>0</v>
      </c>
      <c r="N328" s="195">
        <v>0</v>
      </c>
      <c r="O328" s="195">
        <v>0</v>
      </c>
      <c r="P328" s="195">
        <v>0</v>
      </c>
      <c r="Q328" s="195">
        <v>0</v>
      </c>
      <c r="R328" s="195">
        <v>0</v>
      </c>
      <c r="S328" s="195">
        <v>0</v>
      </c>
      <c r="T328" s="195">
        <v>0</v>
      </c>
      <c r="U328" s="195">
        <v>0</v>
      </c>
      <c r="V328" s="195">
        <v>0</v>
      </c>
      <c r="W328" s="195">
        <v>0</v>
      </c>
      <c r="X328" s="195">
        <v>5416775</v>
      </c>
      <c r="Y328" s="195">
        <v>0</v>
      </c>
      <c r="Z328" s="195">
        <v>0</v>
      </c>
      <c r="AA328" s="195">
        <v>0</v>
      </c>
      <c r="AB328" s="195">
        <v>0</v>
      </c>
      <c r="AC328" s="195">
        <v>0</v>
      </c>
      <c r="AD328" s="195">
        <v>0</v>
      </c>
      <c r="AE328" s="195">
        <v>0</v>
      </c>
      <c r="AF328" s="195">
        <v>0</v>
      </c>
      <c r="AG328" s="195">
        <v>0</v>
      </c>
      <c r="AH328" s="195">
        <v>0</v>
      </c>
      <c r="AI328" s="195">
        <v>0</v>
      </c>
      <c r="AJ328" s="195">
        <v>0</v>
      </c>
      <c r="AK328" s="195">
        <v>0</v>
      </c>
      <c r="AL328" s="195">
        <v>2854766</v>
      </c>
      <c r="AM328" s="195">
        <v>0</v>
      </c>
      <c r="AN328" s="195">
        <v>0</v>
      </c>
      <c r="AO328" s="195">
        <v>0</v>
      </c>
      <c r="AP328" s="195">
        <v>0</v>
      </c>
      <c r="AQ328" s="195">
        <v>0</v>
      </c>
      <c r="AR328" s="195">
        <v>0</v>
      </c>
      <c r="AS328" s="195">
        <v>68100</v>
      </c>
      <c r="AT328" s="195">
        <v>3845</v>
      </c>
      <c r="AU328" s="195">
        <v>43430</v>
      </c>
      <c r="AV328" s="195">
        <v>0</v>
      </c>
      <c r="AW328" s="195">
        <v>0</v>
      </c>
      <c r="AX328" s="195">
        <v>0</v>
      </c>
      <c r="AY328" s="195">
        <v>0</v>
      </c>
      <c r="AZ328" s="195">
        <v>0</v>
      </c>
      <c r="BA328" s="195">
        <v>0</v>
      </c>
      <c r="BB328" s="195">
        <v>0</v>
      </c>
      <c r="BC328" s="195">
        <v>0</v>
      </c>
      <c r="BD328" s="195">
        <v>3219979.53</v>
      </c>
      <c r="BE328" s="195">
        <v>0</v>
      </c>
      <c r="BF328" s="195">
        <v>0</v>
      </c>
      <c r="BG328" s="195">
        <v>0</v>
      </c>
      <c r="BH328" s="195">
        <v>0</v>
      </c>
      <c r="BI328" s="195">
        <v>0</v>
      </c>
      <c r="BJ328" s="195">
        <v>0</v>
      </c>
      <c r="BK328" s="195">
        <v>0</v>
      </c>
      <c r="BL328" s="195">
        <v>0</v>
      </c>
      <c r="BM328" s="195">
        <v>3494314.33</v>
      </c>
      <c r="BN328" s="195">
        <v>0</v>
      </c>
      <c r="BO328" s="195">
        <v>0</v>
      </c>
      <c r="BP328" s="195">
        <v>0</v>
      </c>
      <c r="BQ328" s="195">
        <v>0</v>
      </c>
      <c r="BR328" s="195">
        <v>0</v>
      </c>
      <c r="BS328" s="195">
        <v>13280056</v>
      </c>
      <c r="BT328" s="195">
        <v>0</v>
      </c>
      <c r="BU328" s="195">
        <v>0</v>
      </c>
      <c r="BV328" s="195">
        <v>0</v>
      </c>
      <c r="BW328" s="195">
        <v>0</v>
      </c>
      <c r="BX328" s="195">
        <v>0</v>
      </c>
      <c r="BY328" s="195">
        <v>0</v>
      </c>
      <c r="BZ328" s="195">
        <v>0</v>
      </c>
      <c r="CA328" s="195">
        <v>0</v>
      </c>
      <c r="CB328" s="195">
        <v>0</v>
      </c>
      <c r="CC328" s="195">
        <v>0</v>
      </c>
      <c r="CD328" s="195">
        <v>0</v>
      </c>
      <c r="CE328" s="195">
        <v>0</v>
      </c>
      <c r="CF328" s="195">
        <v>0</v>
      </c>
      <c r="CG328" s="195">
        <v>0</v>
      </c>
      <c r="CH328" s="195">
        <v>0</v>
      </c>
      <c r="CI328" s="195">
        <v>0</v>
      </c>
      <c r="CJ328" s="195">
        <v>0</v>
      </c>
      <c r="CK328" s="195">
        <v>0</v>
      </c>
      <c r="CL328" s="195">
        <v>0</v>
      </c>
      <c r="CM328" s="195">
        <v>0</v>
      </c>
    </row>
    <row r="329" spans="1:91" ht="24.6" hidden="1">
      <c r="A329" s="125">
        <v>22</v>
      </c>
      <c r="B329" s="243" t="s">
        <v>1056</v>
      </c>
      <c r="C329" s="131" t="s">
        <v>621</v>
      </c>
      <c r="D329" s="195">
        <v>0</v>
      </c>
      <c r="E329" s="195">
        <v>0</v>
      </c>
      <c r="F329" s="195">
        <v>0</v>
      </c>
      <c r="G329" s="195">
        <v>0</v>
      </c>
      <c r="H329" s="195">
        <v>0</v>
      </c>
      <c r="I329" s="195">
        <v>0</v>
      </c>
      <c r="J329" s="195">
        <v>0</v>
      </c>
      <c r="K329" s="195">
        <v>0</v>
      </c>
      <c r="L329" s="195">
        <v>0</v>
      </c>
      <c r="M329" s="195">
        <v>0</v>
      </c>
      <c r="N329" s="195">
        <v>0</v>
      </c>
      <c r="O329" s="195">
        <v>0</v>
      </c>
      <c r="P329" s="195">
        <v>0</v>
      </c>
      <c r="Q329" s="195">
        <v>0</v>
      </c>
      <c r="R329" s="195">
        <v>0</v>
      </c>
      <c r="S329" s="195">
        <v>0</v>
      </c>
      <c r="T329" s="195">
        <v>0</v>
      </c>
      <c r="U329" s="195">
        <v>0</v>
      </c>
      <c r="V329" s="195">
        <v>0</v>
      </c>
      <c r="W329" s="195">
        <v>0</v>
      </c>
      <c r="X329" s="195">
        <v>0</v>
      </c>
      <c r="Y329" s="195">
        <v>0</v>
      </c>
      <c r="Z329" s="195">
        <v>0</v>
      </c>
      <c r="AA329" s="195">
        <v>0</v>
      </c>
      <c r="AB329" s="195">
        <v>0</v>
      </c>
      <c r="AC329" s="195">
        <v>0</v>
      </c>
      <c r="AD329" s="195">
        <v>0</v>
      </c>
      <c r="AE329" s="195">
        <v>0</v>
      </c>
      <c r="AF329" s="195">
        <v>0</v>
      </c>
      <c r="AG329" s="195">
        <v>0</v>
      </c>
      <c r="AH329" s="195">
        <v>0</v>
      </c>
      <c r="AI329" s="195">
        <v>0</v>
      </c>
      <c r="AJ329" s="195">
        <v>0</v>
      </c>
      <c r="AK329" s="195">
        <v>0</v>
      </c>
      <c r="AL329" s="195">
        <v>0</v>
      </c>
      <c r="AM329" s="195">
        <v>0</v>
      </c>
      <c r="AN329" s="195">
        <v>0</v>
      </c>
      <c r="AO329" s="195">
        <v>0</v>
      </c>
      <c r="AP329" s="195">
        <v>0</v>
      </c>
      <c r="AQ329" s="195">
        <v>0</v>
      </c>
      <c r="AR329" s="195">
        <v>0</v>
      </c>
      <c r="AS329" s="195">
        <v>0</v>
      </c>
      <c r="AT329" s="195">
        <v>0</v>
      </c>
      <c r="AU329" s="195">
        <v>0</v>
      </c>
      <c r="AV329" s="195">
        <v>0</v>
      </c>
      <c r="AW329" s="195">
        <v>0</v>
      </c>
      <c r="AX329" s="195">
        <v>0</v>
      </c>
      <c r="AY329" s="195">
        <v>0</v>
      </c>
      <c r="AZ329" s="195">
        <v>0</v>
      </c>
      <c r="BA329" s="195">
        <v>0</v>
      </c>
      <c r="BB329" s="195">
        <v>0</v>
      </c>
      <c r="BC329" s="195">
        <v>0</v>
      </c>
      <c r="BD329" s="195">
        <v>0</v>
      </c>
      <c r="BE329" s="195">
        <v>0</v>
      </c>
      <c r="BF329" s="195">
        <v>0</v>
      </c>
      <c r="BG329" s="195">
        <v>0</v>
      </c>
      <c r="BH329" s="195">
        <v>0</v>
      </c>
      <c r="BI329" s="195">
        <v>0</v>
      </c>
      <c r="BJ329" s="195">
        <v>0</v>
      </c>
      <c r="BK329" s="195">
        <v>0</v>
      </c>
      <c r="BL329" s="195">
        <v>0</v>
      </c>
      <c r="BM329" s="195">
        <v>126000</v>
      </c>
      <c r="BN329" s="195">
        <v>0</v>
      </c>
      <c r="BO329" s="195">
        <v>0</v>
      </c>
      <c r="BP329" s="195">
        <v>0</v>
      </c>
      <c r="BQ329" s="195">
        <v>0</v>
      </c>
      <c r="BR329" s="195">
        <v>0</v>
      </c>
      <c r="BS329" s="195">
        <v>1335243</v>
      </c>
      <c r="BT329" s="195">
        <v>0</v>
      </c>
      <c r="BU329" s="195">
        <v>0</v>
      </c>
      <c r="BV329" s="195">
        <v>0</v>
      </c>
      <c r="BW329" s="195">
        <v>0</v>
      </c>
      <c r="BX329" s="195">
        <v>0</v>
      </c>
      <c r="BY329" s="195">
        <v>0</v>
      </c>
      <c r="BZ329" s="195">
        <v>0</v>
      </c>
      <c r="CA329" s="195">
        <v>0</v>
      </c>
      <c r="CB329" s="195">
        <v>0</v>
      </c>
      <c r="CC329" s="195">
        <v>0</v>
      </c>
      <c r="CD329" s="195">
        <v>0</v>
      </c>
      <c r="CE329" s="195">
        <v>0</v>
      </c>
      <c r="CF329" s="195">
        <v>0</v>
      </c>
      <c r="CG329" s="195">
        <v>0</v>
      </c>
      <c r="CH329" s="195">
        <v>0</v>
      </c>
      <c r="CI329" s="195">
        <v>0</v>
      </c>
      <c r="CJ329" s="195">
        <v>0</v>
      </c>
      <c r="CK329" s="195">
        <v>0</v>
      </c>
      <c r="CL329" s="195">
        <v>0</v>
      </c>
      <c r="CM329" s="195">
        <v>0</v>
      </c>
    </row>
    <row r="330" spans="1:91" ht="24.6" hidden="1">
      <c r="A330" s="125">
        <v>22</v>
      </c>
      <c r="B330" s="243" t="s">
        <v>1057</v>
      </c>
      <c r="C330" s="131" t="s">
        <v>622</v>
      </c>
      <c r="D330" s="195">
        <v>19490082.780000001</v>
      </c>
      <c r="E330" s="195">
        <v>0</v>
      </c>
      <c r="F330" s="195">
        <v>0</v>
      </c>
      <c r="G330" s="195">
        <v>0</v>
      </c>
      <c r="H330" s="195">
        <v>0</v>
      </c>
      <c r="I330" s="195">
        <v>0</v>
      </c>
      <c r="J330" s="195">
        <v>0</v>
      </c>
      <c r="K330" s="195">
        <v>0</v>
      </c>
      <c r="L330" s="195">
        <v>0</v>
      </c>
      <c r="M330" s="195">
        <v>0</v>
      </c>
      <c r="N330" s="195">
        <v>0</v>
      </c>
      <c r="O330" s="195">
        <v>0</v>
      </c>
      <c r="P330" s="195">
        <v>178591.14</v>
      </c>
      <c r="Q330" s="195">
        <v>0</v>
      </c>
      <c r="R330" s="195">
        <v>68300</v>
      </c>
      <c r="S330" s="195">
        <v>41700</v>
      </c>
      <c r="T330" s="195">
        <v>0</v>
      </c>
      <c r="U330" s="195">
        <v>0</v>
      </c>
      <c r="V330" s="195">
        <v>0</v>
      </c>
      <c r="W330" s="195">
        <v>0</v>
      </c>
      <c r="X330" s="195">
        <v>22261876.5</v>
      </c>
      <c r="Y330" s="195">
        <v>0</v>
      </c>
      <c r="Z330" s="195">
        <v>0</v>
      </c>
      <c r="AA330" s="195">
        <v>0</v>
      </c>
      <c r="AB330" s="195">
        <v>0</v>
      </c>
      <c r="AC330" s="195">
        <v>0</v>
      </c>
      <c r="AD330" s="195">
        <v>0</v>
      </c>
      <c r="AE330" s="195">
        <v>0</v>
      </c>
      <c r="AF330" s="195">
        <v>0</v>
      </c>
      <c r="AG330" s="195">
        <v>0</v>
      </c>
      <c r="AH330" s="195">
        <v>0</v>
      </c>
      <c r="AI330" s="195">
        <v>0</v>
      </c>
      <c r="AJ330" s="195">
        <v>0</v>
      </c>
      <c r="AK330" s="195">
        <v>0</v>
      </c>
      <c r="AL330" s="195">
        <v>25945954</v>
      </c>
      <c r="AM330" s="195">
        <v>0</v>
      </c>
      <c r="AN330" s="195">
        <v>0</v>
      </c>
      <c r="AO330" s="195">
        <v>0</v>
      </c>
      <c r="AP330" s="195">
        <v>0</v>
      </c>
      <c r="AQ330" s="195">
        <v>0</v>
      </c>
      <c r="AR330" s="195">
        <v>0</v>
      </c>
      <c r="AS330" s="195">
        <v>0</v>
      </c>
      <c r="AT330" s="195">
        <v>370</v>
      </c>
      <c r="AU330" s="195">
        <v>0</v>
      </c>
      <c r="AV330" s="195">
        <v>0</v>
      </c>
      <c r="AW330" s="195">
        <v>0</v>
      </c>
      <c r="AX330" s="195">
        <v>0</v>
      </c>
      <c r="AY330" s="195">
        <v>0</v>
      </c>
      <c r="AZ330" s="195">
        <v>0</v>
      </c>
      <c r="BA330" s="195">
        <v>0</v>
      </c>
      <c r="BB330" s="195">
        <v>0</v>
      </c>
      <c r="BC330" s="195">
        <v>0</v>
      </c>
      <c r="BD330" s="195">
        <v>16306468.470000001</v>
      </c>
      <c r="BE330" s="195">
        <v>2594600</v>
      </c>
      <c r="BF330" s="195">
        <v>0</v>
      </c>
      <c r="BG330" s="195">
        <v>0</v>
      </c>
      <c r="BH330" s="195">
        <v>0</v>
      </c>
      <c r="BI330" s="195">
        <v>0</v>
      </c>
      <c r="BJ330" s="195">
        <v>0</v>
      </c>
      <c r="BK330" s="195">
        <v>0</v>
      </c>
      <c r="BL330" s="195">
        <v>0</v>
      </c>
      <c r="BM330" s="195">
        <v>12016282.67</v>
      </c>
      <c r="BN330" s="195">
        <v>0</v>
      </c>
      <c r="BO330" s="195">
        <v>0</v>
      </c>
      <c r="BP330" s="195">
        <v>0</v>
      </c>
      <c r="BQ330" s="195">
        <v>0</v>
      </c>
      <c r="BR330" s="195">
        <v>0</v>
      </c>
      <c r="BS330" s="195">
        <v>65755770</v>
      </c>
      <c r="BT330" s="195">
        <v>0</v>
      </c>
      <c r="BU330" s="195">
        <v>9000</v>
      </c>
      <c r="BV330" s="195">
        <v>0</v>
      </c>
      <c r="BW330" s="195">
        <v>0</v>
      </c>
      <c r="BX330" s="197">
        <v>0</v>
      </c>
      <c r="BY330" s="195">
        <v>1797250</v>
      </c>
      <c r="BZ330" s="197">
        <v>0</v>
      </c>
      <c r="CA330" s="195">
        <v>0</v>
      </c>
      <c r="CB330" s="195">
        <v>0</v>
      </c>
      <c r="CC330" s="195">
        <v>0</v>
      </c>
      <c r="CD330" s="195">
        <v>0</v>
      </c>
      <c r="CE330" s="195">
        <v>0</v>
      </c>
      <c r="CF330" s="195">
        <v>0</v>
      </c>
      <c r="CG330" s="195">
        <v>0</v>
      </c>
      <c r="CH330" s="195">
        <v>0</v>
      </c>
      <c r="CI330" s="195">
        <v>0</v>
      </c>
      <c r="CJ330" s="195">
        <v>0</v>
      </c>
      <c r="CK330" s="195">
        <v>1614630</v>
      </c>
      <c r="CL330" s="197">
        <v>0</v>
      </c>
      <c r="CM330" s="195">
        <v>0</v>
      </c>
    </row>
    <row r="331" spans="1:91" ht="24.6" hidden="1">
      <c r="A331" s="125">
        <v>22</v>
      </c>
      <c r="B331" s="243" t="s">
        <v>1058</v>
      </c>
      <c r="C331" s="131" t="s">
        <v>623</v>
      </c>
      <c r="D331" s="195">
        <v>998000.99</v>
      </c>
      <c r="E331" s="195">
        <v>0</v>
      </c>
      <c r="F331" s="195">
        <v>0</v>
      </c>
      <c r="G331" s="195">
        <v>0</v>
      </c>
      <c r="H331" s="195">
        <v>0</v>
      </c>
      <c r="I331" s="195">
        <v>0</v>
      </c>
      <c r="J331" s="195">
        <v>0</v>
      </c>
      <c r="K331" s="195">
        <v>0</v>
      </c>
      <c r="L331" s="195">
        <v>0</v>
      </c>
      <c r="M331" s="195">
        <v>0</v>
      </c>
      <c r="N331" s="195">
        <v>0</v>
      </c>
      <c r="O331" s="195">
        <v>0</v>
      </c>
      <c r="P331" s="195">
        <v>1745825.52</v>
      </c>
      <c r="Q331" s="195">
        <v>522500</v>
      </c>
      <c r="R331" s="195">
        <v>266800</v>
      </c>
      <c r="S331" s="195">
        <v>209789.2</v>
      </c>
      <c r="T331" s="195">
        <v>349600</v>
      </c>
      <c r="U331" s="195">
        <v>396800</v>
      </c>
      <c r="V331" s="195">
        <v>300200</v>
      </c>
      <c r="W331" s="195">
        <v>103108</v>
      </c>
      <c r="X331" s="195">
        <v>1512732</v>
      </c>
      <c r="Y331" s="195">
        <v>0</v>
      </c>
      <c r="Z331" s="195">
        <v>0</v>
      </c>
      <c r="AA331" s="195">
        <v>0</v>
      </c>
      <c r="AB331" s="195">
        <v>0</v>
      </c>
      <c r="AC331" s="195">
        <v>0</v>
      </c>
      <c r="AD331" s="195">
        <v>0</v>
      </c>
      <c r="AE331" s="195">
        <v>0</v>
      </c>
      <c r="AF331" s="195">
        <v>0</v>
      </c>
      <c r="AG331" s="195">
        <v>0</v>
      </c>
      <c r="AH331" s="195">
        <v>0</v>
      </c>
      <c r="AI331" s="195">
        <v>0</v>
      </c>
      <c r="AJ331" s="195">
        <v>0</v>
      </c>
      <c r="AK331" s="195">
        <v>0</v>
      </c>
      <c r="AL331" s="195">
        <v>387808</v>
      </c>
      <c r="AM331" s="195">
        <v>0</v>
      </c>
      <c r="AN331" s="195">
        <v>0</v>
      </c>
      <c r="AO331" s="195">
        <v>0</v>
      </c>
      <c r="AP331" s="195">
        <v>0</v>
      </c>
      <c r="AQ331" s="195">
        <v>0</v>
      </c>
      <c r="AR331" s="195">
        <v>0</v>
      </c>
      <c r="AS331" s="195">
        <v>0</v>
      </c>
      <c r="AT331" s="195">
        <v>0</v>
      </c>
      <c r="AU331" s="195">
        <v>0</v>
      </c>
      <c r="AV331" s="195">
        <v>0</v>
      </c>
      <c r="AW331" s="195">
        <v>0</v>
      </c>
      <c r="AX331" s="195">
        <v>0</v>
      </c>
      <c r="AY331" s="195">
        <v>0</v>
      </c>
      <c r="AZ331" s="195">
        <v>0</v>
      </c>
      <c r="BA331" s="195">
        <v>0</v>
      </c>
      <c r="BB331" s="195">
        <v>0</v>
      </c>
      <c r="BC331" s="195">
        <v>0</v>
      </c>
      <c r="BD331" s="195">
        <v>5508400</v>
      </c>
      <c r="BE331" s="195">
        <v>0</v>
      </c>
      <c r="BF331" s="195">
        <v>0</v>
      </c>
      <c r="BG331" s="195">
        <v>0</v>
      </c>
      <c r="BH331" s="195">
        <v>0</v>
      </c>
      <c r="BI331" s="195">
        <v>0</v>
      </c>
      <c r="BJ331" s="195">
        <v>0</v>
      </c>
      <c r="BK331" s="195">
        <v>655200</v>
      </c>
      <c r="BL331" s="195">
        <v>0</v>
      </c>
      <c r="BM331" s="195">
        <v>5091734</v>
      </c>
      <c r="BN331" s="195">
        <v>0</v>
      </c>
      <c r="BO331" s="195">
        <v>0</v>
      </c>
      <c r="BP331" s="195">
        <v>0</v>
      </c>
      <c r="BQ331" s="195">
        <v>0</v>
      </c>
      <c r="BR331" s="195">
        <v>0</v>
      </c>
      <c r="BS331" s="197">
        <v>21025263</v>
      </c>
      <c r="BT331" s="195">
        <v>0</v>
      </c>
      <c r="BU331" s="197">
        <v>0</v>
      </c>
      <c r="BV331" s="195">
        <v>0</v>
      </c>
      <c r="BW331" s="195">
        <v>0</v>
      </c>
      <c r="BX331" s="197">
        <v>0</v>
      </c>
      <c r="BY331" s="197">
        <v>0</v>
      </c>
      <c r="BZ331" s="195">
        <v>0</v>
      </c>
      <c r="CA331" s="197">
        <v>0</v>
      </c>
      <c r="CB331" s="197">
        <v>0</v>
      </c>
      <c r="CC331" s="197">
        <v>10500</v>
      </c>
      <c r="CD331" s="197">
        <v>0</v>
      </c>
      <c r="CE331" s="197">
        <v>0</v>
      </c>
      <c r="CF331" s="197">
        <v>0</v>
      </c>
      <c r="CG331" s="197">
        <v>0</v>
      </c>
      <c r="CH331" s="197">
        <v>0</v>
      </c>
      <c r="CI331" s="197">
        <v>0</v>
      </c>
      <c r="CJ331" s="195">
        <v>0</v>
      </c>
      <c r="CK331" s="197">
        <v>0</v>
      </c>
      <c r="CL331" s="195">
        <v>0</v>
      </c>
      <c r="CM331" s="197">
        <v>0</v>
      </c>
    </row>
    <row r="332" spans="1:91" ht="24.6" hidden="1">
      <c r="A332" s="125">
        <v>22</v>
      </c>
      <c r="B332" s="243" t="s">
        <v>1059</v>
      </c>
      <c r="C332" s="131" t="s">
        <v>1286</v>
      </c>
      <c r="D332" s="195">
        <v>27000</v>
      </c>
      <c r="E332" s="195">
        <v>0</v>
      </c>
      <c r="F332" s="195">
        <v>0</v>
      </c>
      <c r="G332" s="195">
        <v>0</v>
      </c>
      <c r="H332" s="195">
        <v>0</v>
      </c>
      <c r="I332" s="195">
        <v>0</v>
      </c>
      <c r="J332" s="195">
        <v>0</v>
      </c>
      <c r="K332" s="195">
        <v>0</v>
      </c>
      <c r="L332" s="195">
        <v>0</v>
      </c>
      <c r="M332" s="195">
        <v>0</v>
      </c>
      <c r="N332" s="195">
        <v>0</v>
      </c>
      <c r="O332" s="195">
        <v>0</v>
      </c>
      <c r="P332" s="195">
        <v>12600</v>
      </c>
      <c r="Q332" s="195">
        <v>0</v>
      </c>
      <c r="R332" s="195">
        <v>0</v>
      </c>
      <c r="S332" s="195">
        <v>0</v>
      </c>
      <c r="T332" s="195">
        <v>0</v>
      </c>
      <c r="U332" s="195">
        <v>0</v>
      </c>
      <c r="V332" s="195">
        <v>0</v>
      </c>
      <c r="W332" s="195">
        <v>0</v>
      </c>
      <c r="X332" s="195">
        <v>0</v>
      </c>
      <c r="Y332" s="195">
        <v>0</v>
      </c>
      <c r="Z332" s="195">
        <v>0</v>
      </c>
      <c r="AA332" s="195">
        <v>0</v>
      </c>
      <c r="AB332" s="195">
        <v>0</v>
      </c>
      <c r="AC332" s="195">
        <v>0</v>
      </c>
      <c r="AD332" s="195">
        <v>0</v>
      </c>
      <c r="AE332" s="195">
        <v>0</v>
      </c>
      <c r="AF332" s="195">
        <v>0</v>
      </c>
      <c r="AG332" s="195">
        <v>0</v>
      </c>
      <c r="AH332" s="195">
        <v>0</v>
      </c>
      <c r="AI332" s="195">
        <v>0</v>
      </c>
      <c r="AJ332" s="195">
        <v>0</v>
      </c>
      <c r="AK332" s="195">
        <v>960</v>
      </c>
      <c r="AL332" s="195">
        <v>0</v>
      </c>
      <c r="AM332" s="195">
        <v>3020</v>
      </c>
      <c r="AN332" s="195">
        <v>336500</v>
      </c>
      <c r="AO332" s="195">
        <v>0</v>
      </c>
      <c r="AP332" s="195">
        <v>0</v>
      </c>
      <c r="AQ332" s="195">
        <v>0</v>
      </c>
      <c r="AR332" s="195">
        <v>0</v>
      </c>
      <c r="AS332" s="195">
        <v>0</v>
      </c>
      <c r="AT332" s="195">
        <v>500</v>
      </c>
      <c r="AU332" s="195">
        <v>0</v>
      </c>
      <c r="AV332" s="195">
        <v>0</v>
      </c>
      <c r="AW332" s="195">
        <v>0</v>
      </c>
      <c r="AX332" s="195">
        <v>403190</v>
      </c>
      <c r="AY332" s="195">
        <v>0</v>
      </c>
      <c r="AZ332" s="195">
        <v>0</v>
      </c>
      <c r="BA332" s="195">
        <v>0</v>
      </c>
      <c r="BB332" s="195">
        <v>0</v>
      </c>
      <c r="BC332" s="195">
        <v>0</v>
      </c>
      <c r="BD332" s="195">
        <v>0</v>
      </c>
      <c r="BE332" s="195">
        <v>0</v>
      </c>
      <c r="BF332" s="195">
        <v>0</v>
      </c>
      <c r="BG332" s="195">
        <v>0</v>
      </c>
      <c r="BH332" s="195">
        <v>0</v>
      </c>
      <c r="BI332" s="195">
        <v>0</v>
      </c>
      <c r="BJ332" s="195">
        <v>0</v>
      </c>
      <c r="BK332" s="195">
        <v>0</v>
      </c>
      <c r="BL332" s="195">
        <v>0</v>
      </c>
      <c r="BM332" s="195">
        <v>54400</v>
      </c>
      <c r="BN332" s="195">
        <v>0</v>
      </c>
      <c r="BO332" s="195">
        <v>0</v>
      </c>
      <c r="BP332" s="195">
        <v>0</v>
      </c>
      <c r="BQ332" s="195">
        <v>0</v>
      </c>
      <c r="BR332" s="195">
        <v>0</v>
      </c>
      <c r="BS332" s="197">
        <v>0</v>
      </c>
      <c r="BT332" s="197">
        <v>0</v>
      </c>
      <c r="BU332" s="197">
        <v>0</v>
      </c>
      <c r="BV332" s="195">
        <v>0</v>
      </c>
      <c r="BW332" s="195">
        <v>0</v>
      </c>
      <c r="BX332" s="195">
        <v>0</v>
      </c>
      <c r="BY332" s="197">
        <v>0</v>
      </c>
      <c r="BZ332" s="195">
        <v>0</v>
      </c>
      <c r="CA332" s="197">
        <v>0</v>
      </c>
      <c r="CB332" s="197">
        <v>0</v>
      </c>
      <c r="CC332" s="197">
        <v>0</v>
      </c>
      <c r="CD332" s="195">
        <v>0</v>
      </c>
      <c r="CE332" s="195">
        <v>0</v>
      </c>
      <c r="CF332" s="197">
        <v>0</v>
      </c>
      <c r="CG332" s="197">
        <v>0</v>
      </c>
      <c r="CH332" s="197">
        <v>0</v>
      </c>
      <c r="CI332" s="197">
        <v>0</v>
      </c>
      <c r="CJ332" s="195">
        <v>0</v>
      </c>
      <c r="CK332" s="197">
        <v>0</v>
      </c>
      <c r="CL332" s="195">
        <v>0</v>
      </c>
      <c r="CM332" s="197">
        <v>0</v>
      </c>
    </row>
    <row r="333" spans="1:91" ht="24.6" hidden="1">
      <c r="A333" s="125">
        <v>22</v>
      </c>
      <c r="B333" s="243" t="s">
        <v>1060</v>
      </c>
      <c r="C333" s="131" t="s">
        <v>1287</v>
      </c>
      <c r="D333" s="195">
        <v>0</v>
      </c>
      <c r="E333" s="195">
        <v>106140</v>
      </c>
      <c r="F333" s="195">
        <v>0</v>
      </c>
      <c r="G333" s="195">
        <v>6300</v>
      </c>
      <c r="H333" s="195">
        <v>28050</v>
      </c>
      <c r="I333" s="195">
        <v>0</v>
      </c>
      <c r="J333" s="195">
        <v>0</v>
      </c>
      <c r="K333" s="195">
        <v>62820</v>
      </c>
      <c r="L333" s="195">
        <v>0</v>
      </c>
      <c r="M333" s="195">
        <v>25470</v>
      </c>
      <c r="N333" s="195">
        <v>28154</v>
      </c>
      <c r="O333" s="195">
        <v>0</v>
      </c>
      <c r="P333" s="195">
        <v>0</v>
      </c>
      <c r="Q333" s="195">
        <v>3000</v>
      </c>
      <c r="R333" s="195">
        <v>0</v>
      </c>
      <c r="S333" s="195">
        <v>0</v>
      </c>
      <c r="T333" s="195">
        <v>0</v>
      </c>
      <c r="U333" s="195">
        <v>0</v>
      </c>
      <c r="V333" s="195">
        <v>0</v>
      </c>
      <c r="W333" s="195">
        <v>700</v>
      </c>
      <c r="X333" s="195">
        <v>3978735</v>
      </c>
      <c r="Y333" s="195">
        <v>32400</v>
      </c>
      <c r="Z333" s="195">
        <v>9880</v>
      </c>
      <c r="AA333" s="195">
        <v>0</v>
      </c>
      <c r="AB333" s="195">
        <v>0</v>
      </c>
      <c r="AC333" s="195">
        <v>0</v>
      </c>
      <c r="AD333" s="195">
        <v>151940</v>
      </c>
      <c r="AE333" s="195">
        <v>0</v>
      </c>
      <c r="AF333" s="195">
        <v>3900</v>
      </c>
      <c r="AG333" s="195">
        <v>16020.6</v>
      </c>
      <c r="AH333" s="195">
        <v>18400</v>
      </c>
      <c r="AI333" s="195">
        <v>0</v>
      </c>
      <c r="AJ333" s="195">
        <v>6529803.75</v>
      </c>
      <c r="AK333" s="195">
        <v>18450</v>
      </c>
      <c r="AL333" s="195">
        <v>5400</v>
      </c>
      <c r="AM333" s="195">
        <v>0</v>
      </c>
      <c r="AN333" s="195">
        <v>16800</v>
      </c>
      <c r="AO333" s="195">
        <v>0</v>
      </c>
      <c r="AP333" s="195">
        <v>0</v>
      </c>
      <c r="AQ333" s="195">
        <v>0</v>
      </c>
      <c r="AR333" s="195">
        <v>0</v>
      </c>
      <c r="AS333" s="195">
        <v>0</v>
      </c>
      <c r="AT333" s="195">
        <v>207600</v>
      </c>
      <c r="AU333" s="195">
        <v>0</v>
      </c>
      <c r="AV333" s="195">
        <v>0</v>
      </c>
      <c r="AW333" s="195">
        <v>0</v>
      </c>
      <c r="AX333" s="195">
        <v>11400</v>
      </c>
      <c r="AY333" s="195">
        <v>0</v>
      </c>
      <c r="AZ333" s="195">
        <v>0</v>
      </c>
      <c r="BA333" s="195">
        <v>2400</v>
      </c>
      <c r="BB333" s="195">
        <v>130190</v>
      </c>
      <c r="BC333" s="195">
        <v>0</v>
      </c>
      <c r="BD333" s="195">
        <v>0</v>
      </c>
      <c r="BE333" s="195">
        <v>0</v>
      </c>
      <c r="BF333" s="195">
        <v>0</v>
      </c>
      <c r="BG333" s="195">
        <v>0</v>
      </c>
      <c r="BH333" s="195">
        <v>0</v>
      </c>
      <c r="BI333" s="195">
        <v>0</v>
      </c>
      <c r="BJ333" s="195">
        <v>0</v>
      </c>
      <c r="BK333" s="195">
        <v>0</v>
      </c>
      <c r="BL333" s="195">
        <v>0</v>
      </c>
      <c r="BM333" s="195">
        <v>0</v>
      </c>
      <c r="BN333" s="195">
        <v>0</v>
      </c>
      <c r="BO333" s="195">
        <v>7500</v>
      </c>
      <c r="BP333" s="195">
        <v>0</v>
      </c>
      <c r="BQ333" s="195">
        <v>0</v>
      </c>
      <c r="BR333" s="195">
        <v>0</v>
      </c>
      <c r="BS333" s="197">
        <v>2550438</v>
      </c>
      <c r="BT333" s="197">
        <v>33060</v>
      </c>
      <c r="BU333" s="197">
        <v>0</v>
      </c>
      <c r="BV333" s="197">
        <v>0</v>
      </c>
      <c r="BW333" s="197">
        <v>0</v>
      </c>
      <c r="BX333" s="197">
        <v>0</v>
      </c>
      <c r="BY333" s="197">
        <v>3200</v>
      </c>
      <c r="BZ333" s="197">
        <v>0</v>
      </c>
      <c r="CA333" s="197">
        <v>0</v>
      </c>
      <c r="CB333" s="197">
        <v>0</v>
      </c>
      <c r="CC333" s="195">
        <v>0</v>
      </c>
      <c r="CD333" s="197">
        <v>0</v>
      </c>
      <c r="CE333" s="197">
        <v>0</v>
      </c>
      <c r="CF333" s="197">
        <v>0</v>
      </c>
      <c r="CG333" s="197">
        <v>0</v>
      </c>
      <c r="CH333" s="197">
        <v>0</v>
      </c>
      <c r="CI333" s="197">
        <v>0</v>
      </c>
      <c r="CJ333" s="195">
        <v>0</v>
      </c>
      <c r="CK333" s="195">
        <v>0</v>
      </c>
      <c r="CL333" s="197">
        <v>7500</v>
      </c>
      <c r="CM333" s="197">
        <v>4500</v>
      </c>
    </row>
    <row r="334" spans="1:91" ht="24.6" hidden="1">
      <c r="A334" s="125">
        <v>38</v>
      </c>
      <c r="B334" s="243" t="s">
        <v>1061</v>
      </c>
      <c r="C334" s="131" t="s">
        <v>1288</v>
      </c>
      <c r="D334" s="195">
        <v>551501.41</v>
      </c>
      <c r="E334" s="195">
        <v>10352.31</v>
      </c>
      <c r="F334" s="195">
        <v>0</v>
      </c>
      <c r="G334" s="195">
        <v>0</v>
      </c>
      <c r="H334" s="195">
        <v>63117.57</v>
      </c>
      <c r="I334" s="195">
        <v>18904.78</v>
      </c>
      <c r="J334" s="195">
        <v>34506.32</v>
      </c>
      <c r="K334" s="195">
        <v>14185.86</v>
      </c>
      <c r="L334" s="195">
        <v>229800</v>
      </c>
      <c r="M334" s="195">
        <v>0</v>
      </c>
      <c r="N334" s="195">
        <v>475261.36</v>
      </c>
      <c r="O334" s="195">
        <v>742062.99</v>
      </c>
      <c r="P334" s="195">
        <v>11562825.32</v>
      </c>
      <c r="Q334" s="195">
        <v>0</v>
      </c>
      <c r="R334" s="195">
        <v>12150</v>
      </c>
      <c r="S334" s="195">
        <v>312538.86</v>
      </c>
      <c r="T334" s="195">
        <v>0</v>
      </c>
      <c r="U334" s="195">
        <v>0</v>
      </c>
      <c r="V334" s="195">
        <v>0</v>
      </c>
      <c r="W334" s="195">
        <v>133600</v>
      </c>
      <c r="X334" s="195">
        <v>6945802.5499999998</v>
      </c>
      <c r="Y334" s="195">
        <v>272437.01</v>
      </c>
      <c r="Z334" s="195">
        <v>332838.61</v>
      </c>
      <c r="AA334" s="195">
        <v>228122.91</v>
      </c>
      <c r="AB334" s="195">
        <v>60941.97</v>
      </c>
      <c r="AC334" s="195">
        <v>223817.85</v>
      </c>
      <c r="AD334" s="195">
        <v>257040</v>
      </c>
      <c r="AE334" s="195">
        <v>986040.81</v>
      </c>
      <c r="AF334" s="195">
        <v>340782.14</v>
      </c>
      <c r="AG334" s="195">
        <v>0</v>
      </c>
      <c r="AH334" s="195">
        <v>327200.15999999997</v>
      </c>
      <c r="AI334" s="195">
        <v>528496.68000000005</v>
      </c>
      <c r="AJ334" s="195">
        <v>549307.13</v>
      </c>
      <c r="AK334" s="195">
        <v>544314.44999999995</v>
      </c>
      <c r="AL334" s="195">
        <v>3640232.48</v>
      </c>
      <c r="AM334" s="195">
        <v>242100</v>
      </c>
      <c r="AN334" s="195">
        <v>179871.03</v>
      </c>
      <c r="AO334" s="195">
        <v>0</v>
      </c>
      <c r="AP334" s="195">
        <v>613821.06000000006</v>
      </c>
      <c r="AQ334" s="195">
        <v>688596.03</v>
      </c>
      <c r="AR334" s="195">
        <v>0</v>
      </c>
      <c r="AS334" s="195">
        <v>2027663.64</v>
      </c>
      <c r="AT334" s="195">
        <v>48391.12</v>
      </c>
      <c r="AU334" s="195">
        <v>300809.96999999997</v>
      </c>
      <c r="AV334" s="195">
        <v>992536.7</v>
      </c>
      <c r="AW334" s="195">
        <v>204243.03</v>
      </c>
      <c r="AX334" s="195">
        <v>179871.03</v>
      </c>
      <c r="AY334" s="195">
        <v>262414.67</v>
      </c>
      <c r="AZ334" s="195">
        <v>31664.97</v>
      </c>
      <c r="BA334" s="195">
        <v>244761.03</v>
      </c>
      <c r="BB334" s="195">
        <v>1396590.03</v>
      </c>
      <c r="BC334" s="195">
        <v>0</v>
      </c>
      <c r="BD334" s="195">
        <v>2680190.48</v>
      </c>
      <c r="BE334" s="195">
        <v>160859.97</v>
      </c>
      <c r="BF334" s="195">
        <v>115690.05</v>
      </c>
      <c r="BG334" s="195">
        <v>140640.03</v>
      </c>
      <c r="BH334" s="195">
        <v>2305941.9300000002</v>
      </c>
      <c r="BI334" s="195">
        <v>0</v>
      </c>
      <c r="BJ334" s="195">
        <v>306205.92</v>
      </c>
      <c r="BK334" s="195">
        <v>268069.5</v>
      </c>
      <c r="BL334" s="195">
        <v>481232.97</v>
      </c>
      <c r="BM334" s="195">
        <v>1316269.17</v>
      </c>
      <c r="BN334" s="195">
        <v>228496.05</v>
      </c>
      <c r="BO334" s="195">
        <v>333179.28000000003</v>
      </c>
      <c r="BP334" s="195">
        <v>537889.94999999995</v>
      </c>
      <c r="BQ334" s="195">
        <v>383078.25</v>
      </c>
      <c r="BR334" s="195">
        <v>634808.34</v>
      </c>
      <c r="BS334" s="197">
        <v>1437329.97</v>
      </c>
      <c r="BT334" s="197">
        <v>201750.03</v>
      </c>
      <c r="BU334" s="195">
        <v>0</v>
      </c>
      <c r="BV334" s="195">
        <v>3616013.97</v>
      </c>
      <c r="BW334" s="195">
        <v>305669.07</v>
      </c>
      <c r="BX334" s="195">
        <v>425579.85</v>
      </c>
      <c r="BY334" s="197">
        <v>185130.09</v>
      </c>
      <c r="BZ334" s="197">
        <v>593712</v>
      </c>
      <c r="CA334" s="197">
        <v>252973.1</v>
      </c>
      <c r="CB334" s="195">
        <v>176001.03</v>
      </c>
      <c r="CC334" s="197">
        <v>661650.03</v>
      </c>
      <c r="CD334" s="197">
        <v>1431630</v>
      </c>
      <c r="CE334" s="195">
        <v>0</v>
      </c>
      <c r="CF334" s="197">
        <v>530049.75</v>
      </c>
      <c r="CG334" s="197">
        <v>68850</v>
      </c>
      <c r="CH334" s="195">
        <v>255745.62</v>
      </c>
      <c r="CI334" s="195">
        <v>152849.97</v>
      </c>
      <c r="CJ334" s="195">
        <v>58118.97</v>
      </c>
      <c r="CK334" s="195">
        <v>2011128.93</v>
      </c>
      <c r="CL334" s="197">
        <v>543446.64</v>
      </c>
      <c r="CM334" s="197">
        <v>547551</v>
      </c>
    </row>
    <row r="335" spans="1:91" ht="24.6" hidden="1">
      <c r="A335" s="125">
        <v>38</v>
      </c>
      <c r="B335" s="243" t="s">
        <v>1062</v>
      </c>
      <c r="C335" s="131" t="s">
        <v>624</v>
      </c>
      <c r="D335" s="195">
        <v>32004783.829999998</v>
      </c>
      <c r="E335" s="195">
        <v>0</v>
      </c>
      <c r="F335" s="195">
        <v>303341.62</v>
      </c>
      <c r="G335" s="195">
        <v>27510.58</v>
      </c>
      <c r="H335" s="195">
        <v>59588.32</v>
      </c>
      <c r="I335" s="195">
        <v>67083.77</v>
      </c>
      <c r="J335" s="195">
        <v>40210.239999999998</v>
      </c>
      <c r="K335" s="195">
        <v>292536.86</v>
      </c>
      <c r="L335" s="195">
        <v>0</v>
      </c>
      <c r="M335" s="195">
        <v>1702184.83</v>
      </c>
      <c r="N335" s="195">
        <v>1783074.59</v>
      </c>
      <c r="O335" s="195">
        <v>549972.19999999995</v>
      </c>
      <c r="P335" s="195">
        <v>9405665.1400000006</v>
      </c>
      <c r="Q335" s="195">
        <v>0</v>
      </c>
      <c r="R335" s="195">
        <v>0</v>
      </c>
      <c r="S335" s="195">
        <v>2969280.45</v>
      </c>
      <c r="T335" s="195">
        <v>31841.279999999999</v>
      </c>
      <c r="U335" s="195">
        <v>0</v>
      </c>
      <c r="V335" s="195">
        <v>0</v>
      </c>
      <c r="W335" s="195">
        <v>287464.2</v>
      </c>
      <c r="X335" s="195">
        <v>10861823.84</v>
      </c>
      <c r="Y335" s="195">
        <v>25983.78</v>
      </c>
      <c r="Z335" s="195">
        <v>2457880.75</v>
      </c>
      <c r="AA335" s="195">
        <v>18500.04</v>
      </c>
      <c r="AB335" s="195">
        <v>6660</v>
      </c>
      <c r="AC335" s="195">
        <v>48513.15</v>
      </c>
      <c r="AD335" s="195">
        <v>102322.17</v>
      </c>
      <c r="AE335" s="195">
        <v>3196063.23</v>
      </c>
      <c r="AF335" s="195">
        <v>24233.439999999999</v>
      </c>
      <c r="AG335" s="195">
        <v>260484.21</v>
      </c>
      <c r="AH335" s="195">
        <v>396312.55</v>
      </c>
      <c r="AI335" s="195">
        <v>369034.96</v>
      </c>
      <c r="AJ335" s="195">
        <v>432460.47</v>
      </c>
      <c r="AK335" s="195">
        <v>486094.74</v>
      </c>
      <c r="AL335" s="195">
        <v>24246599.760000002</v>
      </c>
      <c r="AM335" s="195">
        <v>13379.94</v>
      </c>
      <c r="AN335" s="195">
        <v>140280.03</v>
      </c>
      <c r="AO335" s="195">
        <v>241375.67</v>
      </c>
      <c r="AP335" s="195">
        <v>504870.03</v>
      </c>
      <c r="AQ335" s="195">
        <v>52799.94</v>
      </c>
      <c r="AR335" s="195">
        <v>0</v>
      </c>
      <c r="AS335" s="195">
        <v>4206471</v>
      </c>
      <c r="AT335" s="195">
        <v>138969.99</v>
      </c>
      <c r="AU335" s="195">
        <v>44978.13</v>
      </c>
      <c r="AV335" s="195">
        <v>518787</v>
      </c>
      <c r="AW335" s="195">
        <v>17735.22</v>
      </c>
      <c r="AX335" s="195">
        <v>481923.01</v>
      </c>
      <c r="AY335" s="195">
        <v>171360</v>
      </c>
      <c r="AZ335" s="195">
        <v>101257.56</v>
      </c>
      <c r="BA335" s="195">
        <v>109065.42</v>
      </c>
      <c r="BB335" s="195">
        <v>9943996.8599999994</v>
      </c>
      <c r="BC335" s="195">
        <v>0</v>
      </c>
      <c r="BD335" s="195">
        <v>15165452.619999999</v>
      </c>
      <c r="BE335" s="195">
        <v>1106304.3</v>
      </c>
      <c r="BF335" s="195">
        <v>42300</v>
      </c>
      <c r="BG335" s="195">
        <v>7381</v>
      </c>
      <c r="BH335" s="195">
        <v>2780168.31</v>
      </c>
      <c r="BI335" s="195">
        <v>209913.48</v>
      </c>
      <c r="BJ335" s="195">
        <v>569680.38</v>
      </c>
      <c r="BK335" s="195">
        <v>297000</v>
      </c>
      <c r="BL335" s="195">
        <v>727327.22</v>
      </c>
      <c r="BM335" s="195">
        <v>2738001.72</v>
      </c>
      <c r="BN335" s="195">
        <v>209063.25</v>
      </c>
      <c r="BO335" s="195">
        <v>850395</v>
      </c>
      <c r="BP335" s="195">
        <v>794061.45</v>
      </c>
      <c r="BQ335" s="195">
        <v>630020.71</v>
      </c>
      <c r="BR335" s="195">
        <v>940881.96</v>
      </c>
      <c r="BS335" s="197">
        <v>18398700</v>
      </c>
      <c r="BT335" s="195">
        <v>0</v>
      </c>
      <c r="BU335" s="195">
        <v>150000.03</v>
      </c>
      <c r="BV335" s="195">
        <v>215640.33</v>
      </c>
      <c r="BW335" s="195">
        <v>0</v>
      </c>
      <c r="BX335" s="195">
        <v>0</v>
      </c>
      <c r="BY335" s="197">
        <v>3306834.9</v>
      </c>
      <c r="BZ335" s="197">
        <v>107326.67</v>
      </c>
      <c r="CA335" s="195">
        <v>0</v>
      </c>
      <c r="CB335" s="195">
        <v>0</v>
      </c>
      <c r="CC335" s="195">
        <v>0</v>
      </c>
      <c r="CD335" s="197">
        <v>0</v>
      </c>
      <c r="CE335" s="195">
        <v>0</v>
      </c>
      <c r="CF335" s="195">
        <v>3698526.67</v>
      </c>
      <c r="CG335" s="197">
        <v>0</v>
      </c>
      <c r="CH335" s="195">
        <v>16278.18</v>
      </c>
      <c r="CI335" s="195">
        <v>0</v>
      </c>
      <c r="CJ335" s="195">
        <v>98432.84</v>
      </c>
      <c r="CK335" s="195">
        <v>1891085.22</v>
      </c>
      <c r="CL335" s="195">
        <v>474000.03</v>
      </c>
      <c r="CM335" s="197">
        <v>468504</v>
      </c>
    </row>
    <row r="336" spans="1:91" ht="24.6" hidden="1">
      <c r="A336" s="125">
        <v>38</v>
      </c>
      <c r="B336" s="243" t="s">
        <v>1063</v>
      </c>
      <c r="C336" s="131" t="s">
        <v>625</v>
      </c>
      <c r="D336" s="195">
        <v>41662.33</v>
      </c>
      <c r="E336" s="195">
        <v>0</v>
      </c>
      <c r="F336" s="195">
        <v>0</v>
      </c>
      <c r="G336" s="195">
        <v>0</v>
      </c>
      <c r="H336" s="195">
        <v>192065.06</v>
      </c>
      <c r="I336" s="195">
        <v>0</v>
      </c>
      <c r="J336" s="195">
        <v>25170.400000000001</v>
      </c>
      <c r="K336" s="195">
        <v>29913.64</v>
      </c>
      <c r="L336" s="195">
        <v>0</v>
      </c>
      <c r="M336" s="195">
        <v>0</v>
      </c>
      <c r="N336" s="195">
        <v>0</v>
      </c>
      <c r="O336" s="195">
        <v>149323.28</v>
      </c>
      <c r="P336" s="195">
        <v>3151942.9</v>
      </c>
      <c r="Q336" s="195">
        <v>2525.58</v>
      </c>
      <c r="R336" s="195">
        <v>0</v>
      </c>
      <c r="S336" s="195">
        <v>0</v>
      </c>
      <c r="T336" s="195">
        <v>21600.45</v>
      </c>
      <c r="U336" s="195">
        <v>124499.97</v>
      </c>
      <c r="V336" s="195">
        <v>0</v>
      </c>
      <c r="W336" s="195">
        <v>0</v>
      </c>
      <c r="X336" s="195">
        <v>244223.24</v>
      </c>
      <c r="Y336" s="195">
        <v>54978.32</v>
      </c>
      <c r="Z336" s="195">
        <v>29857.98</v>
      </c>
      <c r="AA336" s="195">
        <v>0</v>
      </c>
      <c r="AB336" s="195">
        <v>0</v>
      </c>
      <c r="AC336" s="195">
        <v>26730</v>
      </c>
      <c r="AD336" s="195">
        <v>230143.44</v>
      </c>
      <c r="AE336" s="195">
        <v>0</v>
      </c>
      <c r="AF336" s="195">
        <v>8526.57</v>
      </c>
      <c r="AG336" s="195">
        <v>0</v>
      </c>
      <c r="AH336" s="195">
        <v>25047.84</v>
      </c>
      <c r="AI336" s="195">
        <v>33466.36</v>
      </c>
      <c r="AJ336" s="195">
        <v>52546.18</v>
      </c>
      <c r="AK336" s="195">
        <v>58542.15</v>
      </c>
      <c r="AL336" s="195">
        <v>96954.9</v>
      </c>
      <c r="AM336" s="195">
        <v>0</v>
      </c>
      <c r="AN336" s="195">
        <v>0</v>
      </c>
      <c r="AO336" s="195">
        <v>0</v>
      </c>
      <c r="AP336" s="195">
        <v>17499.96</v>
      </c>
      <c r="AQ336" s="195">
        <v>0</v>
      </c>
      <c r="AR336" s="195">
        <v>462880.09</v>
      </c>
      <c r="AS336" s="195">
        <v>0</v>
      </c>
      <c r="AT336" s="195">
        <v>8997.57</v>
      </c>
      <c r="AU336" s="195">
        <v>266320.09000000003</v>
      </c>
      <c r="AV336" s="195">
        <v>0</v>
      </c>
      <c r="AW336" s="195">
        <v>33049.449999999997</v>
      </c>
      <c r="AX336" s="195">
        <v>0</v>
      </c>
      <c r="AY336" s="195">
        <v>0</v>
      </c>
      <c r="AZ336" s="195">
        <v>0</v>
      </c>
      <c r="BA336" s="195">
        <v>0</v>
      </c>
      <c r="BB336" s="195">
        <v>251540.01</v>
      </c>
      <c r="BC336" s="195">
        <v>0</v>
      </c>
      <c r="BD336" s="195">
        <v>198119.97</v>
      </c>
      <c r="BE336" s="195">
        <v>306459.53999999998</v>
      </c>
      <c r="BF336" s="195">
        <v>0</v>
      </c>
      <c r="BG336" s="195">
        <v>0</v>
      </c>
      <c r="BH336" s="195">
        <v>0</v>
      </c>
      <c r="BI336" s="195">
        <v>0</v>
      </c>
      <c r="BJ336" s="195">
        <v>0</v>
      </c>
      <c r="BK336" s="195">
        <v>0</v>
      </c>
      <c r="BL336" s="195">
        <v>133235.85999999999</v>
      </c>
      <c r="BM336" s="195">
        <v>0</v>
      </c>
      <c r="BN336" s="195">
        <v>734145.03</v>
      </c>
      <c r="BO336" s="195">
        <v>55587.78</v>
      </c>
      <c r="BP336" s="195">
        <v>23040</v>
      </c>
      <c r="BQ336" s="195">
        <v>15191.17</v>
      </c>
      <c r="BR336" s="195">
        <v>589388.85</v>
      </c>
      <c r="BS336" s="197">
        <v>696162.32</v>
      </c>
      <c r="BT336" s="195">
        <v>638731.53</v>
      </c>
      <c r="BU336" s="197">
        <v>0</v>
      </c>
      <c r="BV336" s="195">
        <v>11476751.67</v>
      </c>
      <c r="BW336" s="195">
        <v>458312.94</v>
      </c>
      <c r="BX336" s="197">
        <v>903600</v>
      </c>
      <c r="BY336" s="195">
        <v>0</v>
      </c>
      <c r="BZ336" s="195">
        <v>976936.99</v>
      </c>
      <c r="CA336" s="197">
        <v>0</v>
      </c>
      <c r="CB336" s="195">
        <v>0</v>
      </c>
      <c r="CC336" s="195">
        <v>9291.67</v>
      </c>
      <c r="CD336" s="195">
        <v>3886301.11</v>
      </c>
      <c r="CE336" s="195">
        <v>227189.97</v>
      </c>
      <c r="CF336" s="197">
        <v>19978.2</v>
      </c>
      <c r="CG336" s="195">
        <v>0</v>
      </c>
      <c r="CH336" s="195">
        <v>0</v>
      </c>
      <c r="CI336" s="195">
        <v>0</v>
      </c>
      <c r="CJ336" s="195">
        <v>110201.58</v>
      </c>
      <c r="CK336" s="197">
        <v>0</v>
      </c>
      <c r="CL336" s="195">
        <v>130799.61</v>
      </c>
      <c r="CM336" s="197">
        <v>114538.32</v>
      </c>
    </row>
    <row r="337" spans="1:91" ht="24.6" hidden="1">
      <c r="A337" s="125">
        <v>38</v>
      </c>
      <c r="B337" s="243" t="s">
        <v>1064</v>
      </c>
      <c r="C337" s="128" t="s">
        <v>626</v>
      </c>
      <c r="D337" s="195">
        <v>28670.35</v>
      </c>
      <c r="E337" s="195">
        <v>0</v>
      </c>
      <c r="F337" s="195">
        <v>0</v>
      </c>
      <c r="G337" s="195">
        <v>0</v>
      </c>
      <c r="H337" s="195">
        <v>0</v>
      </c>
      <c r="I337" s="195">
        <v>0</v>
      </c>
      <c r="J337" s="195">
        <v>0</v>
      </c>
      <c r="K337" s="195">
        <v>1628.99</v>
      </c>
      <c r="L337" s="195">
        <v>0</v>
      </c>
      <c r="M337" s="195">
        <v>0</v>
      </c>
      <c r="N337" s="195">
        <v>0</v>
      </c>
      <c r="O337" s="195">
        <v>64577.09</v>
      </c>
      <c r="P337" s="195">
        <v>3421298.77</v>
      </c>
      <c r="Q337" s="195">
        <v>0</v>
      </c>
      <c r="R337" s="195">
        <v>0</v>
      </c>
      <c r="S337" s="195">
        <v>21807.24</v>
      </c>
      <c r="T337" s="195">
        <v>0</v>
      </c>
      <c r="U337" s="195">
        <v>0</v>
      </c>
      <c r="V337" s="195">
        <v>8293.99</v>
      </c>
      <c r="W337" s="195">
        <v>0</v>
      </c>
      <c r="X337" s="195">
        <v>0</v>
      </c>
      <c r="Y337" s="195">
        <v>49311.73</v>
      </c>
      <c r="Z337" s="195">
        <v>0</v>
      </c>
      <c r="AA337" s="195">
        <v>0</v>
      </c>
      <c r="AB337" s="195">
        <v>0</v>
      </c>
      <c r="AC337" s="195">
        <v>7949.97</v>
      </c>
      <c r="AD337" s="195">
        <v>36844.449999999997</v>
      </c>
      <c r="AE337" s="195">
        <v>0</v>
      </c>
      <c r="AF337" s="195">
        <v>8466.75</v>
      </c>
      <c r="AG337" s="195">
        <v>11740.72</v>
      </c>
      <c r="AH337" s="195">
        <v>5099.88</v>
      </c>
      <c r="AI337" s="195">
        <v>0</v>
      </c>
      <c r="AJ337" s="195">
        <v>3902.71</v>
      </c>
      <c r="AK337" s="195">
        <v>204739.5</v>
      </c>
      <c r="AL337" s="195">
        <v>0</v>
      </c>
      <c r="AM337" s="195">
        <v>0</v>
      </c>
      <c r="AN337" s="195">
        <v>0</v>
      </c>
      <c r="AO337" s="195">
        <v>0</v>
      </c>
      <c r="AP337" s="195">
        <v>19060.169999999998</v>
      </c>
      <c r="AQ337" s="195">
        <v>0</v>
      </c>
      <c r="AR337" s="195">
        <v>0</v>
      </c>
      <c r="AS337" s="195">
        <v>0</v>
      </c>
      <c r="AT337" s="195">
        <v>0</v>
      </c>
      <c r="AU337" s="195">
        <v>0</v>
      </c>
      <c r="AV337" s="195">
        <v>0</v>
      </c>
      <c r="AW337" s="195">
        <v>0</v>
      </c>
      <c r="AX337" s="195">
        <v>0</v>
      </c>
      <c r="AY337" s="195">
        <v>0</v>
      </c>
      <c r="AZ337" s="195">
        <v>0</v>
      </c>
      <c r="BA337" s="195">
        <v>0</v>
      </c>
      <c r="BB337" s="195">
        <v>0</v>
      </c>
      <c r="BC337" s="195">
        <v>0</v>
      </c>
      <c r="BD337" s="195">
        <v>0</v>
      </c>
      <c r="BE337" s="195">
        <v>129458.79</v>
      </c>
      <c r="BF337" s="195">
        <v>0</v>
      </c>
      <c r="BG337" s="195">
        <v>0</v>
      </c>
      <c r="BH337" s="195">
        <v>0</v>
      </c>
      <c r="BI337" s="195">
        <v>0</v>
      </c>
      <c r="BJ337" s="195">
        <v>155700</v>
      </c>
      <c r="BK337" s="195">
        <v>0</v>
      </c>
      <c r="BL337" s="195">
        <v>199985</v>
      </c>
      <c r="BM337" s="195">
        <v>75873.63</v>
      </c>
      <c r="BN337" s="195">
        <v>83846</v>
      </c>
      <c r="BO337" s="195">
        <v>24499.98</v>
      </c>
      <c r="BP337" s="195">
        <v>38880</v>
      </c>
      <c r="BQ337" s="195">
        <v>128025</v>
      </c>
      <c r="BR337" s="195">
        <v>14116.68</v>
      </c>
      <c r="BS337" s="197">
        <v>1770945.03</v>
      </c>
      <c r="BT337" s="195">
        <v>8132.85</v>
      </c>
      <c r="BU337" s="197">
        <v>0</v>
      </c>
      <c r="BV337" s="197">
        <v>5416.67</v>
      </c>
      <c r="BW337" s="195">
        <v>0</v>
      </c>
      <c r="BX337" s="195">
        <v>0</v>
      </c>
      <c r="BY337" s="197">
        <v>0</v>
      </c>
      <c r="BZ337" s="195">
        <v>0</v>
      </c>
      <c r="CA337" s="197">
        <v>0</v>
      </c>
      <c r="CB337" s="195">
        <v>69249.960000000006</v>
      </c>
      <c r="CC337" s="195">
        <v>0</v>
      </c>
      <c r="CD337" s="195">
        <v>0</v>
      </c>
      <c r="CE337" s="195">
        <v>0</v>
      </c>
      <c r="CF337" s="195">
        <v>0</v>
      </c>
      <c r="CG337" s="195">
        <v>0</v>
      </c>
      <c r="CH337" s="195">
        <v>52449.93</v>
      </c>
      <c r="CI337" s="197">
        <v>0</v>
      </c>
      <c r="CJ337" s="195">
        <v>0</v>
      </c>
      <c r="CK337" s="197">
        <v>0</v>
      </c>
      <c r="CL337" s="195">
        <v>3240</v>
      </c>
      <c r="CM337" s="197">
        <v>99723.520000000004</v>
      </c>
    </row>
    <row r="338" spans="1:91" ht="24.6" hidden="1">
      <c r="A338" s="125">
        <v>38</v>
      </c>
      <c r="B338" s="243" t="s">
        <v>1065</v>
      </c>
      <c r="C338" s="128" t="s">
        <v>1289</v>
      </c>
      <c r="D338" s="195">
        <v>0</v>
      </c>
      <c r="E338" s="195">
        <v>0</v>
      </c>
      <c r="F338" s="195">
        <v>0</v>
      </c>
      <c r="G338" s="195">
        <v>0</v>
      </c>
      <c r="H338" s="195">
        <v>0</v>
      </c>
      <c r="I338" s="195">
        <v>0</v>
      </c>
      <c r="J338" s="195">
        <v>0</v>
      </c>
      <c r="K338" s="195">
        <v>0</v>
      </c>
      <c r="L338" s="195">
        <v>0</v>
      </c>
      <c r="M338" s="195">
        <v>0</v>
      </c>
      <c r="N338" s="195">
        <v>0</v>
      </c>
      <c r="O338" s="195">
        <v>108369.67</v>
      </c>
      <c r="P338" s="195">
        <v>0</v>
      </c>
      <c r="Q338" s="195">
        <v>0</v>
      </c>
      <c r="R338" s="195">
        <v>0</v>
      </c>
      <c r="S338" s="195">
        <v>0</v>
      </c>
      <c r="T338" s="195">
        <v>0</v>
      </c>
      <c r="U338" s="195">
        <v>0</v>
      </c>
      <c r="V338" s="195">
        <v>25965.85</v>
      </c>
      <c r="W338" s="195">
        <v>61333.36</v>
      </c>
      <c r="X338" s="195">
        <v>0</v>
      </c>
      <c r="Y338" s="195">
        <v>0</v>
      </c>
      <c r="Z338" s="195">
        <v>0</v>
      </c>
      <c r="AA338" s="195">
        <v>0</v>
      </c>
      <c r="AB338" s="195">
        <v>0</v>
      </c>
      <c r="AC338" s="195">
        <v>0</v>
      </c>
      <c r="AD338" s="195">
        <v>0</v>
      </c>
      <c r="AE338" s="195">
        <v>0</v>
      </c>
      <c r="AF338" s="195">
        <v>0</v>
      </c>
      <c r="AG338" s="195">
        <v>0</v>
      </c>
      <c r="AH338" s="195">
        <v>0</v>
      </c>
      <c r="AI338" s="195">
        <v>0</v>
      </c>
      <c r="AJ338" s="195">
        <v>0</v>
      </c>
      <c r="AK338" s="195">
        <v>60000</v>
      </c>
      <c r="AL338" s="195">
        <v>0</v>
      </c>
      <c r="AM338" s="195">
        <v>0</v>
      </c>
      <c r="AN338" s="195">
        <v>0</v>
      </c>
      <c r="AO338" s="195">
        <v>0</v>
      </c>
      <c r="AP338" s="195">
        <v>0</v>
      </c>
      <c r="AQ338" s="195">
        <v>0</v>
      </c>
      <c r="AR338" s="195">
        <v>0</v>
      </c>
      <c r="AS338" s="195">
        <v>0</v>
      </c>
      <c r="AT338" s="195">
        <v>0</v>
      </c>
      <c r="AU338" s="195">
        <v>0</v>
      </c>
      <c r="AV338" s="195">
        <v>0</v>
      </c>
      <c r="AW338" s="195">
        <v>0</v>
      </c>
      <c r="AX338" s="195">
        <v>0</v>
      </c>
      <c r="AY338" s="195">
        <v>0</v>
      </c>
      <c r="AZ338" s="195">
        <v>0</v>
      </c>
      <c r="BA338" s="195">
        <v>0</v>
      </c>
      <c r="BB338" s="195">
        <v>0</v>
      </c>
      <c r="BC338" s="195">
        <v>0</v>
      </c>
      <c r="BD338" s="195">
        <v>0</v>
      </c>
      <c r="BE338" s="195">
        <v>0</v>
      </c>
      <c r="BF338" s="195">
        <v>0</v>
      </c>
      <c r="BG338" s="195">
        <v>0</v>
      </c>
      <c r="BH338" s="195">
        <v>235880.37</v>
      </c>
      <c r="BI338" s="195">
        <v>0</v>
      </c>
      <c r="BJ338" s="195">
        <v>0</v>
      </c>
      <c r="BK338" s="195">
        <v>99999.99</v>
      </c>
      <c r="BL338" s="195">
        <v>132450.01</v>
      </c>
      <c r="BM338" s="195">
        <v>0</v>
      </c>
      <c r="BN338" s="195">
        <v>0</v>
      </c>
      <c r="BO338" s="195">
        <v>0</v>
      </c>
      <c r="BP338" s="195">
        <v>0</v>
      </c>
      <c r="BQ338" s="195">
        <v>0</v>
      </c>
      <c r="BR338" s="195">
        <v>0</v>
      </c>
      <c r="BS338" s="197">
        <v>0</v>
      </c>
      <c r="BT338" s="195">
        <v>0</v>
      </c>
      <c r="BU338" s="197">
        <v>0</v>
      </c>
      <c r="BV338" s="195">
        <v>0</v>
      </c>
      <c r="BW338" s="195">
        <v>0</v>
      </c>
      <c r="BX338" s="195">
        <v>0</v>
      </c>
      <c r="BY338" s="197">
        <v>0</v>
      </c>
      <c r="BZ338" s="195">
        <v>0</v>
      </c>
      <c r="CA338" s="195">
        <v>0</v>
      </c>
      <c r="CB338" s="195">
        <v>0</v>
      </c>
      <c r="CC338" s="195">
        <v>0</v>
      </c>
      <c r="CD338" s="195">
        <v>0</v>
      </c>
      <c r="CE338" s="195">
        <v>0</v>
      </c>
      <c r="CF338" s="195">
        <v>0</v>
      </c>
      <c r="CG338" s="195">
        <v>0</v>
      </c>
      <c r="CH338" s="195">
        <v>0</v>
      </c>
      <c r="CI338" s="195">
        <v>0</v>
      </c>
      <c r="CJ338" s="197">
        <v>0</v>
      </c>
      <c r="CK338" s="197">
        <v>0</v>
      </c>
      <c r="CL338" s="195">
        <v>49349.97</v>
      </c>
      <c r="CM338" s="195">
        <v>0</v>
      </c>
    </row>
    <row r="339" spans="1:91" ht="24.6" hidden="1">
      <c r="A339" s="125">
        <v>38</v>
      </c>
      <c r="B339" s="243" t="s">
        <v>1066</v>
      </c>
      <c r="C339" s="128" t="s">
        <v>627</v>
      </c>
      <c r="D339" s="195">
        <v>0</v>
      </c>
      <c r="E339" s="195">
        <v>0</v>
      </c>
      <c r="F339" s="195">
        <v>0</v>
      </c>
      <c r="G339" s="195">
        <v>2676.62</v>
      </c>
      <c r="H339" s="195">
        <v>31503.18</v>
      </c>
      <c r="I339" s="195">
        <v>0</v>
      </c>
      <c r="J339" s="195">
        <v>0</v>
      </c>
      <c r="K339" s="195">
        <v>0</v>
      </c>
      <c r="L339" s="195">
        <v>0</v>
      </c>
      <c r="M339" s="195">
        <v>0</v>
      </c>
      <c r="N339" s="195">
        <v>0</v>
      </c>
      <c r="O339" s="195">
        <v>0</v>
      </c>
      <c r="P339" s="195">
        <v>0</v>
      </c>
      <c r="Q339" s="195">
        <v>0</v>
      </c>
      <c r="R339" s="195">
        <v>0</v>
      </c>
      <c r="S339" s="195">
        <v>0</v>
      </c>
      <c r="T339" s="195">
        <v>0</v>
      </c>
      <c r="U339" s="195">
        <v>0</v>
      </c>
      <c r="V339" s="195">
        <v>0</v>
      </c>
      <c r="W339" s="195">
        <v>0</v>
      </c>
      <c r="X339" s="195">
        <v>0</v>
      </c>
      <c r="Y339" s="195">
        <v>1316.38</v>
      </c>
      <c r="Z339" s="195">
        <v>0</v>
      </c>
      <c r="AA339" s="195">
        <v>0</v>
      </c>
      <c r="AB339" s="195">
        <v>0</v>
      </c>
      <c r="AC339" s="195">
        <v>0</v>
      </c>
      <c r="AD339" s="195">
        <v>0</v>
      </c>
      <c r="AE339" s="195">
        <v>0</v>
      </c>
      <c r="AF339" s="195">
        <v>34572.160000000003</v>
      </c>
      <c r="AG339" s="195">
        <v>0</v>
      </c>
      <c r="AH339" s="195">
        <v>0</v>
      </c>
      <c r="AI339" s="195">
        <v>0</v>
      </c>
      <c r="AJ339" s="195">
        <v>0</v>
      </c>
      <c r="AK339" s="195">
        <v>0</v>
      </c>
      <c r="AL339" s="195">
        <v>0</v>
      </c>
      <c r="AM339" s="195">
        <v>0</v>
      </c>
      <c r="AN339" s="195">
        <v>0</v>
      </c>
      <c r="AO339" s="195">
        <v>0</v>
      </c>
      <c r="AP339" s="195">
        <v>0</v>
      </c>
      <c r="AQ339" s="195">
        <v>0</v>
      </c>
      <c r="AR339" s="195">
        <v>0</v>
      </c>
      <c r="AS339" s="195">
        <v>0</v>
      </c>
      <c r="AT339" s="195">
        <v>0</v>
      </c>
      <c r="AU339" s="195">
        <v>0</v>
      </c>
      <c r="AV339" s="195">
        <v>0</v>
      </c>
      <c r="AW339" s="195">
        <v>0</v>
      </c>
      <c r="AX339" s="195">
        <v>0</v>
      </c>
      <c r="AY339" s="195">
        <v>0</v>
      </c>
      <c r="AZ339" s="195">
        <v>0</v>
      </c>
      <c r="BA339" s="195">
        <v>0</v>
      </c>
      <c r="BB339" s="195">
        <v>0</v>
      </c>
      <c r="BC339" s="195">
        <v>0</v>
      </c>
      <c r="BD339" s="195">
        <v>2977629.66</v>
      </c>
      <c r="BE339" s="195">
        <v>0</v>
      </c>
      <c r="BF339" s="195">
        <v>0</v>
      </c>
      <c r="BG339" s="195">
        <v>0</v>
      </c>
      <c r="BH339" s="195">
        <v>0</v>
      </c>
      <c r="BI339" s="195">
        <v>0</v>
      </c>
      <c r="BJ339" s="195">
        <v>0</v>
      </c>
      <c r="BK339" s="195">
        <v>0</v>
      </c>
      <c r="BL339" s="195">
        <v>0</v>
      </c>
      <c r="BM339" s="195">
        <v>0</v>
      </c>
      <c r="BN339" s="195">
        <v>0</v>
      </c>
      <c r="BO339" s="195">
        <v>0</v>
      </c>
      <c r="BP339" s="195">
        <v>56400.03</v>
      </c>
      <c r="BQ339" s="195">
        <v>0</v>
      </c>
      <c r="BR339" s="195">
        <v>0</v>
      </c>
      <c r="BS339" s="197">
        <v>0</v>
      </c>
      <c r="BT339" s="197">
        <v>0</v>
      </c>
      <c r="BU339" s="197">
        <v>0</v>
      </c>
      <c r="BV339" s="197">
        <v>0</v>
      </c>
      <c r="BW339" s="197">
        <v>0</v>
      </c>
      <c r="BX339" s="197">
        <v>0</v>
      </c>
      <c r="BY339" s="197">
        <v>0</v>
      </c>
      <c r="BZ339" s="197">
        <v>0</v>
      </c>
      <c r="CA339" s="197">
        <v>0</v>
      </c>
      <c r="CB339" s="195">
        <v>0</v>
      </c>
      <c r="CC339" s="197">
        <v>0</v>
      </c>
      <c r="CD339" s="197">
        <v>86100.03</v>
      </c>
      <c r="CE339" s="195">
        <v>0</v>
      </c>
      <c r="CF339" s="197">
        <v>0</v>
      </c>
      <c r="CG339" s="197">
        <v>0</v>
      </c>
      <c r="CH339" s="195">
        <v>0</v>
      </c>
      <c r="CI339" s="197">
        <v>0</v>
      </c>
      <c r="CJ339" s="195">
        <v>0</v>
      </c>
      <c r="CK339" s="197">
        <v>0</v>
      </c>
      <c r="CL339" s="195">
        <v>30899.97</v>
      </c>
      <c r="CM339" s="197">
        <v>84712.5</v>
      </c>
    </row>
    <row r="340" spans="1:91" ht="24.6" hidden="1">
      <c r="A340" s="125">
        <v>38</v>
      </c>
      <c r="B340" s="243" t="s">
        <v>1067</v>
      </c>
      <c r="C340" s="128" t="s">
        <v>628</v>
      </c>
      <c r="D340" s="195">
        <v>0</v>
      </c>
      <c r="E340" s="195">
        <v>0</v>
      </c>
      <c r="F340" s="195">
        <v>0</v>
      </c>
      <c r="G340" s="195">
        <v>4677.8900000000003</v>
      </c>
      <c r="H340" s="195">
        <v>0</v>
      </c>
      <c r="I340" s="195">
        <v>0</v>
      </c>
      <c r="J340" s="195">
        <v>0</v>
      </c>
      <c r="K340" s="195">
        <v>0</v>
      </c>
      <c r="L340" s="195">
        <v>0</v>
      </c>
      <c r="M340" s="195">
        <v>0</v>
      </c>
      <c r="N340" s="195">
        <v>0</v>
      </c>
      <c r="O340" s="195">
        <v>0</v>
      </c>
      <c r="P340" s="195">
        <v>0</v>
      </c>
      <c r="Q340" s="195">
        <v>63121.21</v>
      </c>
      <c r="R340" s="195">
        <v>0</v>
      </c>
      <c r="S340" s="195">
        <v>0</v>
      </c>
      <c r="T340" s="195">
        <v>0</v>
      </c>
      <c r="U340" s="195">
        <v>0</v>
      </c>
      <c r="V340" s="195">
        <v>0</v>
      </c>
      <c r="W340" s="195">
        <v>0</v>
      </c>
      <c r="X340" s="195">
        <v>0</v>
      </c>
      <c r="Y340" s="195">
        <v>0</v>
      </c>
      <c r="Z340" s="195">
        <v>0</v>
      </c>
      <c r="AA340" s="195">
        <v>0</v>
      </c>
      <c r="AB340" s="195">
        <v>0</v>
      </c>
      <c r="AC340" s="195">
        <v>151687.53</v>
      </c>
      <c r="AD340" s="195">
        <v>0</v>
      </c>
      <c r="AE340" s="195">
        <v>0</v>
      </c>
      <c r="AF340" s="195">
        <v>0</v>
      </c>
      <c r="AG340" s="195">
        <v>0</v>
      </c>
      <c r="AH340" s="195">
        <v>0</v>
      </c>
      <c r="AI340" s="195">
        <v>0</v>
      </c>
      <c r="AJ340" s="195">
        <v>0</v>
      </c>
      <c r="AK340" s="195">
        <v>36285</v>
      </c>
      <c r="AL340" s="195">
        <v>0</v>
      </c>
      <c r="AM340" s="195">
        <v>0</v>
      </c>
      <c r="AN340" s="195">
        <v>0</v>
      </c>
      <c r="AO340" s="195">
        <v>0</v>
      </c>
      <c r="AP340" s="195">
        <v>0</v>
      </c>
      <c r="AQ340" s="195">
        <v>0</v>
      </c>
      <c r="AR340" s="195">
        <v>0</v>
      </c>
      <c r="AS340" s="195">
        <v>0</v>
      </c>
      <c r="AT340" s="195">
        <v>0</v>
      </c>
      <c r="AU340" s="195">
        <v>0</v>
      </c>
      <c r="AV340" s="195">
        <v>0</v>
      </c>
      <c r="AW340" s="195">
        <v>0</v>
      </c>
      <c r="AX340" s="195">
        <v>0</v>
      </c>
      <c r="AY340" s="195">
        <v>0</v>
      </c>
      <c r="AZ340" s="195">
        <v>0</v>
      </c>
      <c r="BA340" s="195">
        <v>0</v>
      </c>
      <c r="BB340" s="195">
        <v>0</v>
      </c>
      <c r="BC340" s="195">
        <v>0</v>
      </c>
      <c r="BD340" s="195">
        <v>0</v>
      </c>
      <c r="BE340" s="195">
        <v>188093.34</v>
      </c>
      <c r="BF340" s="195">
        <v>244499.94</v>
      </c>
      <c r="BG340" s="195">
        <v>0</v>
      </c>
      <c r="BH340" s="195">
        <v>623001.51</v>
      </c>
      <c r="BI340" s="195">
        <v>0</v>
      </c>
      <c r="BJ340" s="195">
        <v>0</v>
      </c>
      <c r="BK340" s="195">
        <v>122249.97</v>
      </c>
      <c r="BL340" s="195">
        <v>64128.85</v>
      </c>
      <c r="BM340" s="195">
        <v>0</v>
      </c>
      <c r="BN340" s="195">
        <v>0</v>
      </c>
      <c r="BO340" s="195">
        <v>0</v>
      </c>
      <c r="BP340" s="195">
        <v>0</v>
      </c>
      <c r="BQ340" s="195">
        <v>4204.99</v>
      </c>
      <c r="BR340" s="195">
        <v>0</v>
      </c>
      <c r="BS340" s="197">
        <v>0</v>
      </c>
      <c r="BT340" s="197">
        <v>0</v>
      </c>
      <c r="BU340" s="197">
        <v>0</v>
      </c>
      <c r="BV340" s="197">
        <v>0</v>
      </c>
      <c r="BW340" s="195">
        <v>0</v>
      </c>
      <c r="BX340" s="197">
        <v>0</v>
      </c>
      <c r="BY340" s="197">
        <v>0</v>
      </c>
      <c r="BZ340" s="197">
        <v>0</v>
      </c>
      <c r="CA340" s="197">
        <v>0</v>
      </c>
      <c r="CB340" s="197">
        <v>0</v>
      </c>
      <c r="CC340" s="197">
        <v>0</v>
      </c>
      <c r="CD340" s="197">
        <v>0</v>
      </c>
      <c r="CE340" s="197">
        <v>0</v>
      </c>
      <c r="CF340" s="197">
        <v>0</v>
      </c>
      <c r="CG340" s="197">
        <v>0</v>
      </c>
      <c r="CH340" s="197">
        <v>0</v>
      </c>
      <c r="CI340" s="197">
        <v>0</v>
      </c>
      <c r="CJ340" s="197">
        <v>0</v>
      </c>
      <c r="CK340" s="197">
        <v>0</v>
      </c>
      <c r="CL340" s="197">
        <v>35397.81</v>
      </c>
      <c r="CM340" s="197">
        <v>20759.53</v>
      </c>
    </row>
    <row r="341" spans="1:91" ht="24.6" hidden="1">
      <c r="A341" s="125">
        <v>38</v>
      </c>
      <c r="B341" s="243" t="s">
        <v>1068</v>
      </c>
      <c r="C341" s="128" t="s">
        <v>629</v>
      </c>
      <c r="D341" s="195">
        <v>0</v>
      </c>
      <c r="E341" s="195">
        <v>0</v>
      </c>
      <c r="F341" s="195">
        <v>0</v>
      </c>
      <c r="G341" s="195">
        <v>0</v>
      </c>
      <c r="H341" s="195">
        <v>0</v>
      </c>
      <c r="I341" s="195">
        <v>0</v>
      </c>
      <c r="J341" s="195">
        <v>0</v>
      </c>
      <c r="K341" s="195">
        <v>0</v>
      </c>
      <c r="L341" s="195">
        <v>0</v>
      </c>
      <c r="M341" s="195">
        <v>0</v>
      </c>
      <c r="N341" s="195">
        <v>0</v>
      </c>
      <c r="O341" s="195">
        <v>0</v>
      </c>
      <c r="P341" s="195">
        <v>0</v>
      </c>
      <c r="Q341" s="195">
        <v>0</v>
      </c>
      <c r="R341" s="195">
        <v>0</v>
      </c>
      <c r="S341" s="195">
        <v>0</v>
      </c>
      <c r="T341" s="195">
        <v>0</v>
      </c>
      <c r="U341" s="195">
        <v>0</v>
      </c>
      <c r="V341" s="195">
        <v>0</v>
      </c>
      <c r="W341" s="195">
        <v>0</v>
      </c>
      <c r="X341" s="195">
        <v>0</v>
      </c>
      <c r="Y341" s="195">
        <v>0</v>
      </c>
      <c r="Z341" s="195">
        <v>0</v>
      </c>
      <c r="AA341" s="195">
        <v>0</v>
      </c>
      <c r="AB341" s="195">
        <v>0</v>
      </c>
      <c r="AC341" s="195">
        <v>0</v>
      </c>
      <c r="AD341" s="195">
        <v>0</v>
      </c>
      <c r="AE341" s="195">
        <v>0</v>
      </c>
      <c r="AF341" s="195">
        <v>0</v>
      </c>
      <c r="AG341" s="195">
        <v>0</v>
      </c>
      <c r="AH341" s="195">
        <v>0</v>
      </c>
      <c r="AI341" s="195">
        <v>0</v>
      </c>
      <c r="AJ341" s="195">
        <v>0</v>
      </c>
      <c r="AK341" s="195">
        <v>0</v>
      </c>
      <c r="AL341" s="195">
        <v>0</v>
      </c>
      <c r="AM341" s="195">
        <v>0</v>
      </c>
      <c r="AN341" s="195">
        <v>0</v>
      </c>
      <c r="AO341" s="195">
        <v>0</v>
      </c>
      <c r="AP341" s="195">
        <v>0</v>
      </c>
      <c r="AQ341" s="195">
        <v>0</v>
      </c>
      <c r="AR341" s="195">
        <v>0</v>
      </c>
      <c r="AS341" s="195">
        <v>0</v>
      </c>
      <c r="AT341" s="195">
        <v>0</v>
      </c>
      <c r="AU341" s="195">
        <v>0</v>
      </c>
      <c r="AV341" s="195">
        <v>0</v>
      </c>
      <c r="AW341" s="195">
        <v>0</v>
      </c>
      <c r="AX341" s="195">
        <v>0</v>
      </c>
      <c r="AY341" s="195">
        <v>0</v>
      </c>
      <c r="AZ341" s="195">
        <v>0</v>
      </c>
      <c r="BA341" s="195">
        <v>0</v>
      </c>
      <c r="BB341" s="195">
        <v>0</v>
      </c>
      <c r="BC341" s="195">
        <v>0</v>
      </c>
      <c r="BD341" s="195">
        <v>0</v>
      </c>
      <c r="BE341" s="195">
        <v>3546.99</v>
      </c>
      <c r="BF341" s="195">
        <v>0</v>
      </c>
      <c r="BG341" s="195">
        <v>0</v>
      </c>
      <c r="BH341" s="195">
        <v>74224.44</v>
      </c>
      <c r="BI341" s="195">
        <v>0</v>
      </c>
      <c r="BJ341" s="195">
        <v>0</v>
      </c>
      <c r="BK341" s="195">
        <v>0</v>
      </c>
      <c r="BL341" s="195">
        <v>0</v>
      </c>
      <c r="BM341" s="195">
        <v>0</v>
      </c>
      <c r="BN341" s="195">
        <v>0</v>
      </c>
      <c r="BO341" s="195">
        <v>0</v>
      </c>
      <c r="BP341" s="195">
        <v>0</v>
      </c>
      <c r="BQ341" s="195">
        <v>0</v>
      </c>
      <c r="BR341" s="195">
        <v>0</v>
      </c>
      <c r="BS341" s="197">
        <v>0</v>
      </c>
      <c r="BT341" s="197">
        <v>0</v>
      </c>
      <c r="BU341" s="197">
        <v>0</v>
      </c>
      <c r="BV341" s="197">
        <v>0</v>
      </c>
      <c r="BW341" s="197">
        <v>0</v>
      </c>
      <c r="BX341" s="197">
        <v>0</v>
      </c>
      <c r="BY341" s="197">
        <v>0</v>
      </c>
      <c r="BZ341" s="197">
        <v>0</v>
      </c>
      <c r="CA341" s="195">
        <v>0</v>
      </c>
      <c r="CB341" s="197">
        <v>0</v>
      </c>
      <c r="CC341" s="197">
        <v>0</v>
      </c>
      <c r="CD341" s="195">
        <v>0</v>
      </c>
      <c r="CE341" s="197">
        <v>0</v>
      </c>
      <c r="CF341" s="197">
        <v>0</v>
      </c>
      <c r="CG341" s="197">
        <v>0</v>
      </c>
      <c r="CH341" s="195">
        <v>0</v>
      </c>
      <c r="CI341" s="197">
        <v>0</v>
      </c>
      <c r="CJ341" s="197">
        <v>0</v>
      </c>
      <c r="CK341" s="197">
        <v>0</v>
      </c>
      <c r="CL341" s="195">
        <v>0</v>
      </c>
      <c r="CM341" s="197">
        <v>0</v>
      </c>
    </row>
    <row r="342" spans="1:91" ht="24.6" hidden="1">
      <c r="A342" s="125">
        <v>38</v>
      </c>
      <c r="B342" s="243" t="s">
        <v>1069</v>
      </c>
      <c r="C342" s="128" t="s">
        <v>1290</v>
      </c>
      <c r="D342" s="195">
        <v>0</v>
      </c>
      <c r="E342" s="195">
        <v>0</v>
      </c>
      <c r="F342" s="195">
        <v>0</v>
      </c>
      <c r="G342" s="195">
        <v>0</v>
      </c>
      <c r="H342" s="195">
        <v>0</v>
      </c>
      <c r="I342" s="195">
        <v>0</v>
      </c>
      <c r="J342" s="195">
        <v>0</v>
      </c>
      <c r="K342" s="195">
        <v>0</v>
      </c>
      <c r="L342" s="195">
        <v>0</v>
      </c>
      <c r="M342" s="195">
        <v>0</v>
      </c>
      <c r="N342" s="195">
        <v>0</v>
      </c>
      <c r="O342" s="195">
        <v>164174.9</v>
      </c>
      <c r="P342" s="195">
        <v>0</v>
      </c>
      <c r="Q342" s="195">
        <v>0</v>
      </c>
      <c r="R342" s="195">
        <v>1498.77</v>
      </c>
      <c r="S342" s="195">
        <v>0</v>
      </c>
      <c r="T342" s="195">
        <v>38250</v>
      </c>
      <c r="U342" s="195">
        <v>25135.39</v>
      </c>
      <c r="V342" s="195">
        <v>11370</v>
      </c>
      <c r="W342" s="195">
        <v>0</v>
      </c>
      <c r="X342" s="195">
        <v>0</v>
      </c>
      <c r="Y342" s="195">
        <v>0</v>
      </c>
      <c r="Z342" s="195">
        <v>0</v>
      </c>
      <c r="AA342" s="195">
        <v>0</v>
      </c>
      <c r="AB342" s="195">
        <v>0</v>
      </c>
      <c r="AC342" s="195">
        <v>0</v>
      </c>
      <c r="AD342" s="195">
        <v>0</v>
      </c>
      <c r="AE342" s="195">
        <v>0</v>
      </c>
      <c r="AF342" s="195">
        <v>13409.76</v>
      </c>
      <c r="AG342" s="195">
        <v>0</v>
      </c>
      <c r="AH342" s="195">
        <v>0</v>
      </c>
      <c r="AI342" s="195">
        <v>0</v>
      </c>
      <c r="AJ342" s="195">
        <v>14993.81</v>
      </c>
      <c r="AK342" s="195">
        <v>27000</v>
      </c>
      <c r="AL342" s="195">
        <v>0</v>
      </c>
      <c r="AM342" s="195">
        <v>0</v>
      </c>
      <c r="AN342" s="195">
        <v>0</v>
      </c>
      <c r="AO342" s="195">
        <v>0</v>
      </c>
      <c r="AP342" s="195">
        <v>0</v>
      </c>
      <c r="AQ342" s="195">
        <v>0</v>
      </c>
      <c r="AR342" s="195">
        <v>0</v>
      </c>
      <c r="AS342" s="195">
        <v>0</v>
      </c>
      <c r="AT342" s="195">
        <v>0</v>
      </c>
      <c r="AU342" s="195">
        <v>0</v>
      </c>
      <c r="AV342" s="195">
        <v>0</v>
      </c>
      <c r="AW342" s="195">
        <v>0</v>
      </c>
      <c r="AX342" s="195">
        <v>0</v>
      </c>
      <c r="AY342" s="195">
        <v>0</v>
      </c>
      <c r="AZ342" s="195">
        <v>0</v>
      </c>
      <c r="BA342" s="195">
        <v>0</v>
      </c>
      <c r="BB342" s="195">
        <v>0</v>
      </c>
      <c r="BC342" s="195">
        <v>0</v>
      </c>
      <c r="BD342" s="195">
        <v>0</v>
      </c>
      <c r="BE342" s="195">
        <v>0</v>
      </c>
      <c r="BF342" s="195">
        <v>0</v>
      </c>
      <c r="BG342" s="195">
        <v>8925.0300000000007</v>
      </c>
      <c r="BH342" s="195">
        <v>0</v>
      </c>
      <c r="BI342" s="195">
        <v>0</v>
      </c>
      <c r="BJ342" s="195">
        <v>0</v>
      </c>
      <c r="BK342" s="195">
        <v>45000</v>
      </c>
      <c r="BL342" s="195">
        <v>0</v>
      </c>
      <c r="BM342" s="195">
        <v>0</v>
      </c>
      <c r="BN342" s="195">
        <v>0</v>
      </c>
      <c r="BO342" s="195">
        <v>21864.959999999999</v>
      </c>
      <c r="BP342" s="195">
        <v>33090.03</v>
      </c>
      <c r="BQ342" s="195">
        <v>0</v>
      </c>
      <c r="BR342" s="195">
        <v>0</v>
      </c>
      <c r="BS342" s="197">
        <v>0</v>
      </c>
      <c r="BT342" s="197">
        <v>0</v>
      </c>
      <c r="BU342" s="197">
        <v>0</v>
      </c>
      <c r="BV342" s="197">
        <v>381015</v>
      </c>
      <c r="BW342" s="197">
        <v>0</v>
      </c>
      <c r="BX342" s="197">
        <v>22087.8</v>
      </c>
      <c r="BY342" s="197">
        <v>137460.01999999999</v>
      </c>
      <c r="BZ342" s="197">
        <v>0</v>
      </c>
      <c r="CA342" s="197">
        <v>0</v>
      </c>
      <c r="CB342" s="197">
        <v>0</v>
      </c>
      <c r="CC342" s="197">
        <v>10838.27</v>
      </c>
      <c r="CD342" s="197">
        <v>0</v>
      </c>
      <c r="CE342" s="197">
        <v>0</v>
      </c>
      <c r="CF342" s="197">
        <v>0</v>
      </c>
      <c r="CG342" s="197">
        <v>0</v>
      </c>
      <c r="CH342" s="197">
        <v>0</v>
      </c>
      <c r="CI342" s="197">
        <v>0</v>
      </c>
      <c r="CJ342" s="197">
        <v>0</v>
      </c>
      <c r="CK342" s="197">
        <v>0</v>
      </c>
      <c r="CL342" s="197">
        <v>0</v>
      </c>
      <c r="CM342" s="197">
        <v>191700</v>
      </c>
    </row>
    <row r="343" spans="1:91" ht="24.6" hidden="1">
      <c r="A343" s="125">
        <v>38</v>
      </c>
      <c r="B343" s="243" t="s">
        <v>1070</v>
      </c>
      <c r="C343" s="128" t="s">
        <v>1291</v>
      </c>
      <c r="D343" s="195">
        <v>0</v>
      </c>
      <c r="E343" s="195">
        <v>0</v>
      </c>
      <c r="F343" s="195">
        <v>0</v>
      </c>
      <c r="G343" s="195">
        <v>0</v>
      </c>
      <c r="H343" s="195">
        <v>0</v>
      </c>
      <c r="I343" s="195">
        <v>0</v>
      </c>
      <c r="J343" s="195">
        <v>0</v>
      </c>
      <c r="K343" s="195">
        <v>0</v>
      </c>
      <c r="L343" s="195">
        <v>0</v>
      </c>
      <c r="M343" s="195">
        <v>0</v>
      </c>
      <c r="N343" s="195">
        <v>0</v>
      </c>
      <c r="O343" s="195">
        <v>0</v>
      </c>
      <c r="P343" s="195">
        <v>80138.98</v>
      </c>
      <c r="Q343" s="195">
        <v>0</v>
      </c>
      <c r="R343" s="195">
        <v>0</v>
      </c>
      <c r="S343" s="195">
        <v>0</v>
      </c>
      <c r="T343" s="195">
        <v>0</v>
      </c>
      <c r="U343" s="195">
        <v>0</v>
      </c>
      <c r="V343" s="195">
        <v>0</v>
      </c>
      <c r="W343" s="195">
        <v>0</v>
      </c>
      <c r="X343" s="195">
        <v>1246.58</v>
      </c>
      <c r="Y343" s="195">
        <v>0</v>
      </c>
      <c r="Z343" s="195">
        <v>199897.71</v>
      </c>
      <c r="AA343" s="195">
        <v>0</v>
      </c>
      <c r="AB343" s="195">
        <v>0</v>
      </c>
      <c r="AC343" s="195">
        <v>0</v>
      </c>
      <c r="AD343" s="195">
        <v>0</v>
      </c>
      <c r="AE343" s="195">
        <v>0</v>
      </c>
      <c r="AF343" s="195">
        <v>0</v>
      </c>
      <c r="AG343" s="195">
        <v>0</v>
      </c>
      <c r="AH343" s="195">
        <v>0</v>
      </c>
      <c r="AI343" s="195">
        <v>0</v>
      </c>
      <c r="AJ343" s="195">
        <v>0</v>
      </c>
      <c r="AK343" s="195">
        <v>0</v>
      </c>
      <c r="AL343" s="195">
        <v>0</v>
      </c>
      <c r="AM343" s="195">
        <v>0</v>
      </c>
      <c r="AN343" s="195">
        <v>0</v>
      </c>
      <c r="AO343" s="195">
        <v>0</v>
      </c>
      <c r="AP343" s="195">
        <v>0</v>
      </c>
      <c r="AQ343" s="195">
        <v>0</v>
      </c>
      <c r="AR343" s="195">
        <v>0</v>
      </c>
      <c r="AS343" s="195">
        <v>0</v>
      </c>
      <c r="AT343" s="195">
        <v>0</v>
      </c>
      <c r="AU343" s="195">
        <v>0</v>
      </c>
      <c r="AV343" s="195">
        <v>0</v>
      </c>
      <c r="AW343" s="195">
        <v>0</v>
      </c>
      <c r="AX343" s="195">
        <v>0</v>
      </c>
      <c r="AY343" s="195">
        <v>0</v>
      </c>
      <c r="AZ343" s="195">
        <v>0</v>
      </c>
      <c r="BA343" s="195">
        <v>0</v>
      </c>
      <c r="BB343" s="195">
        <v>281732.76</v>
      </c>
      <c r="BC343" s="195">
        <v>0</v>
      </c>
      <c r="BD343" s="195">
        <v>128761.77</v>
      </c>
      <c r="BE343" s="195">
        <v>0</v>
      </c>
      <c r="BF343" s="195">
        <v>0</v>
      </c>
      <c r="BG343" s="195">
        <v>0</v>
      </c>
      <c r="BH343" s="195">
        <v>0</v>
      </c>
      <c r="BI343" s="195">
        <v>0</v>
      </c>
      <c r="BJ343" s="195">
        <v>0</v>
      </c>
      <c r="BK343" s="195">
        <v>0</v>
      </c>
      <c r="BL343" s="195">
        <v>10958.13</v>
      </c>
      <c r="BM343" s="195">
        <v>200500</v>
      </c>
      <c r="BN343" s="195">
        <v>38721.019999999997</v>
      </c>
      <c r="BO343" s="195">
        <v>9793</v>
      </c>
      <c r="BP343" s="195">
        <v>0</v>
      </c>
      <c r="BQ343" s="195">
        <v>0</v>
      </c>
      <c r="BR343" s="195">
        <v>0</v>
      </c>
      <c r="BS343" s="197">
        <v>5907859.46</v>
      </c>
      <c r="BT343" s="197">
        <v>0</v>
      </c>
      <c r="BU343" s="197">
        <v>0</v>
      </c>
      <c r="BV343" s="197">
        <v>0</v>
      </c>
      <c r="BW343" s="197">
        <v>0</v>
      </c>
      <c r="BX343" s="197">
        <v>4875.03</v>
      </c>
      <c r="BY343" s="197">
        <v>0</v>
      </c>
      <c r="BZ343" s="197">
        <v>0</v>
      </c>
      <c r="CA343" s="197">
        <v>0</v>
      </c>
      <c r="CB343" s="197">
        <v>0</v>
      </c>
      <c r="CC343" s="195">
        <v>0</v>
      </c>
      <c r="CD343" s="197">
        <v>0</v>
      </c>
      <c r="CE343" s="197">
        <v>0</v>
      </c>
      <c r="CF343" s="197">
        <v>0</v>
      </c>
      <c r="CG343" s="197">
        <v>0</v>
      </c>
      <c r="CH343" s="197">
        <v>0</v>
      </c>
      <c r="CI343" s="197">
        <v>0</v>
      </c>
      <c r="CJ343" s="197">
        <v>0</v>
      </c>
      <c r="CK343" s="197">
        <v>0</v>
      </c>
      <c r="CL343" s="197">
        <v>0</v>
      </c>
      <c r="CM343" s="197">
        <v>0</v>
      </c>
    </row>
    <row r="344" spans="1:91" ht="24.6" hidden="1">
      <c r="A344" s="125">
        <v>38</v>
      </c>
      <c r="B344" s="243" t="s">
        <v>1071</v>
      </c>
      <c r="C344" s="128" t="s">
        <v>1292</v>
      </c>
      <c r="D344" s="195">
        <v>371514.11</v>
      </c>
      <c r="E344" s="195">
        <v>0</v>
      </c>
      <c r="F344" s="195">
        <v>0</v>
      </c>
      <c r="G344" s="195">
        <v>0</v>
      </c>
      <c r="H344" s="195">
        <v>375267.39</v>
      </c>
      <c r="I344" s="195">
        <v>0</v>
      </c>
      <c r="J344" s="195">
        <v>0</v>
      </c>
      <c r="K344" s="195">
        <v>0</v>
      </c>
      <c r="L344" s="195">
        <v>0</v>
      </c>
      <c r="M344" s="195">
        <v>0</v>
      </c>
      <c r="N344" s="195">
        <v>764493.67</v>
      </c>
      <c r="O344" s="195">
        <v>0</v>
      </c>
      <c r="P344" s="195">
        <v>23460413.949999999</v>
      </c>
      <c r="Q344" s="195">
        <v>374699.97</v>
      </c>
      <c r="R344" s="195">
        <v>0</v>
      </c>
      <c r="S344" s="195">
        <v>0</v>
      </c>
      <c r="T344" s="195">
        <v>374699.97</v>
      </c>
      <c r="U344" s="195">
        <v>374699.97</v>
      </c>
      <c r="V344" s="195">
        <v>0</v>
      </c>
      <c r="W344" s="195">
        <v>0</v>
      </c>
      <c r="X344" s="195">
        <v>0</v>
      </c>
      <c r="Y344" s="195">
        <v>0</v>
      </c>
      <c r="Z344" s="195">
        <v>0</v>
      </c>
      <c r="AA344" s="195">
        <v>0</v>
      </c>
      <c r="AB344" s="195">
        <v>315000</v>
      </c>
      <c r="AC344" s="195">
        <v>0</v>
      </c>
      <c r="AD344" s="195">
        <v>315000</v>
      </c>
      <c r="AE344" s="195">
        <v>308475</v>
      </c>
      <c r="AF344" s="195">
        <v>314136.96999999997</v>
      </c>
      <c r="AG344" s="195">
        <v>288557.71000000002</v>
      </c>
      <c r="AH344" s="195">
        <v>0</v>
      </c>
      <c r="AI344" s="195">
        <v>690101.88</v>
      </c>
      <c r="AJ344" s="195">
        <v>687960</v>
      </c>
      <c r="AK344" s="195">
        <v>315000</v>
      </c>
      <c r="AL344" s="195">
        <v>373185.26</v>
      </c>
      <c r="AM344" s="195">
        <v>0</v>
      </c>
      <c r="AN344" s="195">
        <v>739350</v>
      </c>
      <c r="AO344" s="195">
        <v>0</v>
      </c>
      <c r="AP344" s="195">
        <v>0</v>
      </c>
      <c r="AQ344" s="195">
        <v>0</v>
      </c>
      <c r="AR344" s="195">
        <v>0</v>
      </c>
      <c r="AS344" s="195">
        <v>374928</v>
      </c>
      <c r="AT344" s="195">
        <v>0</v>
      </c>
      <c r="AU344" s="195">
        <v>0</v>
      </c>
      <c r="AV344" s="195">
        <v>0</v>
      </c>
      <c r="AW344" s="195">
        <v>0</v>
      </c>
      <c r="AX344" s="195">
        <v>0</v>
      </c>
      <c r="AY344" s="195">
        <v>0</v>
      </c>
      <c r="AZ344" s="195">
        <v>0</v>
      </c>
      <c r="BA344" s="195">
        <v>374249.97</v>
      </c>
      <c r="BB344" s="195">
        <v>0</v>
      </c>
      <c r="BC344" s="195">
        <v>0</v>
      </c>
      <c r="BD344" s="195">
        <v>0</v>
      </c>
      <c r="BE344" s="195">
        <v>0</v>
      </c>
      <c r="BF344" s="195">
        <v>0</v>
      </c>
      <c r="BG344" s="195">
        <v>374699.97</v>
      </c>
      <c r="BH344" s="195">
        <v>0</v>
      </c>
      <c r="BI344" s="195">
        <v>0</v>
      </c>
      <c r="BJ344" s="195">
        <v>0</v>
      </c>
      <c r="BK344" s="195">
        <v>0</v>
      </c>
      <c r="BL344" s="195">
        <v>363749.99</v>
      </c>
      <c r="BM344" s="195">
        <v>749400</v>
      </c>
      <c r="BN344" s="195">
        <v>374249.97</v>
      </c>
      <c r="BO344" s="195">
        <v>374249.97</v>
      </c>
      <c r="BP344" s="195">
        <v>374249.97</v>
      </c>
      <c r="BQ344" s="195">
        <v>374249.99</v>
      </c>
      <c r="BR344" s="195">
        <v>0</v>
      </c>
      <c r="BS344" s="195">
        <v>2007108.31</v>
      </c>
      <c r="BT344" s="195">
        <v>379399.01</v>
      </c>
      <c r="BU344" s="197">
        <v>0</v>
      </c>
      <c r="BV344" s="197">
        <v>0</v>
      </c>
      <c r="BW344" s="195">
        <v>0</v>
      </c>
      <c r="BX344" s="197">
        <v>566399.97</v>
      </c>
      <c r="BY344" s="195">
        <v>0</v>
      </c>
      <c r="BZ344" s="197">
        <v>374400</v>
      </c>
      <c r="CA344" s="197">
        <v>499200</v>
      </c>
      <c r="CB344" s="197">
        <v>0</v>
      </c>
      <c r="CC344" s="195">
        <v>33250</v>
      </c>
      <c r="CD344" s="197">
        <v>0</v>
      </c>
      <c r="CE344" s="197">
        <v>0</v>
      </c>
      <c r="CF344" s="195">
        <v>349906.54</v>
      </c>
      <c r="CG344" s="195">
        <v>148799.97</v>
      </c>
      <c r="CH344" s="195">
        <v>0</v>
      </c>
      <c r="CI344" s="197">
        <v>0</v>
      </c>
      <c r="CJ344" s="197">
        <v>0</v>
      </c>
      <c r="CK344" s="195">
        <v>0</v>
      </c>
      <c r="CL344" s="197">
        <v>160499.97</v>
      </c>
      <c r="CM344" s="195">
        <v>0</v>
      </c>
    </row>
    <row r="345" spans="1:91" ht="24.6" hidden="1">
      <c r="A345" s="125">
        <v>38</v>
      </c>
      <c r="B345" s="243" t="s">
        <v>1072</v>
      </c>
      <c r="C345" s="128" t="s">
        <v>1293</v>
      </c>
      <c r="D345" s="195">
        <v>0</v>
      </c>
      <c r="E345" s="195">
        <v>28395.39</v>
      </c>
      <c r="F345" s="195">
        <v>0</v>
      </c>
      <c r="G345" s="195">
        <v>0</v>
      </c>
      <c r="H345" s="195">
        <v>0</v>
      </c>
      <c r="I345" s="195">
        <v>0</v>
      </c>
      <c r="J345" s="195">
        <v>0</v>
      </c>
      <c r="K345" s="195">
        <v>0</v>
      </c>
      <c r="L345" s="195">
        <v>0</v>
      </c>
      <c r="M345" s="195">
        <v>0</v>
      </c>
      <c r="N345" s="195">
        <v>0</v>
      </c>
      <c r="O345" s="195">
        <v>0</v>
      </c>
      <c r="P345" s="195">
        <v>337632.38</v>
      </c>
      <c r="Q345" s="195">
        <v>0</v>
      </c>
      <c r="R345" s="195">
        <v>0</v>
      </c>
      <c r="S345" s="195">
        <v>0</v>
      </c>
      <c r="T345" s="195">
        <v>0</v>
      </c>
      <c r="U345" s="195">
        <v>219198.42</v>
      </c>
      <c r="V345" s="195">
        <v>0</v>
      </c>
      <c r="W345" s="195">
        <v>0</v>
      </c>
      <c r="X345" s="195">
        <v>0</v>
      </c>
      <c r="Y345" s="195">
        <v>0</v>
      </c>
      <c r="Z345" s="195">
        <v>151271.92000000001</v>
      </c>
      <c r="AA345" s="195">
        <v>0</v>
      </c>
      <c r="AB345" s="195">
        <v>0</v>
      </c>
      <c r="AC345" s="195">
        <v>0</v>
      </c>
      <c r="AD345" s="195">
        <v>0</v>
      </c>
      <c r="AE345" s="195">
        <v>0</v>
      </c>
      <c r="AF345" s="195">
        <v>0</v>
      </c>
      <c r="AG345" s="195">
        <v>0</v>
      </c>
      <c r="AH345" s="195">
        <v>151687.45000000001</v>
      </c>
      <c r="AI345" s="195">
        <v>0</v>
      </c>
      <c r="AJ345" s="195">
        <v>0</v>
      </c>
      <c r="AK345" s="195">
        <v>0</v>
      </c>
      <c r="AL345" s="195">
        <v>0</v>
      </c>
      <c r="AM345" s="195">
        <v>0</v>
      </c>
      <c r="AN345" s="195">
        <v>0</v>
      </c>
      <c r="AO345" s="195">
        <v>0</v>
      </c>
      <c r="AP345" s="195">
        <v>37099.980000000003</v>
      </c>
      <c r="AQ345" s="195">
        <v>0</v>
      </c>
      <c r="AR345" s="195">
        <v>0</v>
      </c>
      <c r="AS345" s="195">
        <v>0</v>
      </c>
      <c r="AT345" s="195">
        <v>0</v>
      </c>
      <c r="AU345" s="195">
        <v>0</v>
      </c>
      <c r="AV345" s="195">
        <v>0</v>
      </c>
      <c r="AW345" s="195">
        <v>0</v>
      </c>
      <c r="AX345" s="195">
        <v>0</v>
      </c>
      <c r="AY345" s="195">
        <v>0</v>
      </c>
      <c r="AZ345" s="195">
        <v>0</v>
      </c>
      <c r="BA345" s="195">
        <v>0</v>
      </c>
      <c r="BB345" s="195">
        <v>1639860.03</v>
      </c>
      <c r="BC345" s="195">
        <v>81999.990000000005</v>
      </c>
      <c r="BD345" s="195">
        <v>61295.31</v>
      </c>
      <c r="BE345" s="195">
        <v>0</v>
      </c>
      <c r="BF345" s="195">
        <v>11936.25</v>
      </c>
      <c r="BG345" s="195">
        <v>0</v>
      </c>
      <c r="BH345" s="195">
        <v>0</v>
      </c>
      <c r="BI345" s="195">
        <v>0</v>
      </c>
      <c r="BJ345" s="195">
        <v>0</v>
      </c>
      <c r="BK345" s="195">
        <v>0</v>
      </c>
      <c r="BL345" s="195">
        <v>0</v>
      </c>
      <c r="BM345" s="195">
        <v>24750</v>
      </c>
      <c r="BN345" s="195">
        <v>66355.11</v>
      </c>
      <c r="BO345" s="195">
        <v>0</v>
      </c>
      <c r="BP345" s="195">
        <v>0</v>
      </c>
      <c r="BQ345" s="195">
        <v>70750</v>
      </c>
      <c r="BR345" s="195">
        <v>0</v>
      </c>
      <c r="BS345" s="195">
        <v>2067901.17</v>
      </c>
      <c r="BT345" s="195">
        <v>0</v>
      </c>
      <c r="BU345" s="197">
        <v>0</v>
      </c>
      <c r="BV345" s="197">
        <v>0</v>
      </c>
      <c r="BW345" s="195">
        <v>0</v>
      </c>
      <c r="BX345" s="195">
        <v>80271</v>
      </c>
      <c r="BY345" s="195">
        <v>0</v>
      </c>
      <c r="BZ345" s="195">
        <v>775098.99</v>
      </c>
      <c r="CA345" s="195">
        <v>93021.61</v>
      </c>
      <c r="CB345" s="195">
        <v>76424.759999999995</v>
      </c>
      <c r="CC345" s="195">
        <v>0</v>
      </c>
      <c r="CD345" s="195">
        <v>158724.99</v>
      </c>
      <c r="CE345" s="195">
        <v>0</v>
      </c>
      <c r="CF345" s="195">
        <v>159750</v>
      </c>
      <c r="CG345" s="195">
        <v>0</v>
      </c>
      <c r="CH345" s="195">
        <v>0</v>
      </c>
      <c r="CI345" s="195">
        <v>229274.28</v>
      </c>
      <c r="CJ345" s="195">
        <v>0</v>
      </c>
      <c r="CK345" s="195">
        <v>0</v>
      </c>
      <c r="CL345" s="195">
        <v>0</v>
      </c>
      <c r="CM345" s="197">
        <v>0</v>
      </c>
    </row>
    <row r="346" spans="1:91" ht="24.6" hidden="1">
      <c r="A346" s="125">
        <v>38</v>
      </c>
      <c r="B346" s="243" t="s">
        <v>1073</v>
      </c>
      <c r="C346" s="128" t="s">
        <v>1294</v>
      </c>
      <c r="D346" s="195">
        <v>0</v>
      </c>
      <c r="E346" s="195">
        <v>0</v>
      </c>
      <c r="F346" s="195">
        <v>0</v>
      </c>
      <c r="G346" s="195">
        <v>0</v>
      </c>
      <c r="H346" s="195">
        <v>0</v>
      </c>
      <c r="I346" s="195">
        <v>0</v>
      </c>
      <c r="J346" s="195">
        <v>0</v>
      </c>
      <c r="K346" s="195">
        <v>0</v>
      </c>
      <c r="L346" s="195">
        <v>0</v>
      </c>
      <c r="M346" s="195">
        <v>0</v>
      </c>
      <c r="N346" s="195">
        <v>0</v>
      </c>
      <c r="O346" s="195">
        <v>0</v>
      </c>
      <c r="P346" s="195">
        <v>13242.12</v>
      </c>
      <c r="Q346" s="195">
        <v>0</v>
      </c>
      <c r="R346" s="195">
        <v>0</v>
      </c>
      <c r="S346" s="195">
        <v>0</v>
      </c>
      <c r="T346" s="195">
        <v>0</v>
      </c>
      <c r="U346" s="195">
        <v>0</v>
      </c>
      <c r="V346" s="195">
        <v>0</v>
      </c>
      <c r="W346" s="195">
        <v>0</v>
      </c>
      <c r="X346" s="195">
        <v>0</v>
      </c>
      <c r="Y346" s="195">
        <v>0</v>
      </c>
      <c r="Z346" s="195">
        <v>0</v>
      </c>
      <c r="AA346" s="195">
        <v>0</v>
      </c>
      <c r="AB346" s="195">
        <v>0</v>
      </c>
      <c r="AC346" s="195">
        <v>0</v>
      </c>
      <c r="AD346" s="195">
        <v>0</v>
      </c>
      <c r="AE346" s="195">
        <v>0</v>
      </c>
      <c r="AF346" s="195">
        <v>0</v>
      </c>
      <c r="AG346" s="195">
        <v>0</v>
      </c>
      <c r="AH346" s="195">
        <v>0</v>
      </c>
      <c r="AI346" s="195">
        <v>0</v>
      </c>
      <c r="AJ346" s="195">
        <v>0</v>
      </c>
      <c r="AK346" s="195">
        <v>0</v>
      </c>
      <c r="AL346" s="195">
        <v>0</v>
      </c>
      <c r="AM346" s="195">
        <v>0</v>
      </c>
      <c r="AN346" s="195">
        <v>0</v>
      </c>
      <c r="AO346" s="195">
        <v>0</v>
      </c>
      <c r="AP346" s="195">
        <v>0</v>
      </c>
      <c r="AQ346" s="195">
        <v>0</v>
      </c>
      <c r="AR346" s="195">
        <v>0</v>
      </c>
      <c r="AS346" s="195">
        <v>0</v>
      </c>
      <c r="AT346" s="195">
        <v>0</v>
      </c>
      <c r="AU346" s="195">
        <v>0</v>
      </c>
      <c r="AV346" s="195">
        <v>0</v>
      </c>
      <c r="AW346" s="195">
        <v>0</v>
      </c>
      <c r="AX346" s="195">
        <v>0</v>
      </c>
      <c r="AY346" s="195">
        <v>0</v>
      </c>
      <c r="AZ346" s="195">
        <v>0</v>
      </c>
      <c r="BA346" s="195">
        <v>0</v>
      </c>
      <c r="BB346" s="195">
        <v>57350.97</v>
      </c>
      <c r="BC346" s="195">
        <v>0</v>
      </c>
      <c r="BD346" s="195">
        <v>0</v>
      </c>
      <c r="BE346" s="195">
        <v>0</v>
      </c>
      <c r="BF346" s="195">
        <v>0</v>
      </c>
      <c r="BG346" s="195">
        <v>0</v>
      </c>
      <c r="BH346" s="195">
        <v>0</v>
      </c>
      <c r="BI346" s="195">
        <v>0</v>
      </c>
      <c r="BJ346" s="195">
        <v>0</v>
      </c>
      <c r="BK346" s="195">
        <v>0</v>
      </c>
      <c r="BL346" s="195">
        <v>0</v>
      </c>
      <c r="BM346" s="195">
        <v>2688</v>
      </c>
      <c r="BN346" s="195">
        <v>0</v>
      </c>
      <c r="BO346" s="195">
        <v>0</v>
      </c>
      <c r="BP346" s="195">
        <v>0</v>
      </c>
      <c r="BQ346" s="195">
        <v>0</v>
      </c>
      <c r="BR346" s="195">
        <v>0</v>
      </c>
      <c r="BS346" s="197">
        <v>791426.1</v>
      </c>
      <c r="BT346" s="197">
        <v>0</v>
      </c>
      <c r="BU346" s="197">
        <v>0</v>
      </c>
      <c r="BV346" s="197">
        <v>0</v>
      </c>
      <c r="BW346" s="197">
        <v>0</v>
      </c>
      <c r="BX346" s="197">
        <v>0</v>
      </c>
      <c r="BY346" s="197">
        <v>149640.03</v>
      </c>
      <c r="BZ346" s="197">
        <v>0</v>
      </c>
      <c r="CA346" s="197">
        <v>0</v>
      </c>
      <c r="CB346" s="197">
        <v>0</v>
      </c>
      <c r="CC346" s="197">
        <v>0</v>
      </c>
      <c r="CD346" s="197">
        <v>0</v>
      </c>
      <c r="CE346" s="197">
        <v>0</v>
      </c>
      <c r="CF346" s="197">
        <v>0</v>
      </c>
      <c r="CG346" s="197">
        <v>0</v>
      </c>
      <c r="CH346" s="197">
        <v>0</v>
      </c>
      <c r="CI346" s="197">
        <v>0</v>
      </c>
      <c r="CJ346" s="197">
        <v>0</v>
      </c>
      <c r="CK346" s="197">
        <v>0</v>
      </c>
      <c r="CL346" s="197">
        <v>0</v>
      </c>
      <c r="CM346" s="197">
        <v>0</v>
      </c>
    </row>
    <row r="347" spans="1:91" ht="24.6" hidden="1">
      <c r="A347" s="125">
        <v>38</v>
      </c>
      <c r="B347" s="243" t="s">
        <v>1074</v>
      </c>
      <c r="C347" s="128" t="s">
        <v>1295</v>
      </c>
      <c r="D347" s="195">
        <v>562.78</v>
      </c>
      <c r="E347" s="195">
        <v>0</v>
      </c>
      <c r="F347" s="195">
        <v>0</v>
      </c>
      <c r="G347" s="195">
        <v>0</v>
      </c>
      <c r="H347" s="195">
        <v>0</v>
      </c>
      <c r="I347" s="195">
        <v>0</v>
      </c>
      <c r="J347" s="195">
        <v>0</v>
      </c>
      <c r="K347" s="195">
        <v>0</v>
      </c>
      <c r="L347" s="195">
        <v>0</v>
      </c>
      <c r="M347" s="195">
        <v>0</v>
      </c>
      <c r="N347" s="195">
        <v>0</v>
      </c>
      <c r="O347" s="195">
        <v>0</v>
      </c>
      <c r="P347" s="195">
        <v>0</v>
      </c>
      <c r="Q347" s="195">
        <v>0</v>
      </c>
      <c r="R347" s="195">
        <v>0</v>
      </c>
      <c r="S347" s="195">
        <v>0</v>
      </c>
      <c r="T347" s="195">
        <v>0</v>
      </c>
      <c r="U347" s="195">
        <v>0</v>
      </c>
      <c r="V347" s="195">
        <v>0</v>
      </c>
      <c r="W347" s="195">
        <v>0</v>
      </c>
      <c r="X347" s="195">
        <v>6816.99</v>
      </c>
      <c r="Y347" s="195">
        <v>0</v>
      </c>
      <c r="Z347" s="195">
        <v>0</v>
      </c>
      <c r="AA347" s="195">
        <v>0</v>
      </c>
      <c r="AB347" s="195">
        <v>0</v>
      </c>
      <c r="AC347" s="195">
        <v>0</v>
      </c>
      <c r="AD347" s="195">
        <v>0</v>
      </c>
      <c r="AE347" s="195">
        <v>0</v>
      </c>
      <c r="AF347" s="195">
        <v>0</v>
      </c>
      <c r="AG347" s="195">
        <v>0</v>
      </c>
      <c r="AH347" s="195">
        <v>0</v>
      </c>
      <c r="AI347" s="195">
        <v>0</v>
      </c>
      <c r="AJ347" s="195">
        <v>0</v>
      </c>
      <c r="AK347" s="195">
        <v>0</v>
      </c>
      <c r="AL347" s="195">
        <v>0</v>
      </c>
      <c r="AM347" s="195">
        <v>0</v>
      </c>
      <c r="AN347" s="195">
        <v>0</v>
      </c>
      <c r="AO347" s="195">
        <v>0</v>
      </c>
      <c r="AP347" s="195">
        <v>0</v>
      </c>
      <c r="AQ347" s="195">
        <v>0</v>
      </c>
      <c r="AR347" s="195">
        <v>0</v>
      </c>
      <c r="AS347" s="195">
        <v>0</v>
      </c>
      <c r="AT347" s="195">
        <v>0</v>
      </c>
      <c r="AU347" s="195">
        <v>0</v>
      </c>
      <c r="AV347" s="195">
        <v>0</v>
      </c>
      <c r="AW347" s="195">
        <v>0</v>
      </c>
      <c r="AX347" s="195">
        <v>0</v>
      </c>
      <c r="AY347" s="195">
        <v>0</v>
      </c>
      <c r="AZ347" s="195">
        <v>0</v>
      </c>
      <c r="BA347" s="195">
        <v>0</v>
      </c>
      <c r="BB347" s="195">
        <v>0</v>
      </c>
      <c r="BC347" s="195">
        <v>0</v>
      </c>
      <c r="BD347" s="195">
        <v>0</v>
      </c>
      <c r="BE347" s="195">
        <v>0</v>
      </c>
      <c r="BF347" s="195">
        <v>0</v>
      </c>
      <c r="BG347" s="195">
        <v>0</v>
      </c>
      <c r="BH347" s="195">
        <v>0</v>
      </c>
      <c r="BI347" s="195">
        <v>0</v>
      </c>
      <c r="BJ347" s="195">
        <v>0</v>
      </c>
      <c r="BK347" s="195">
        <v>0</v>
      </c>
      <c r="BL347" s="195">
        <v>0</v>
      </c>
      <c r="BM347" s="195">
        <v>0</v>
      </c>
      <c r="BN347" s="195">
        <v>0</v>
      </c>
      <c r="BO347" s="195">
        <v>0</v>
      </c>
      <c r="BP347" s="195">
        <v>0</v>
      </c>
      <c r="BQ347" s="195">
        <v>0</v>
      </c>
      <c r="BR347" s="195">
        <v>0</v>
      </c>
      <c r="BS347" s="197">
        <v>154019.97</v>
      </c>
      <c r="BT347" s="197">
        <v>0</v>
      </c>
      <c r="BU347" s="197">
        <v>0</v>
      </c>
      <c r="BV347" s="197">
        <v>0</v>
      </c>
      <c r="BW347" s="197">
        <v>0</v>
      </c>
      <c r="BX347" s="197">
        <v>0</v>
      </c>
      <c r="BY347" s="197">
        <v>0</v>
      </c>
      <c r="BZ347" s="197">
        <v>0</v>
      </c>
      <c r="CA347" s="197">
        <v>0</v>
      </c>
      <c r="CB347" s="197">
        <v>0</v>
      </c>
      <c r="CC347" s="197">
        <v>0</v>
      </c>
      <c r="CD347" s="197">
        <v>0</v>
      </c>
      <c r="CE347" s="197">
        <v>0</v>
      </c>
      <c r="CF347" s="197">
        <v>0</v>
      </c>
      <c r="CG347" s="197">
        <v>0</v>
      </c>
      <c r="CH347" s="197">
        <v>0</v>
      </c>
      <c r="CI347" s="197">
        <v>0</v>
      </c>
      <c r="CJ347" s="197">
        <v>0</v>
      </c>
      <c r="CK347" s="197">
        <v>0</v>
      </c>
      <c r="CL347" s="197">
        <v>0</v>
      </c>
      <c r="CM347" s="197">
        <v>0</v>
      </c>
    </row>
    <row r="348" spans="1:91" ht="24.6" hidden="1">
      <c r="A348" s="125">
        <v>38</v>
      </c>
      <c r="B348" s="243" t="s">
        <v>1075</v>
      </c>
      <c r="C348" s="128" t="s">
        <v>1296</v>
      </c>
      <c r="D348" s="195">
        <v>0</v>
      </c>
      <c r="E348" s="195">
        <v>0</v>
      </c>
      <c r="F348" s="195">
        <v>0</v>
      </c>
      <c r="G348" s="195">
        <v>0</v>
      </c>
      <c r="H348" s="195">
        <v>0</v>
      </c>
      <c r="I348" s="195">
        <v>0</v>
      </c>
      <c r="J348" s="195">
        <v>0</v>
      </c>
      <c r="K348" s="195">
        <v>0</v>
      </c>
      <c r="L348" s="195">
        <v>0</v>
      </c>
      <c r="M348" s="195">
        <v>0</v>
      </c>
      <c r="N348" s="195">
        <v>0</v>
      </c>
      <c r="O348" s="195">
        <v>0</v>
      </c>
      <c r="P348" s="195">
        <v>0</v>
      </c>
      <c r="Q348" s="195">
        <v>0</v>
      </c>
      <c r="R348" s="195">
        <v>0</v>
      </c>
      <c r="S348" s="195">
        <v>0</v>
      </c>
      <c r="T348" s="195">
        <v>0</v>
      </c>
      <c r="U348" s="195">
        <v>0</v>
      </c>
      <c r="V348" s="195">
        <v>0</v>
      </c>
      <c r="W348" s="195">
        <v>0</v>
      </c>
      <c r="X348" s="195">
        <v>0</v>
      </c>
      <c r="Y348" s="195">
        <v>0</v>
      </c>
      <c r="Z348" s="195">
        <v>0</v>
      </c>
      <c r="AA348" s="195">
        <v>0</v>
      </c>
      <c r="AB348" s="195">
        <v>0</v>
      </c>
      <c r="AC348" s="195">
        <v>0</v>
      </c>
      <c r="AD348" s="195">
        <v>0</v>
      </c>
      <c r="AE348" s="195">
        <v>0</v>
      </c>
      <c r="AF348" s="195">
        <v>0</v>
      </c>
      <c r="AG348" s="195">
        <v>0</v>
      </c>
      <c r="AH348" s="195">
        <v>0</v>
      </c>
      <c r="AI348" s="195">
        <v>0</v>
      </c>
      <c r="AJ348" s="195">
        <v>0</v>
      </c>
      <c r="AK348" s="195">
        <v>0</v>
      </c>
      <c r="AL348" s="195">
        <v>0</v>
      </c>
      <c r="AM348" s="195">
        <v>0</v>
      </c>
      <c r="AN348" s="195">
        <v>0</v>
      </c>
      <c r="AO348" s="195">
        <v>0</v>
      </c>
      <c r="AP348" s="195">
        <v>0</v>
      </c>
      <c r="AQ348" s="195">
        <v>0</v>
      </c>
      <c r="AR348" s="195">
        <v>0</v>
      </c>
      <c r="AS348" s="195">
        <v>0</v>
      </c>
      <c r="AT348" s="195">
        <v>0</v>
      </c>
      <c r="AU348" s="195">
        <v>0</v>
      </c>
      <c r="AV348" s="195">
        <v>0</v>
      </c>
      <c r="AW348" s="195">
        <v>0</v>
      </c>
      <c r="AX348" s="195">
        <v>0</v>
      </c>
      <c r="AY348" s="195">
        <v>0</v>
      </c>
      <c r="AZ348" s="195">
        <v>0</v>
      </c>
      <c r="BA348" s="195">
        <v>0</v>
      </c>
      <c r="BB348" s="195">
        <v>0</v>
      </c>
      <c r="BC348" s="195">
        <v>0</v>
      </c>
      <c r="BD348" s="195">
        <v>56249.91</v>
      </c>
      <c r="BE348" s="195">
        <v>0</v>
      </c>
      <c r="BF348" s="195">
        <v>0</v>
      </c>
      <c r="BG348" s="195">
        <v>0</v>
      </c>
      <c r="BH348" s="195">
        <v>0</v>
      </c>
      <c r="BI348" s="195">
        <v>0</v>
      </c>
      <c r="BJ348" s="195">
        <v>0</v>
      </c>
      <c r="BK348" s="195">
        <v>0</v>
      </c>
      <c r="BL348" s="195">
        <v>0</v>
      </c>
      <c r="BM348" s="195">
        <v>0</v>
      </c>
      <c r="BN348" s="195">
        <v>0</v>
      </c>
      <c r="BO348" s="195">
        <v>0</v>
      </c>
      <c r="BP348" s="195">
        <v>0</v>
      </c>
      <c r="BQ348" s="195">
        <v>0</v>
      </c>
      <c r="BR348" s="195">
        <v>0</v>
      </c>
      <c r="BS348" s="197">
        <v>0</v>
      </c>
      <c r="BT348" s="197">
        <v>0</v>
      </c>
      <c r="BU348" s="197">
        <v>0</v>
      </c>
      <c r="BV348" s="197">
        <v>0</v>
      </c>
      <c r="BW348" s="197">
        <v>0</v>
      </c>
      <c r="BX348" s="197">
        <v>0</v>
      </c>
      <c r="BY348" s="197">
        <v>0</v>
      </c>
      <c r="BZ348" s="197">
        <v>0</v>
      </c>
      <c r="CA348" s="197">
        <v>0</v>
      </c>
      <c r="CB348" s="197">
        <v>0</v>
      </c>
      <c r="CC348" s="197">
        <v>0</v>
      </c>
      <c r="CD348" s="197">
        <v>0</v>
      </c>
      <c r="CE348" s="197">
        <v>0</v>
      </c>
      <c r="CF348" s="197">
        <v>0</v>
      </c>
      <c r="CG348" s="197">
        <v>0</v>
      </c>
      <c r="CH348" s="197">
        <v>0</v>
      </c>
      <c r="CI348" s="197">
        <v>0</v>
      </c>
      <c r="CJ348" s="197">
        <v>0</v>
      </c>
      <c r="CK348" s="197">
        <v>0</v>
      </c>
      <c r="CL348" s="197">
        <v>0</v>
      </c>
      <c r="CM348" s="197">
        <v>0</v>
      </c>
    </row>
    <row r="349" spans="1:91" ht="24.6" hidden="1">
      <c r="A349" s="125">
        <v>38</v>
      </c>
      <c r="B349" s="243" t="s">
        <v>1076</v>
      </c>
      <c r="C349" s="128" t="s">
        <v>1297</v>
      </c>
      <c r="D349" s="195">
        <v>0</v>
      </c>
      <c r="E349" s="195">
        <v>0</v>
      </c>
      <c r="F349" s="195">
        <v>0</v>
      </c>
      <c r="G349" s="195">
        <v>0</v>
      </c>
      <c r="H349" s="195">
        <v>0</v>
      </c>
      <c r="I349" s="195">
        <v>0</v>
      </c>
      <c r="J349" s="195">
        <v>0</v>
      </c>
      <c r="K349" s="195">
        <v>0</v>
      </c>
      <c r="L349" s="195">
        <v>0</v>
      </c>
      <c r="M349" s="195">
        <v>0</v>
      </c>
      <c r="N349" s="195">
        <v>0</v>
      </c>
      <c r="O349" s="195">
        <v>0</v>
      </c>
      <c r="P349" s="195">
        <v>0</v>
      </c>
      <c r="Q349" s="195">
        <v>0</v>
      </c>
      <c r="R349" s="195">
        <v>0</v>
      </c>
      <c r="S349" s="195">
        <v>0</v>
      </c>
      <c r="T349" s="195">
        <v>0</v>
      </c>
      <c r="U349" s="195">
        <v>0</v>
      </c>
      <c r="V349" s="195">
        <v>0</v>
      </c>
      <c r="W349" s="195">
        <v>0</v>
      </c>
      <c r="X349" s="195">
        <v>0</v>
      </c>
      <c r="Y349" s="195">
        <v>0</v>
      </c>
      <c r="Z349" s="195">
        <v>0</v>
      </c>
      <c r="AA349" s="195">
        <v>0</v>
      </c>
      <c r="AB349" s="195">
        <v>0</v>
      </c>
      <c r="AC349" s="195">
        <v>0</v>
      </c>
      <c r="AD349" s="195">
        <v>0</v>
      </c>
      <c r="AE349" s="195">
        <v>0</v>
      </c>
      <c r="AF349" s="195">
        <v>0</v>
      </c>
      <c r="AG349" s="195">
        <v>0</v>
      </c>
      <c r="AH349" s="195">
        <v>0</v>
      </c>
      <c r="AI349" s="195">
        <v>0</v>
      </c>
      <c r="AJ349" s="195">
        <v>0</v>
      </c>
      <c r="AK349" s="195">
        <v>0</v>
      </c>
      <c r="AL349" s="195">
        <v>0</v>
      </c>
      <c r="AM349" s="195">
        <v>0</v>
      </c>
      <c r="AN349" s="195">
        <v>0</v>
      </c>
      <c r="AO349" s="195">
        <v>0</v>
      </c>
      <c r="AP349" s="195">
        <v>0</v>
      </c>
      <c r="AQ349" s="195">
        <v>0</v>
      </c>
      <c r="AR349" s="195">
        <v>0</v>
      </c>
      <c r="AS349" s="195">
        <v>0</v>
      </c>
      <c r="AT349" s="195">
        <v>0</v>
      </c>
      <c r="AU349" s="195">
        <v>0</v>
      </c>
      <c r="AV349" s="195">
        <v>0</v>
      </c>
      <c r="AW349" s="195">
        <v>0</v>
      </c>
      <c r="AX349" s="195">
        <v>0</v>
      </c>
      <c r="AY349" s="195">
        <v>0</v>
      </c>
      <c r="AZ349" s="195">
        <v>0</v>
      </c>
      <c r="BA349" s="195">
        <v>0</v>
      </c>
      <c r="BB349" s="195">
        <v>0</v>
      </c>
      <c r="BC349" s="195">
        <v>0</v>
      </c>
      <c r="BD349" s="195">
        <v>0</v>
      </c>
      <c r="BE349" s="195">
        <v>0</v>
      </c>
      <c r="BF349" s="195">
        <v>0</v>
      </c>
      <c r="BG349" s="195">
        <v>0</v>
      </c>
      <c r="BH349" s="195">
        <v>0</v>
      </c>
      <c r="BI349" s="195">
        <v>0</v>
      </c>
      <c r="BJ349" s="195">
        <v>0</v>
      </c>
      <c r="BK349" s="195">
        <v>0</v>
      </c>
      <c r="BL349" s="195">
        <v>0</v>
      </c>
      <c r="BM349" s="195">
        <v>0</v>
      </c>
      <c r="BN349" s="195">
        <v>0</v>
      </c>
      <c r="BO349" s="195">
        <v>0</v>
      </c>
      <c r="BP349" s="195">
        <v>114333.38</v>
      </c>
      <c r="BQ349" s="195">
        <v>0</v>
      </c>
      <c r="BR349" s="195">
        <v>0</v>
      </c>
      <c r="BS349" s="197">
        <v>20999.97</v>
      </c>
      <c r="BT349" s="195">
        <v>0</v>
      </c>
      <c r="BU349" s="197">
        <v>0</v>
      </c>
      <c r="BV349" s="195">
        <v>0</v>
      </c>
      <c r="BW349" s="197">
        <v>0</v>
      </c>
      <c r="BX349" s="197">
        <v>0</v>
      </c>
      <c r="BY349" s="195">
        <v>0</v>
      </c>
      <c r="BZ349" s="197">
        <v>0</v>
      </c>
      <c r="CA349" s="197">
        <v>0</v>
      </c>
      <c r="CB349" s="197">
        <v>0</v>
      </c>
      <c r="CC349" s="197">
        <v>0</v>
      </c>
      <c r="CD349" s="197">
        <v>0</v>
      </c>
      <c r="CE349" s="197">
        <v>0</v>
      </c>
      <c r="CF349" s="197">
        <v>0</v>
      </c>
      <c r="CG349" s="197">
        <v>0</v>
      </c>
      <c r="CH349" s="195">
        <v>0</v>
      </c>
      <c r="CI349" s="195">
        <v>0</v>
      </c>
      <c r="CJ349" s="197">
        <v>0</v>
      </c>
      <c r="CK349" s="197">
        <v>0</v>
      </c>
      <c r="CL349" s="197">
        <v>0</v>
      </c>
      <c r="CM349" s="195">
        <v>0</v>
      </c>
    </row>
    <row r="350" spans="1:91" ht="24.6" hidden="1">
      <c r="A350" s="125">
        <v>38</v>
      </c>
      <c r="B350" s="243" t="s">
        <v>1077</v>
      </c>
      <c r="C350" s="128" t="s">
        <v>1298</v>
      </c>
      <c r="D350" s="195">
        <v>12329633.859999999</v>
      </c>
      <c r="E350" s="195">
        <v>1635639.05</v>
      </c>
      <c r="F350" s="195">
        <v>26108.92</v>
      </c>
      <c r="G350" s="195">
        <v>0</v>
      </c>
      <c r="H350" s="195">
        <v>427964.2</v>
      </c>
      <c r="I350" s="195">
        <v>0</v>
      </c>
      <c r="J350" s="195">
        <v>620774.30000000005</v>
      </c>
      <c r="K350" s="195">
        <v>922721.84</v>
      </c>
      <c r="L350" s="195">
        <v>0</v>
      </c>
      <c r="M350" s="195">
        <v>16646.91</v>
      </c>
      <c r="N350" s="195">
        <v>3808970.79</v>
      </c>
      <c r="O350" s="195">
        <v>1309352.33</v>
      </c>
      <c r="P350" s="195">
        <v>7616797.6699999999</v>
      </c>
      <c r="Q350" s="195">
        <v>1254877.47</v>
      </c>
      <c r="R350" s="195">
        <v>374370.03</v>
      </c>
      <c r="S350" s="195">
        <v>2746765.8</v>
      </c>
      <c r="T350" s="195">
        <v>2356627.5</v>
      </c>
      <c r="U350" s="195">
        <v>678930.03</v>
      </c>
      <c r="V350" s="195">
        <v>0</v>
      </c>
      <c r="W350" s="195">
        <v>1626809.67</v>
      </c>
      <c r="X350" s="195">
        <v>20785030.949999999</v>
      </c>
      <c r="Y350" s="195">
        <v>931362.8</v>
      </c>
      <c r="Z350" s="195">
        <v>1961449.96</v>
      </c>
      <c r="AA350" s="195">
        <v>903825.01</v>
      </c>
      <c r="AB350" s="195">
        <v>573997.5</v>
      </c>
      <c r="AC350" s="195">
        <v>1471281.93</v>
      </c>
      <c r="AD350" s="195">
        <v>1247590.53</v>
      </c>
      <c r="AE350" s="195">
        <v>2314948.15</v>
      </c>
      <c r="AF350" s="195">
        <v>734129.59</v>
      </c>
      <c r="AG350" s="195">
        <v>429944.09</v>
      </c>
      <c r="AH350" s="195">
        <v>1645856.54</v>
      </c>
      <c r="AI350" s="195">
        <v>665544.37</v>
      </c>
      <c r="AJ350" s="195">
        <v>557585.17000000004</v>
      </c>
      <c r="AK350" s="195">
        <v>1279334</v>
      </c>
      <c r="AL350" s="195">
        <v>10254859.51</v>
      </c>
      <c r="AM350" s="195">
        <v>679423.98</v>
      </c>
      <c r="AN350" s="195">
        <v>1335569.82</v>
      </c>
      <c r="AO350" s="195">
        <v>52091.74</v>
      </c>
      <c r="AP350" s="195">
        <v>3001047.09</v>
      </c>
      <c r="AQ350" s="195">
        <v>1369020.39</v>
      </c>
      <c r="AR350" s="195">
        <v>847935</v>
      </c>
      <c r="AS350" s="195">
        <v>11918963.25</v>
      </c>
      <c r="AT350" s="195">
        <v>936067.56</v>
      </c>
      <c r="AU350" s="195">
        <v>1287620.81</v>
      </c>
      <c r="AV350" s="195">
        <v>629005</v>
      </c>
      <c r="AW350" s="195">
        <v>0</v>
      </c>
      <c r="AX350" s="195">
        <v>614175</v>
      </c>
      <c r="AY350" s="195">
        <v>1833922.53</v>
      </c>
      <c r="AZ350" s="195">
        <v>1254808.17</v>
      </c>
      <c r="BA350" s="195">
        <v>1391677.47</v>
      </c>
      <c r="BB350" s="195">
        <v>10465981.640000001</v>
      </c>
      <c r="BC350" s="195">
        <v>599406.97</v>
      </c>
      <c r="BD350" s="195">
        <v>6123081.3300000001</v>
      </c>
      <c r="BE350" s="195">
        <v>2934395.75</v>
      </c>
      <c r="BF350" s="195">
        <v>929237.52</v>
      </c>
      <c r="BG350" s="195">
        <v>1356845.82</v>
      </c>
      <c r="BH350" s="195">
        <v>11349414.199999999</v>
      </c>
      <c r="BI350" s="195">
        <v>0</v>
      </c>
      <c r="BJ350" s="195">
        <v>924476.9</v>
      </c>
      <c r="BK350" s="195">
        <v>0</v>
      </c>
      <c r="BL350" s="195">
        <v>762759.34</v>
      </c>
      <c r="BM350" s="195">
        <v>9372139.3399999999</v>
      </c>
      <c r="BN350" s="195">
        <v>3029786.65</v>
      </c>
      <c r="BO350" s="195">
        <v>2250707.98</v>
      </c>
      <c r="BP350" s="195">
        <v>2223185.11</v>
      </c>
      <c r="BQ350" s="195">
        <v>518855.7</v>
      </c>
      <c r="BR350" s="195">
        <v>371063</v>
      </c>
      <c r="BS350" s="195">
        <v>110063270.89</v>
      </c>
      <c r="BT350" s="195">
        <v>1515535.56</v>
      </c>
      <c r="BU350" s="195">
        <v>127371.42</v>
      </c>
      <c r="BV350" s="195">
        <v>7460447.3200000003</v>
      </c>
      <c r="BW350" s="195">
        <v>387835.65</v>
      </c>
      <c r="BX350" s="195">
        <v>2648819.9700000002</v>
      </c>
      <c r="BY350" s="197">
        <v>3024321.64</v>
      </c>
      <c r="BZ350" s="197">
        <v>581017.5</v>
      </c>
      <c r="CA350" s="197">
        <v>1264485.01</v>
      </c>
      <c r="CB350" s="195">
        <v>1693532.53</v>
      </c>
      <c r="CC350" s="195">
        <v>625704.66</v>
      </c>
      <c r="CD350" s="195">
        <v>5559577.9900000002</v>
      </c>
      <c r="CE350" s="195">
        <v>1306015.8799999999</v>
      </c>
      <c r="CF350" s="197">
        <v>1729366.36</v>
      </c>
      <c r="CG350" s="195">
        <v>1642593.93</v>
      </c>
      <c r="CH350" s="195">
        <v>22484.880000000001</v>
      </c>
      <c r="CI350" s="197">
        <v>1183874.5900000001</v>
      </c>
      <c r="CJ350" s="195">
        <v>70132.5</v>
      </c>
      <c r="CK350" s="197">
        <v>1004551.32</v>
      </c>
      <c r="CL350" s="195">
        <v>1250587.26</v>
      </c>
      <c r="CM350" s="195">
        <v>462660.03</v>
      </c>
    </row>
    <row r="351" spans="1:91" ht="24.6" hidden="1">
      <c r="A351" s="125">
        <v>38</v>
      </c>
      <c r="B351" s="243" t="s">
        <v>1078</v>
      </c>
      <c r="C351" s="128" t="s">
        <v>1299</v>
      </c>
      <c r="D351" s="195">
        <v>0</v>
      </c>
      <c r="E351" s="195">
        <v>0</v>
      </c>
      <c r="F351" s="195">
        <v>0</v>
      </c>
      <c r="G351" s="195">
        <v>0</v>
      </c>
      <c r="H351" s="195">
        <v>0</v>
      </c>
      <c r="I351" s="195">
        <v>0</v>
      </c>
      <c r="J351" s="195">
        <v>0</v>
      </c>
      <c r="K351" s="195">
        <v>0</v>
      </c>
      <c r="L351" s="195">
        <v>0</v>
      </c>
      <c r="M351" s="195">
        <v>0</v>
      </c>
      <c r="N351" s="195">
        <v>0</v>
      </c>
      <c r="O351" s="195">
        <v>0</v>
      </c>
      <c r="P351" s="195">
        <v>85716.35</v>
      </c>
      <c r="Q351" s="195">
        <v>0</v>
      </c>
      <c r="R351" s="195">
        <v>0</v>
      </c>
      <c r="S351" s="195">
        <v>0</v>
      </c>
      <c r="T351" s="195">
        <v>0</v>
      </c>
      <c r="U351" s="195">
        <v>0</v>
      </c>
      <c r="V351" s="195">
        <v>0</v>
      </c>
      <c r="W351" s="195">
        <v>0</v>
      </c>
      <c r="X351" s="195">
        <v>11555.89</v>
      </c>
      <c r="Y351" s="195">
        <v>0</v>
      </c>
      <c r="Z351" s="195">
        <v>0</v>
      </c>
      <c r="AA351" s="195">
        <v>0</v>
      </c>
      <c r="AB351" s="195">
        <v>0</v>
      </c>
      <c r="AC351" s="195">
        <v>0</v>
      </c>
      <c r="AD351" s="195">
        <v>0</v>
      </c>
      <c r="AE351" s="195">
        <v>0</v>
      </c>
      <c r="AF351" s="195">
        <v>0</v>
      </c>
      <c r="AG351" s="195">
        <v>0</v>
      </c>
      <c r="AH351" s="195">
        <v>0</v>
      </c>
      <c r="AI351" s="195">
        <v>0</v>
      </c>
      <c r="AJ351" s="195">
        <v>0</v>
      </c>
      <c r="AK351" s="195">
        <v>0</v>
      </c>
      <c r="AL351" s="195">
        <v>0</v>
      </c>
      <c r="AM351" s="195">
        <v>0</v>
      </c>
      <c r="AN351" s="195">
        <v>0</v>
      </c>
      <c r="AO351" s="195">
        <v>0</v>
      </c>
      <c r="AP351" s="195">
        <v>0</v>
      </c>
      <c r="AQ351" s="195">
        <v>0</v>
      </c>
      <c r="AR351" s="195">
        <v>0</v>
      </c>
      <c r="AS351" s="195">
        <v>0</v>
      </c>
      <c r="AT351" s="195">
        <v>0</v>
      </c>
      <c r="AU351" s="195">
        <v>0</v>
      </c>
      <c r="AV351" s="195">
        <v>0</v>
      </c>
      <c r="AW351" s="195">
        <v>0</v>
      </c>
      <c r="AX351" s="195">
        <v>0</v>
      </c>
      <c r="AY351" s="195">
        <v>0</v>
      </c>
      <c r="AZ351" s="195">
        <v>0</v>
      </c>
      <c r="BA351" s="195">
        <v>0</v>
      </c>
      <c r="BB351" s="195">
        <v>21400.02</v>
      </c>
      <c r="BC351" s="195">
        <v>0</v>
      </c>
      <c r="BD351" s="195">
        <v>394000.01</v>
      </c>
      <c r="BE351" s="195">
        <v>0</v>
      </c>
      <c r="BF351" s="195">
        <v>0</v>
      </c>
      <c r="BG351" s="195">
        <v>0</v>
      </c>
      <c r="BH351" s="195">
        <v>0</v>
      </c>
      <c r="BI351" s="195">
        <v>0</v>
      </c>
      <c r="BJ351" s="195">
        <v>0</v>
      </c>
      <c r="BK351" s="195">
        <v>0</v>
      </c>
      <c r="BL351" s="195">
        <v>0</v>
      </c>
      <c r="BM351" s="195">
        <v>0</v>
      </c>
      <c r="BN351" s="195">
        <v>0</v>
      </c>
      <c r="BO351" s="195">
        <v>0</v>
      </c>
      <c r="BP351" s="195">
        <v>0</v>
      </c>
      <c r="BQ351" s="195">
        <v>0</v>
      </c>
      <c r="BR351" s="195">
        <v>0</v>
      </c>
      <c r="BS351" s="197">
        <v>5807659.6200000001</v>
      </c>
      <c r="BT351" s="195">
        <v>0</v>
      </c>
      <c r="BU351" s="195">
        <v>0</v>
      </c>
      <c r="BV351" s="195">
        <v>0</v>
      </c>
      <c r="BW351" s="195">
        <v>0</v>
      </c>
      <c r="BX351" s="195">
        <v>0</v>
      </c>
      <c r="BY351" s="195">
        <v>0</v>
      </c>
      <c r="BZ351" s="195">
        <v>0</v>
      </c>
      <c r="CA351" s="195">
        <v>0</v>
      </c>
      <c r="CB351" s="195">
        <v>0</v>
      </c>
      <c r="CC351" s="195">
        <v>0</v>
      </c>
      <c r="CD351" s="195">
        <v>0</v>
      </c>
      <c r="CE351" s="195">
        <v>0</v>
      </c>
      <c r="CF351" s="195">
        <v>0</v>
      </c>
      <c r="CG351" s="195">
        <v>0</v>
      </c>
      <c r="CH351" s="195">
        <v>0</v>
      </c>
      <c r="CI351" s="195">
        <v>0</v>
      </c>
      <c r="CJ351" s="195">
        <v>0</v>
      </c>
      <c r="CK351" s="195">
        <v>0</v>
      </c>
      <c r="CL351" s="195">
        <v>0</v>
      </c>
      <c r="CM351" s="195">
        <v>0</v>
      </c>
    </row>
    <row r="352" spans="1:91" ht="24.6" hidden="1">
      <c r="A352" s="125">
        <v>38</v>
      </c>
      <c r="B352" s="243" t="s">
        <v>1079</v>
      </c>
      <c r="C352" s="128" t="s">
        <v>630</v>
      </c>
      <c r="D352" s="195">
        <v>0</v>
      </c>
      <c r="E352" s="195">
        <v>0</v>
      </c>
      <c r="F352" s="195">
        <v>0</v>
      </c>
      <c r="G352" s="195">
        <v>0</v>
      </c>
      <c r="H352" s="195">
        <v>0</v>
      </c>
      <c r="I352" s="195">
        <v>0</v>
      </c>
      <c r="J352" s="195">
        <v>0</v>
      </c>
      <c r="K352" s="195">
        <v>0</v>
      </c>
      <c r="L352" s="195">
        <v>0</v>
      </c>
      <c r="M352" s="195">
        <v>0</v>
      </c>
      <c r="N352" s="195">
        <v>0</v>
      </c>
      <c r="O352" s="195">
        <v>0</v>
      </c>
      <c r="P352" s="195">
        <v>0</v>
      </c>
      <c r="Q352" s="195">
        <v>0</v>
      </c>
      <c r="R352" s="195">
        <v>0</v>
      </c>
      <c r="S352" s="195">
        <v>0</v>
      </c>
      <c r="T352" s="195">
        <v>0</v>
      </c>
      <c r="U352" s="195">
        <v>0</v>
      </c>
      <c r="V352" s="195">
        <v>0</v>
      </c>
      <c r="W352" s="195">
        <v>0</v>
      </c>
      <c r="X352" s="195">
        <v>0</v>
      </c>
      <c r="Y352" s="195">
        <v>0</v>
      </c>
      <c r="Z352" s="195">
        <v>0</v>
      </c>
      <c r="AA352" s="195">
        <v>0</v>
      </c>
      <c r="AB352" s="195">
        <v>0</v>
      </c>
      <c r="AC352" s="195">
        <v>0</v>
      </c>
      <c r="AD352" s="195">
        <v>0</v>
      </c>
      <c r="AE352" s="195">
        <v>0</v>
      </c>
      <c r="AF352" s="195">
        <v>0</v>
      </c>
      <c r="AG352" s="195">
        <v>0</v>
      </c>
      <c r="AH352" s="195">
        <v>0</v>
      </c>
      <c r="AI352" s="195">
        <v>0</v>
      </c>
      <c r="AJ352" s="195">
        <v>0</v>
      </c>
      <c r="AK352" s="195">
        <v>0</v>
      </c>
      <c r="AL352" s="195">
        <v>0</v>
      </c>
      <c r="AM352" s="195">
        <v>0</v>
      </c>
      <c r="AN352" s="195">
        <v>0</v>
      </c>
      <c r="AO352" s="195">
        <v>0</v>
      </c>
      <c r="AP352" s="195">
        <v>0</v>
      </c>
      <c r="AQ352" s="195">
        <v>0</v>
      </c>
      <c r="AR352" s="195">
        <v>0</v>
      </c>
      <c r="AS352" s="195">
        <v>0</v>
      </c>
      <c r="AT352" s="195">
        <v>0</v>
      </c>
      <c r="AU352" s="195">
        <v>0</v>
      </c>
      <c r="AV352" s="195">
        <v>0</v>
      </c>
      <c r="AW352" s="195">
        <v>0</v>
      </c>
      <c r="AX352" s="195">
        <v>0</v>
      </c>
      <c r="AY352" s="195">
        <v>0</v>
      </c>
      <c r="AZ352" s="195">
        <v>0</v>
      </c>
      <c r="BA352" s="195">
        <v>0</v>
      </c>
      <c r="BB352" s="195">
        <v>0</v>
      </c>
      <c r="BC352" s="195">
        <v>0</v>
      </c>
      <c r="BD352" s="195">
        <v>0</v>
      </c>
      <c r="BE352" s="195">
        <v>0</v>
      </c>
      <c r="BF352" s="195">
        <v>0</v>
      </c>
      <c r="BG352" s="195">
        <v>0</v>
      </c>
      <c r="BH352" s="195">
        <v>0</v>
      </c>
      <c r="BI352" s="195">
        <v>0</v>
      </c>
      <c r="BJ352" s="195">
        <v>0</v>
      </c>
      <c r="BK352" s="195">
        <v>0</v>
      </c>
      <c r="BL352" s="195">
        <v>0</v>
      </c>
      <c r="BM352" s="195">
        <v>0</v>
      </c>
      <c r="BN352" s="195">
        <v>0</v>
      </c>
      <c r="BO352" s="195">
        <v>0</v>
      </c>
      <c r="BP352" s="195">
        <v>0</v>
      </c>
      <c r="BQ352" s="195">
        <v>0</v>
      </c>
      <c r="BR352" s="195">
        <v>0</v>
      </c>
      <c r="BS352" s="195">
        <v>505024.76</v>
      </c>
      <c r="BT352" s="195">
        <v>0</v>
      </c>
      <c r="BU352" s="195">
        <v>0</v>
      </c>
      <c r="BV352" s="195">
        <v>0</v>
      </c>
      <c r="BW352" s="195">
        <v>0</v>
      </c>
      <c r="BX352" s="195">
        <v>0</v>
      </c>
      <c r="BY352" s="195">
        <v>0</v>
      </c>
      <c r="BZ352" s="195">
        <v>0</v>
      </c>
      <c r="CA352" s="195">
        <v>0</v>
      </c>
      <c r="CB352" s="195">
        <v>0</v>
      </c>
      <c r="CC352" s="195">
        <v>0</v>
      </c>
      <c r="CD352" s="195">
        <v>0</v>
      </c>
      <c r="CE352" s="195">
        <v>0</v>
      </c>
      <c r="CF352" s="195">
        <v>0</v>
      </c>
      <c r="CG352" s="195">
        <v>0</v>
      </c>
      <c r="CH352" s="195">
        <v>0</v>
      </c>
      <c r="CI352" s="195">
        <v>0</v>
      </c>
      <c r="CJ352" s="195">
        <v>0</v>
      </c>
      <c r="CK352" s="195">
        <v>0</v>
      </c>
      <c r="CL352" s="195">
        <v>0</v>
      </c>
      <c r="CM352" s="195">
        <v>0</v>
      </c>
    </row>
    <row r="353" spans="1:91" ht="24.6" hidden="1">
      <c r="A353" s="125">
        <v>38</v>
      </c>
      <c r="B353" s="243" t="s">
        <v>1080</v>
      </c>
      <c r="C353" s="128" t="s">
        <v>1300</v>
      </c>
      <c r="D353" s="195">
        <v>0</v>
      </c>
      <c r="E353" s="195">
        <v>0</v>
      </c>
      <c r="F353" s="195">
        <v>0</v>
      </c>
      <c r="G353" s="195">
        <v>0</v>
      </c>
      <c r="H353" s="195">
        <v>0</v>
      </c>
      <c r="I353" s="195">
        <v>0</v>
      </c>
      <c r="J353" s="195">
        <v>0</v>
      </c>
      <c r="K353" s="195">
        <v>0</v>
      </c>
      <c r="L353" s="195">
        <v>0</v>
      </c>
      <c r="M353" s="195">
        <v>0</v>
      </c>
      <c r="N353" s="195">
        <v>0</v>
      </c>
      <c r="O353" s="195">
        <v>0</v>
      </c>
      <c r="P353" s="195">
        <v>0</v>
      </c>
      <c r="Q353" s="195">
        <v>0</v>
      </c>
      <c r="R353" s="195">
        <v>0</v>
      </c>
      <c r="S353" s="195">
        <v>0</v>
      </c>
      <c r="T353" s="195">
        <v>0</v>
      </c>
      <c r="U353" s="195">
        <v>0</v>
      </c>
      <c r="V353" s="195">
        <v>0</v>
      </c>
      <c r="W353" s="195">
        <v>0</v>
      </c>
      <c r="X353" s="195">
        <v>493.15</v>
      </c>
      <c r="Y353" s="195">
        <v>0</v>
      </c>
      <c r="Z353" s="195">
        <v>0</v>
      </c>
      <c r="AA353" s="195">
        <v>0</v>
      </c>
      <c r="AB353" s="195">
        <v>0</v>
      </c>
      <c r="AC353" s="195">
        <v>0</v>
      </c>
      <c r="AD353" s="195">
        <v>297998.99</v>
      </c>
      <c r="AE353" s="195">
        <v>0</v>
      </c>
      <c r="AF353" s="195">
        <v>0</v>
      </c>
      <c r="AG353" s="195">
        <v>0</v>
      </c>
      <c r="AH353" s="195">
        <v>0</v>
      </c>
      <c r="AI353" s="195">
        <v>0</v>
      </c>
      <c r="AJ353" s="195">
        <v>0</v>
      </c>
      <c r="AK353" s="195">
        <v>0</v>
      </c>
      <c r="AL353" s="195">
        <v>0</v>
      </c>
      <c r="AM353" s="195">
        <v>0</v>
      </c>
      <c r="AN353" s="195">
        <v>0</v>
      </c>
      <c r="AO353" s="195">
        <v>41475.96</v>
      </c>
      <c r="AP353" s="195">
        <v>0</v>
      </c>
      <c r="AQ353" s="195">
        <v>0</v>
      </c>
      <c r="AR353" s="195">
        <v>0</v>
      </c>
      <c r="AS353" s="195">
        <v>0</v>
      </c>
      <c r="AT353" s="195">
        <v>0</v>
      </c>
      <c r="AU353" s="195">
        <v>0</v>
      </c>
      <c r="AV353" s="195">
        <v>0</v>
      </c>
      <c r="AW353" s="195">
        <v>0</v>
      </c>
      <c r="AX353" s="195">
        <v>0</v>
      </c>
      <c r="AY353" s="195">
        <v>0</v>
      </c>
      <c r="AZ353" s="195">
        <v>0</v>
      </c>
      <c r="BA353" s="195">
        <v>0</v>
      </c>
      <c r="BB353" s="195">
        <v>0</v>
      </c>
      <c r="BC353" s="195">
        <v>0</v>
      </c>
      <c r="BD353" s="195">
        <v>201138.12</v>
      </c>
      <c r="BE353" s="195">
        <v>0</v>
      </c>
      <c r="BF353" s="195">
        <v>0</v>
      </c>
      <c r="BG353" s="195">
        <v>0</v>
      </c>
      <c r="BH353" s="195">
        <v>1617749.28</v>
      </c>
      <c r="BI353" s="195">
        <v>0</v>
      </c>
      <c r="BJ353" s="195">
        <v>0</v>
      </c>
      <c r="BK353" s="195">
        <v>0</v>
      </c>
      <c r="BL353" s="195">
        <v>80631.72</v>
      </c>
      <c r="BM353" s="195">
        <v>240750</v>
      </c>
      <c r="BN353" s="195">
        <v>0</v>
      </c>
      <c r="BO353" s="195">
        <v>0</v>
      </c>
      <c r="BP353" s="195">
        <v>0</v>
      </c>
      <c r="BQ353" s="195">
        <v>0</v>
      </c>
      <c r="BR353" s="195">
        <v>0</v>
      </c>
      <c r="BS353" s="195">
        <v>1812503.65</v>
      </c>
      <c r="BT353" s="195">
        <v>0</v>
      </c>
      <c r="BU353" s="195">
        <v>0</v>
      </c>
      <c r="BV353" s="195">
        <v>0</v>
      </c>
      <c r="BW353" s="195">
        <v>0</v>
      </c>
      <c r="BX353" s="195">
        <v>0</v>
      </c>
      <c r="BY353" s="195">
        <v>0</v>
      </c>
      <c r="BZ353" s="195">
        <v>0</v>
      </c>
      <c r="CA353" s="195">
        <v>0</v>
      </c>
      <c r="CB353" s="195">
        <v>0</v>
      </c>
      <c r="CC353" s="195">
        <v>0</v>
      </c>
      <c r="CD353" s="195">
        <v>0</v>
      </c>
      <c r="CE353" s="195">
        <v>0</v>
      </c>
      <c r="CF353" s="195">
        <v>0</v>
      </c>
      <c r="CG353" s="195">
        <v>62499.98</v>
      </c>
      <c r="CH353" s="195">
        <v>0</v>
      </c>
      <c r="CI353" s="195">
        <v>0</v>
      </c>
      <c r="CJ353" s="195">
        <v>0</v>
      </c>
      <c r="CK353" s="195">
        <v>0</v>
      </c>
      <c r="CL353" s="195">
        <v>0</v>
      </c>
      <c r="CM353" s="195">
        <v>0</v>
      </c>
    </row>
    <row r="354" spans="1:91" ht="24.6" hidden="1">
      <c r="A354" s="125">
        <v>38</v>
      </c>
      <c r="B354" s="243" t="s">
        <v>1081</v>
      </c>
      <c r="C354" s="128" t="s">
        <v>631</v>
      </c>
      <c r="D354" s="195">
        <v>0</v>
      </c>
      <c r="E354" s="195">
        <v>0</v>
      </c>
      <c r="F354" s="195">
        <v>0</v>
      </c>
      <c r="G354" s="195">
        <v>0</v>
      </c>
      <c r="H354" s="195">
        <v>0</v>
      </c>
      <c r="I354" s="195">
        <v>0</v>
      </c>
      <c r="J354" s="195">
        <v>0</v>
      </c>
      <c r="K354" s="195">
        <v>0</v>
      </c>
      <c r="L354" s="195">
        <v>0</v>
      </c>
      <c r="M354" s="195">
        <v>0</v>
      </c>
      <c r="N354" s="195">
        <v>0</v>
      </c>
      <c r="O354" s="195">
        <v>0</v>
      </c>
      <c r="P354" s="195">
        <v>0</v>
      </c>
      <c r="Q354" s="195">
        <v>0</v>
      </c>
      <c r="R354" s="195">
        <v>0</v>
      </c>
      <c r="S354" s="195">
        <v>0</v>
      </c>
      <c r="T354" s="195">
        <v>0</v>
      </c>
      <c r="U354" s="195">
        <v>0</v>
      </c>
      <c r="V354" s="195">
        <v>0</v>
      </c>
      <c r="W354" s="195">
        <v>0</v>
      </c>
      <c r="X354" s="195">
        <v>0</v>
      </c>
      <c r="Y354" s="195">
        <v>0</v>
      </c>
      <c r="Z354" s="195">
        <v>0</v>
      </c>
      <c r="AA354" s="195">
        <v>0</v>
      </c>
      <c r="AB354" s="195">
        <v>0</v>
      </c>
      <c r="AC354" s="195">
        <v>0</v>
      </c>
      <c r="AD354" s="195">
        <v>0</v>
      </c>
      <c r="AE354" s="195">
        <v>0</v>
      </c>
      <c r="AF354" s="195">
        <v>0</v>
      </c>
      <c r="AG354" s="195">
        <v>0</v>
      </c>
      <c r="AH354" s="195">
        <v>0</v>
      </c>
      <c r="AI354" s="195">
        <v>0</v>
      </c>
      <c r="AJ354" s="195">
        <v>0</v>
      </c>
      <c r="AK354" s="195">
        <v>0</v>
      </c>
      <c r="AL354" s="195">
        <v>0</v>
      </c>
      <c r="AM354" s="195">
        <v>0</v>
      </c>
      <c r="AN354" s="195">
        <v>0</v>
      </c>
      <c r="AO354" s="195">
        <v>0</v>
      </c>
      <c r="AP354" s="195">
        <v>0</v>
      </c>
      <c r="AQ354" s="195">
        <v>0</v>
      </c>
      <c r="AR354" s="195">
        <v>0</v>
      </c>
      <c r="AS354" s="195">
        <v>0</v>
      </c>
      <c r="AT354" s="195">
        <v>0</v>
      </c>
      <c r="AU354" s="195">
        <v>0</v>
      </c>
      <c r="AV354" s="195">
        <v>0</v>
      </c>
      <c r="AW354" s="195">
        <v>0</v>
      </c>
      <c r="AX354" s="195">
        <v>0</v>
      </c>
      <c r="AY354" s="195">
        <v>0</v>
      </c>
      <c r="AZ354" s="195">
        <v>0</v>
      </c>
      <c r="BA354" s="195">
        <v>0</v>
      </c>
      <c r="BB354" s="195">
        <v>0</v>
      </c>
      <c r="BC354" s="195">
        <v>0</v>
      </c>
      <c r="BD354" s="195">
        <v>0</v>
      </c>
      <c r="BE354" s="195">
        <v>0</v>
      </c>
      <c r="BF354" s="195">
        <v>0</v>
      </c>
      <c r="BG354" s="195">
        <v>0</v>
      </c>
      <c r="BH354" s="195">
        <v>0</v>
      </c>
      <c r="BI354" s="195">
        <v>11925</v>
      </c>
      <c r="BJ354" s="195">
        <v>0</v>
      </c>
      <c r="BK354" s="195">
        <v>0</v>
      </c>
      <c r="BL354" s="195">
        <v>0</v>
      </c>
      <c r="BM354" s="195">
        <v>0</v>
      </c>
      <c r="BN354" s="195">
        <v>0</v>
      </c>
      <c r="BO354" s="195">
        <v>0</v>
      </c>
      <c r="BP354" s="195">
        <v>0</v>
      </c>
      <c r="BQ354" s="195">
        <v>0</v>
      </c>
      <c r="BR354" s="195">
        <v>0</v>
      </c>
      <c r="BS354" s="197">
        <v>0</v>
      </c>
      <c r="BT354" s="195">
        <v>0</v>
      </c>
      <c r="BU354" s="195">
        <v>0</v>
      </c>
      <c r="BV354" s="195">
        <v>0</v>
      </c>
      <c r="BW354" s="195">
        <v>0</v>
      </c>
      <c r="BX354" s="195">
        <v>0</v>
      </c>
      <c r="BY354" s="197">
        <v>0</v>
      </c>
      <c r="BZ354" s="195">
        <v>0</v>
      </c>
      <c r="CA354" s="195">
        <v>0</v>
      </c>
      <c r="CB354" s="195">
        <v>0</v>
      </c>
      <c r="CC354" s="195">
        <v>0</v>
      </c>
      <c r="CD354" s="195">
        <v>0</v>
      </c>
      <c r="CE354" s="197">
        <v>0</v>
      </c>
      <c r="CF354" s="195">
        <v>0</v>
      </c>
      <c r="CG354" s="195">
        <v>0</v>
      </c>
      <c r="CH354" s="195">
        <v>0</v>
      </c>
      <c r="CI354" s="195">
        <v>0</v>
      </c>
      <c r="CJ354" s="195">
        <v>0</v>
      </c>
      <c r="CK354" s="195">
        <v>0</v>
      </c>
      <c r="CL354" s="195">
        <v>0</v>
      </c>
      <c r="CM354" s="195">
        <v>0</v>
      </c>
    </row>
    <row r="355" spans="1:91" ht="24.6" hidden="1">
      <c r="A355" s="125">
        <v>38</v>
      </c>
      <c r="B355" s="243" t="s">
        <v>1082</v>
      </c>
      <c r="C355" s="128" t="s">
        <v>632</v>
      </c>
      <c r="D355" s="195">
        <v>0</v>
      </c>
      <c r="E355" s="195">
        <v>0</v>
      </c>
      <c r="F355" s="195">
        <v>0</v>
      </c>
      <c r="G355" s="195">
        <v>0</v>
      </c>
      <c r="H355" s="195">
        <v>0</v>
      </c>
      <c r="I355" s="195">
        <v>0</v>
      </c>
      <c r="J355" s="195">
        <v>0</v>
      </c>
      <c r="K355" s="195">
        <v>0</v>
      </c>
      <c r="L355" s="195">
        <v>0</v>
      </c>
      <c r="M355" s="195">
        <v>0</v>
      </c>
      <c r="N355" s="195">
        <v>0</v>
      </c>
      <c r="O355" s="195">
        <v>0</v>
      </c>
      <c r="P355" s="195">
        <v>0</v>
      </c>
      <c r="Q355" s="195">
        <v>0</v>
      </c>
      <c r="R355" s="195">
        <v>0</v>
      </c>
      <c r="S355" s="195">
        <v>0</v>
      </c>
      <c r="T355" s="195">
        <v>0</v>
      </c>
      <c r="U355" s="195">
        <v>0</v>
      </c>
      <c r="V355" s="195">
        <v>0</v>
      </c>
      <c r="W355" s="195">
        <v>0</v>
      </c>
      <c r="X355" s="195">
        <v>0</v>
      </c>
      <c r="Y355" s="195">
        <v>0</v>
      </c>
      <c r="Z355" s="195">
        <v>0</v>
      </c>
      <c r="AA355" s="195">
        <v>0</v>
      </c>
      <c r="AB355" s="195">
        <v>0</v>
      </c>
      <c r="AC355" s="195">
        <v>0</v>
      </c>
      <c r="AD355" s="195">
        <v>0</v>
      </c>
      <c r="AE355" s="195">
        <v>0</v>
      </c>
      <c r="AF355" s="195">
        <v>0</v>
      </c>
      <c r="AG355" s="195">
        <v>0</v>
      </c>
      <c r="AH355" s="195">
        <v>0</v>
      </c>
      <c r="AI355" s="195">
        <v>0</v>
      </c>
      <c r="AJ355" s="195">
        <v>0</v>
      </c>
      <c r="AK355" s="195">
        <v>0</v>
      </c>
      <c r="AL355" s="195">
        <v>0</v>
      </c>
      <c r="AM355" s="195">
        <v>0</v>
      </c>
      <c r="AN355" s="195">
        <v>0</v>
      </c>
      <c r="AO355" s="195">
        <v>0</v>
      </c>
      <c r="AP355" s="195">
        <v>0</v>
      </c>
      <c r="AQ355" s="195">
        <v>0</v>
      </c>
      <c r="AR355" s="195">
        <v>0</v>
      </c>
      <c r="AS355" s="195">
        <v>0</v>
      </c>
      <c r="AT355" s="195">
        <v>0</v>
      </c>
      <c r="AU355" s="195">
        <v>0</v>
      </c>
      <c r="AV355" s="195">
        <v>0</v>
      </c>
      <c r="AW355" s="195">
        <v>0</v>
      </c>
      <c r="AX355" s="195">
        <v>0</v>
      </c>
      <c r="AY355" s="195">
        <v>0</v>
      </c>
      <c r="AZ355" s="195">
        <v>0</v>
      </c>
      <c r="BA355" s="195">
        <v>0</v>
      </c>
      <c r="BB355" s="195">
        <v>0</v>
      </c>
      <c r="BC355" s="195">
        <v>0</v>
      </c>
      <c r="BD355" s="195">
        <v>0</v>
      </c>
      <c r="BE355" s="195">
        <v>0</v>
      </c>
      <c r="BF355" s="195">
        <v>0</v>
      </c>
      <c r="BG355" s="195">
        <v>0</v>
      </c>
      <c r="BH355" s="195">
        <v>0</v>
      </c>
      <c r="BI355" s="195">
        <v>0</v>
      </c>
      <c r="BJ355" s="195">
        <v>0</v>
      </c>
      <c r="BK355" s="195">
        <v>0</v>
      </c>
      <c r="BL355" s="195">
        <v>0</v>
      </c>
      <c r="BM355" s="195">
        <v>0</v>
      </c>
      <c r="BN355" s="195">
        <v>0</v>
      </c>
      <c r="BO355" s="195">
        <v>0</v>
      </c>
      <c r="BP355" s="195">
        <v>0</v>
      </c>
      <c r="BQ355" s="195">
        <v>0</v>
      </c>
      <c r="BR355" s="195">
        <v>0</v>
      </c>
      <c r="BS355" s="195">
        <v>0</v>
      </c>
      <c r="BT355" s="195">
        <v>0</v>
      </c>
      <c r="BU355" s="195">
        <v>0</v>
      </c>
      <c r="BV355" s="195">
        <v>0</v>
      </c>
      <c r="BW355" s="195">
        <v>0</v>
      </c>
      <c r="BX355" s="195">
        <v>0</v>
      </c>
      <c r="BY355" s="195">
        <v>0</v>
      </c>
      <c r="BZ355" s="195">
        <v>0</v>
      </c>
      <c r="CA355" s="195">
        <v>0</v>
      </c>
      <c r="CB355" s="195">
        <v>0</v>
      </c>
      <c r="CC355" s="195">
        <v>0</v>
      </c>
      <c r="CD355" s="195">
        <v>0</v>
      </c>
      <c r="CE355" s="195">
        <v>0</v>
      </c>
      <c r="CF355" s="195">
        <v>0</v>
      </c>
      <c r="CG355" s="195">
        <v>0</v>
      </c>
      <c r="CH355" s="195">
        <v>0</v>
      </c>
      <c r="CI355" s="195">
        <v>0</v>
      </c>
      <c r="CJ355" s="195">
        <v>0</v>
      </c>
      <c r="CK355" s="195">
        <v>0</v>
      </c>
      <c r="CL355" s="195">
        <v>0</v>
      </c>
      <c r="CM355" s="195">
        <v>0</v>
      </c>
    </row>
    <row r="356" spans="1:91" ht="24.6" hidden="1">
      <c r="A356" s="125">
        <v>38</v>
      </c>
      <c r="B356" s="243" t="s">
        <v>1083</v>
      </c>
      <c r="C356" s="128" t="s">
        <v>633</v>
      </c>
      <c r="D356" s="195">
        <v>0</v>
      </c>
      <c r="E356" s="195">
        <v>0</v>
      </c>
      <c r="F356" s="195">
        <v>0</v>
      </c>
      <c r="G356" s="195">
        <v>0</v>
      </c>
      <c r="H356" s="195">
        <v>0</v>
      </c>
      <c r="I356" s="195">
        <v>0</v>
      </c>
      <c r="J356" s="195">
        <v>0</v>
      </c>
      <c r="K356" s="195">
        <v>0</v>
      </c>
      <c r="L356" s="195">
        <v>0</v>
      </c>
      <c r="M356" s="195">
        <v>0</v>
      </c>
      <c r="N356" s="195">
        <v>0</v>
      </c>
      <c r="O356" s="195">
        <v>0</v>
      </c>
      <c r="P356" s="195">
        <v>0</v>
      </c>
      <c r="Q356" s="195">
        <v>0</v>
      </c>
      <c r="R356" s="195">
        <v>0</v>
      </c>
      <c r="S356" s="195">
        <v>0</v>
      </c>
      <c r="T356" s="195">
        <v>0</v>
      </c>
      <c r="U356" s="195">
        <v>0</v>
      </c>
      <c r="V356" s="195">
        <v>0</v>
      </c>
      <c r="W356" s="195">
        <v>0</v>
      </c>
      <c r="X356" s="195">
        <v>0</v>
      </c>
      <c r="Y356" s="195">
        <v>0</v>
      </c>
      <c r="Z356" s="195">
        <v>0</v>
      </c>
      <c r="AA356" s="195">
        <v>0</v>
      </c>
      <c r="AB356" s="195">
        <v>0</v>
      </c>
      <c r="AC356" s="195">
        <v>0</v>
      </c>
      <c r="AD356" s="195">
        <v>0</v>
      </c>
      <c r="AE356" s="195">
        <v>0</v>
      </c>
      <c r="AF356" s="195">
        <v>0</v>
      </c>
      <c r="AG356" s="195">
        <v>0</v>
      </c>
      <c r="AH356" s="195">
        <v>0</v>
      </c>
      <c r="AI356" s="195">
        <v>0</v>
      </c>
      <c r="AJ356" s="195">
        <v>0</v>
      </c>
      <c r="AK356" s="195">
        <v>0</v>
      </c>
      <c r="AL356" s="195">
        <v>0</v>
      </c>
      <c r="AM356" s="195">
        <v>0</v>
      </c>
      <c r="AN356" s="195">
        <v>0</v>
      </c>
      <c r="AO356" s="195">
        <v>0</v>
      </c>
      <c r="AP356" s="195">
        <v>0</v>
      </c>
      <c r="AQ356" s="195">
        <v>0</v>
      </c>
      <c r="AR356" s="195">
        <v>0</v>
      </c>
      <c r="AS356" s="195">
        <v>0</v>
      </c>
      <c r="AT356" s="195">
        <v>0</v>
      </c>
      <c r="AU356" s="195">
        <v>0</v>
      </c>
      <c r="AV356" s="195">
        <v>0</v>
      </c>
      <c r="AW356" s="195">
        <v>0</v>
      </c>
      <c r="AX356" s="195">
        <v>0</v>
      </c>
      <c r="AY356" s="195">
        <v>0</v>
      </c>
      <c r="AZ356" s="195">
        <v>0</v>
      </c>
      <c r="BA356" s="195">
        <v>0</v>
      </c>
      <c r="BB356" s="195">
        <v>0</v>
      </c>
      <c r="BC356" s="195">
        <v>0</v>
      </c>
      <c r="BD356" s="195">
        <v>0</v>
      </c>
      <c r="BE356" s="195">
        <v>0</v>
      </c>
      <c r="BF356" s="195">
        <v>0</v>
      </c>
      <c r="BG356" s="195">
        <v>0</v>
      </c>
      <c r="BH356" s="195">
        <v>0</v>
      </c>
      <c r="BI356" s="195">
        <v>0</v>
      </c>
      <c r="BJ356" s="195">
        <v>0</v>
      </c>
      <c r="BK356" s="195">
        <v>0</v>
      </c>
      <c r="BL356" s="195">
        <v>0</v>
      </c>
      <c r="BM356" s="195">
        <v>0</v>
      </c>
      <c r="BN356" s="195">
        <v>0</v>
      </c>
      <c r="BO356" s="195">
        <v>0</v>
      </c>
      <c r="BP356" s="195">
        <v>0</v>
      </c>
      <c r="BQ356" s="195">
        <v>0</v>
      </c>
      <c r="BR356" s="195">
        <v>0</v>
      </c>
      <c r="BS356" s="195">
        <v>0</v>
      </c>
      <c r="BT356" s="195">
        <v>0</v>
      </c>
      <c r="BU356" s="195">
        <v>0</v>
      </c>
      <c r="BV356" s="195">
        <v>0</v>
      </c>
      <c r="BW356" s="195">
        <v>0</v>
      </c>
      <c r="BX356" s="195">
        <v>0</v>
      </c>
      <c r="BY356" s="195">
        <v>0</v>
      </c>
      <c r="BZ356" s="195">
        <v>0</v>
      </c>
      <c r="CA356" s="195">
        <v>0</v>
      </c>
      <c r="CB356" s="195">
        <v>0</v>
      </c>
      <c r="CC356" s="195">
        <v>0</v>
      </c>
      <c r="CD356" s="195">
        <v>0</v>
      </c>
      <c r="CE356" s="195">
        <v>0</v>
      </c>
      <c r="CF356" s="195">
        <v>0</v>
      </c>
      <c r="CG356" s="195">
        <v>0</v>
      </c>
      <c r="CH356" s="195">
        <v>0</v>
      </c>
      <c r="CI356" s="195">
        <v>0</v>
      </c>
      <c r="CJ356" s="195">
        <v>0</v>
      </c>
      <c r="CK356" s="195">
        <v>0</v>
      </c>
      <c r="CL356" s="195">
        <v>0</v>
      </c>
      <c r="CM356" s="195">
        <v>0</v>
      </c>
    </row>
    <row r="357" spans="1:91" ht="24.6" hidden="1">
      <c r="A357" s="125">
        <v>38</v>
      </c>
      <c r="B357" s="243" t="s">
        <v>1084</v>
      </c>
      <c r="C357" s="128" t="s">
        <v>1301</v>
      </c>
      <c r="D357" s="195">
        <v>0</v>
      </c>
      <c r="E357" s="195">
        <v>0</v>
      </c>
      <c r="F357" s="195">
        <v>0</v>
      </c>
      <c r="G357" s="195">
        <v>0</v>
      </c>
      <c r="H357" s="195">
        <v>0</v>
      </c>
      <c r="I357" s="195">
        <v>0</v>
      </c>
      <c r="J357" s="195">
        <v>0</v>
      </c>
      <c r="K357" s="195">
        <v>0</v>
      </c>
      <c r="L357" s="195">
        <v>0</v>
      </c>
      <c r="M357" s="195">
        <v>0</v>
      </c>
      <c r="N357" s="195">
        <v>0</v>
      </c>
      <c r="O357" s="195">
        <v>0</v>
      </c>
      <c r="P357" s="195">
        <v>0</v>
      </c>
      <c r="Q357" s="195">
        <v>0</v>
      </c>
      <c r="R357" s="195">
        <v>0</v>
      </c>
      <c r="S357" s="195">
        <v>0</v>
      </c>
      <c r="T357" s="195">
        <v>0</v>
      </c>
      <c r="U357" s="195">
        <v>0</v>
      </c>
      <c r="V357" s="195">
        <v>0</v>
      </c>
      <c r="W357" s="195">
        <v>0</v>
      </c>
      <c r="X357" s="195">
        <v>0</v>
      </c>
      <c r="Y357" s="195">
        <v>0</v>
      </c>
      <c r="Z357" s="195">
        <v>0</v>
      </c>
      <c r="AA357" s="195">
        <v>0</v>
      </c>
      <c r="AB357" s="195">
        <v>0</v>
      </c>
      <c r="AC357" s="195">
        <v>0</v>
      </c>
      <c r="AD357" s="195">
        <v>0</v>
      </c>
      <c r="AE357" s="195">
        <v>0</v>
      </c>
      <c r="AF357" s="195">
        <v>0</v>
      </c>
      <c r="AG357" s="195">
        <v>0</v>
      </c>
      <c r="AH357" s="195">
        <v>0</v>
      </c>
      <c r="AI357" s="195">
        <v>0</v>
      </c>
      <c r="AJ357" s="195">
        <v>0</v>
      </c>
      <c r="AK357" s="195">
        <v>0</v>
      </c>
      <c r="AL357" s="195">
        <v>0</v>
      </c>
      <c r="AM357" s="195">
        <v>0</v>
      </c>
      <c r="AN357" s="195">
        <v>0</v>
      </c>
      <c r="AO357" s="195">
        <v>0</v>
      </c>
      <c r="AP357" s="195">
        <v>0</v>
      </c>
      <c r="AQ357" s="195">
        <v>0</v>
      </c>
      <c r="AR357" s="195">
        <v>0</v>
      </c>
      <c r="AS357" s="195">
        <v>0</v>
      </c>
      <c r="AT357" s="195">
        <v>0</v>
      </c>
      <c r="AU357" s="195">
        <v>0</v>
      </c>
      <c r="AV357" s="195">
        <v>0</v>
      </c>
      <c r="AW357" s="195">
        <v>0</v>
      </c>
      <c r="AX357" s="195">
        <v>0</v>
      </c>
      <c r="AY357" s="195">
        <v>0</v>
      </c>
      <c r="AZ357" s="195">
        <v>0</v>
      </c>
      <c r="BA357" s="195">
        <v>0</v>
      </c>
      <c r="BB357" s="195">
        <v>0</v>
      </c>
      <c r="BC357" s="195">
        <v>0</v>
      </c>
      <c r="BD357" s="195">
        <v>0</v>
      </c>
      <c r="BE357" s="195">
        <v>0</v>
      </c>
      <c r="BF357" s="195">
        <v>0</v>
      </c>
      <c r="BG357" s="195">
        <v>0</v>
      </c>
      <c r="BH357" s="195">
        <v>0</v>
      </c>
      <c r="BI357" s="195">
        <v>0</v>
      </c>
      <c r="BJ357" s="195">
        <v>0</v>
      </c>
      <c r="BK357" s="195">
        <v>0</v>
      </c>
      <c r="BL357" s="195">
        <v>0</v>
      </c>
      <c r="BM357" s="195">
        <v>0</v>
      </c>
      <c r="BN357" s="195">
        <v>0</v>
      </c>
      <c r="BO357" s="195">
        <v>0</v>
      </c>
      <c r="BP357" s="195">
        <v>0</v>
      </c>
      <c r="BQ357" s="195">
        <v>0</v>
      </c>
      <c r="BR357" s="195">
        <v>0</v>
      </c>
      <c r="BS357" s="195">
        <v>93974.41</v>
      </c>
      <c r="BT357" s="195">
        <v>0</v>
      </c>
      <c r="BU357" s="195">
        <v>0</v>
      </c>
      <c r="BV357" s="195">
        <v>0</v>
      </c>
      <c r="BW357" s="195">
        <v>956315.49</v>
      </c>
      <c r="BX357" s="195">
        <v>0</v>
      </c>
      <c r="BY357" s="195">
        <v>0</v>
      </c>
      <c r="BZ357" s="195">
        <v>0</v>
      </c>
      <c r="CA357" s="195">
        <v>0</v>
      </c>
      <c r="CB357" s="195">
        <v>0</v>
      </c>
      <c r="CC357" s="195">
        <v>0</v>
      </c>
      <c r="CD357" s="195">
        <v>0</v>
      </c>
      <c r="CE357" s="195">
        <v>0</v>
      </c>
      <c r="CF357" s="195">
        <v>0</v>
      </c>
      <c r="CG357" s="195">
        <v>0</v>
      </c>
      <c r="CH357" s="195">
        <v>0</v>
      </c>
      <c r="CI357" s="195">
        <v>0</v>
      </c>
      <c r="CJ357" s="195">
        <v>0</v>
      </c>
      <c r="CK357" s="195">
        <v>0</v>
      </c>
      <c r="CL357" s="195">
        <v>0</v>
      </c>
      <c r="CM357" s="195">
        <v>0</v>
      </c>
    </row>
    <row r="358" spans="1:91" ht="24.6" hidden="1">
      <c r="A358" s="125">
        <v>38</v>
      </c>
      <c r="B358" s="243" t="s">
        <v>1085</v>
      </c>
      <c r="C358" s="128" t="s">
        <v>1302</v>
      </c>
      <c r="D358" s="195">
        <v>0</v>
      </c>
      <c r="E358" s="195">
        <v>0</v>
      </c>
      <c r="F358" s="195">
        <v>0</v>
      </c>
      <c r="G358" s="195">
        <v>0</v>
      </c>
      <c r="H358" s="195">
        <v>0</v>
      </c>
      <c r="I358" s="195">
        <v>0</v>
      </c>
      <c r="J358" s="195">
        <v>0</v>
      </c>
      <c r="K358" s="195">
        <v>0</v>
      </c>
      <c r="L358" s="195">
        <v>0</v>
      </c>
      <c r="M358" s="195">
        <v>0</v>
      </c>
      <c r="N358" s="195">
        <v>0</v>
      </c>
      <c r="O358" s="195">
        <v>0</v>
      </c>
      <c r="P358" s="195">
        <v>16638.919999999998</v>
      </c>
      <c r="Q358" s="195">
        <v>0</v>
      </c>
      <c r="R358" s="195">
        <v>0</v>
      </c>
      <c r="S358" s="195">
        <v>0</v>
      </c>
      <c r="T358" s="195">
        <v>0</v>
      </c>
      <c r="U358" s="195">
        <v>0</v>
      </c>
      <c r="V358" s="195">
        <v>0</v>
      </c>
      <c r="W358" s="195">
        <v>0</v>
      </c>
      <c r="X358" s="195">
        <v>0</v>
      </c>
      <c r="Y358" s="195">
        <v>0</v>
      </c>
      <c r="Z358" s="195">
        <v>0</v>
      </c>
      <c r="AA358" s="195">
        <v>0</v>
      </c>
      <c r="AB358" s="195">
        <v>0</v>
      </c>
      <c r="AC358" s="195">
        <v>0</v>
      </c>
      <c r="AD358" s="195">
        <v>0</v>
      </c>
      <c r="AE358" s="195">
        <v>0</v>
      </c>
      <c r="AF358" s="195">
        <v>0</v>
      </c>
      <c r="AG358" s="195">
        <v>0</v>
      </c>
      <c r="AH358" s="195">
        <v>0</v>
      </c>
      <c r="AI358" s="195">
        <v>0</v>
      </c>
      <c r="AJ358" s="195">
        <v>0</v>
      </c>
      <c r="AK358" s="195">
        <v>0</v>
      </c>
      <c r="AL358" s="195">
        <v>0</v>
      </c>
      <c r="AM358" s="195">
        <v>0</v>
      </c>
      <c r="AN358" s="195">
        <v>0</v>
      </c>
      <c r="AO358" s="195">
        <v>0</v>
      </c>
      <c r="AP358" s="195">
        <v>0</v>
      </c>
      <c r="AQ358" s="195">
        <v>0</v>
      </c>
      <c r="AR358" s="195">
        <v>0</v>
      </c>
      <c r="AS358" s="195">
        <v>0</v>
      </c>
      <c r="AT358" s="195">
        <v>0</v>
      </c>
      <c r="AU358" s="195">
        <v>0</v>
      </c>
      <c r="AV358" s="195">
        <v>0</v>
      </c>
      <c r="AW358" s="195">
        <v>0</v>
      </c>
      <c r="AX358" s="195">
        <v>0</v>
      </c>
      <c r="AY358" s="195">
        <v>0</v>
      </c>
      <c r="AZ358" s="195">
        <v>0</v>
      </c>
      <c r="BA358" s="195">
        <v>0</v>
      </c>
      <c r="BB358" s="195">
        <v>0</v>
      </c>
      <c r="BC358" s="195">
        <v>0</v>
      </c>
      <c r="BD358" s="195">
        <v>0</v>
      </c>
      <c r="BE358" s="195">
        <v>0</v>
      </c>
      <c r="BF358" s="195">
        <v>0</v>
      </c>
      <c r="BG358" s="195">
        <v>0</v>
      </c>
      <c r="BH358" s="195">
        <v>0</v>
      </c>
      <c r="BI358" s="195">
        <v>0</v>
      </c>
      <c r="BJ358" s="195">
        <v>0</v>
      </c>
      <c r="BK358" s="195">
        <v>0</v>
      </c>
      <c r="BL358" s="195">
        <v>0</v>
      </c>
      <c r="BM358" s="195">
        <v>0</v>
      </c>
      <c r="BN358" s="195">
        <v>0</v>
      </c>
      <c r="BO358" s="195">
        <v>0</v>
      </c>
      <c r="BP358" s="195">
        <v>0</v>
      </c>
      <c r="BQ358" s="195">
        <v>0</v>
      </c>
      <c r="BR358" s="195">
        <v>0</v>
      </c>
      <c r="BS358" s="195">
        <v>0</v>
      </c>
      <c r="BT358" s="195">
        <v>0</v>
      </c>
      <c r="BU358" s="195">
        <v>0</v>
      </c>
      <c r="BV358" s="195">
        <v>1</v>
      </c>
      <c r="BW358" s="195">
        <v>0</v>
      </c>
      <c r="BX358" s="195">
        <v>0</v>
      </c>
      <c r="BY358" s="195">
        <v>0</v>
      </c>
      <c r="BZ358" s="195">
        <v>0</v>
      </c>
      <c r="CA358" s="195">
        <v>0</v>
      </c>
      <c r="CB358" s="195">
        <v>0</v>
      </c>
      <c r="CC358" s="195">
        <v>0</v>
      </c>
      <c r="CD358" s="195">
        <v>0</v>
      </c>
      <c r="CE358" s="195">
        <v>0</v>
      </c>
      <c r="CF358" s="195">
        <v>0</v>
      </c>
      <c r="CG358" s="195">
        <v>0</v>
      </c>
      <c r="CH358" s="195">
        <v>0</v>
      </c>
      <c r="CI358" s="195">
        <v>0</v>
      </c>
      <c r="CJ358" s="195">
        <v>0</v>
      </c>
      <c r="CK358" s="195">
        <v>0</v>
      </c>
      <c r="CL358" s="195">
        <v>0</v>
      </c>
      <c r="CM358" s="195">
        <v>0</v>
      </c>
    </row>
    <row r="359" spans="1:91" ht="24.6" hidden="1">
      <c r="A359" s="125">
        <v>38</v>
      </c>
      <c r="B359" s="243" t="s">
        <v>1086</v>
      </c>
      <c r="C359" s="128" t="s">
        <v>1303</v>
      </c>
      <c r="D359" s="195">
        <v>0</v>
      </c>
      <c r="E359" s="195">
        <v>0</v>
      </c>
      <c r="F359" s="195">
        <v>0</v>
      </c>
      <c r="G359" s="195">
        <v>0</v>
      </c>
      <c r="H359" s="195">
        <v>0</v>
      </c>
      <c r="I359" s="195">
        <v>0</v>
      </c>
      <c r="J359" s="195">
        <v>0</v>
      </c>
      <c r="K359" s="195">
        <v>0</v>
      </c>
      <c r="L359" s="195">
        <v>0</v>
      </c>
      <c r="M359" s="195">
        <v>0</v>
      </c>
      <c r="N359" s="195">
        <v>0</v>
      </c>
      <c r="O359" s="195">
        <v>0</v>
      </c>
      <c r="P359" s="195">
        <v>0</v>
      </c>
      <c r="Q359" s="195">
        <v>0</v>
      </c>
      <c r="R359" s="195">
        <v>0</v>
      </c>
      <c r="S359" s="195">
        <v>0</v>
      </c>
      <c r="T359" s="195">
        <v>0</v>
      </c>
      <c r="U359" s="195">
        <v>0</v>
      </c>
      <c r="V359" s="195">
        <v>0</v>
      </c>
      <c r="W359" s="195">
        <v>0</v>
      </c>
      <c r="X359" s="195">
        <v>0</v>
      </c>
      <c r="Y359" s="195">
        <v>0</v>
      </c>
      <c r="Z359" s="195">
        <v>0</v>
      </c>
      <c r="AA359" s="195">
        <v>0</v>
      </c>
      <c r="AB359" s="195">
        <v>0</v>
      </c>
      <c r="AC359" s="195">
        <v>0</v>
      </c>
      <c r="AD359" s="195">
        <v>0</v>
      </c>
      <c r="AE359" s="195">
        <v>0</v>
      </c>
      <c r="AF359" s="195">
        <v>0</v>
      </c>
      <c r="AG359" s="195">
        <v>0</v>
      </c>
      <c r="AH359" s="195">
        <v>0</v>
      </c>
      <c r="AI359" s="195">
        <v>0</v>
      </c>
      <c r="AJ359" s="195">
        <v>0</v>
      </c>
      <c r="AK359" s="195">
        <v>0</v>
      </c>
      <c r="AL359" s="195">
        <v>0</v>
      </c>
      <c r="AM359" s="195">
        <v>0</v>
      </c>
      <c r="AN359" s="195">
        <v>0</v>
      </c>
      <c r="AO359" s="195">
        <v>0</v>
      </c>
      <c r="AP359" s="195">
        <v>0</v>
      </c>
      <c r="AQ359" s="195">
        <v>0</v>
      </c>
      <c r="AR359" s="195">
        <v>0</v>
      </c>
      <c r="AS359" s="195">
        <v>0</v>
      </c>
      <c r="AT359" s="195">
        <v>0</v>
      </c>
      <c r="AU359" s="195">
        <v>0</v>
      </c>
      <c r="AV359" s="195">
        <v>0</v>
      </c>
      <c r="AW359" s="195">
        <v>0</v>
      </c>
      <c r="AX359" s="195">
        <v>0</v>
      </c>
      <c r="AY359" s="195">
        <v>0</v>
      </c>
      <c r="AZ359" s="195">
        <v>0</v>
      </c>
      <c r="BA359" s="195">
        <v>0</v>
      </c>
      <c r="BB359" s="195">
        <v>0</v>
      </c>
      <c r="BC359" s="195">
        <v>0</v>
      </c>
      <c r="BD359" s="195">
        <v>0</v>
      </c>
      <c r="BE359" s="195">
        <v>0</v>
      </c>
      <c r="BF359" s="195">
        <v>0</v>
      </c>
      <c r="BG359" s="195">
        <v>0</v>
      </c>
      <c r="BH359" s="195">
        <v>0</v>
      </c>
      <c r="BI359" s="195">
        <v>0</v>
      </c>
      <c r="BJ359" s="195">
        <v>0</v>
      </c>
      <c r="BK359" s="195">
        <v>0</v>
      </c>
      <c r="BL359" s="195">
        <v>0</v>
      </c>
      <c r="BM359" s="195">
        <v>0</v>
      </c>
      <c r="BN359" s="195">
        <v>0</v>
      </c>
      <c r="BO359" s="195">
        <v>0</v>
      </c>
      <c r="BP359" s="195">
        <v>0</v>
      </c>
      <c r="BQ359" s="195">
        <v>0</v>
      </c>
      <c r="BR359" s="195">
        <v>0</v>
      </c>
      <c r="BS359" s="195">
        <v>0</v>
      </c>
      <c r="BT359" s="195">
        <v>0</v>
      </c>
      <c r="BU359" s="195">
        <v>0</v>
      </c>
      <c r="BV359" s="195">
        <v>0</v>
      </c>
      <c r="BW359" s="195">
        <v>0</v>
      </c>
      <c r="BX359" s="195">
        <v>0</v>
      </c>
      <c r="BY359" s="195">
        <v>0</v>
      </c>
      <c r="BZ359" s="195">
        <v>0</v>
      </c>
      <c r="CA359" s="195">
        <v>0</v>
      </c>
      <c r="CB359" s="195">
        <v>0</v>
      </c>
      <c r="CC359" s="195">
        <v>0</v>
      </c>
      <c r="CD359" s="195">
        <v>0</v>
      </c>
      <c r="CE359" s="195">
        <v>0</v>
      </c>
      <c r="CF359" s="195">
        <v>0</v>
      </c>
      <c r="CG359" s="195">
        <v>0</v>
      </c>
      <c r="CH359" s="195">
        <v>0</v>
      </c>
      <c r="CI359" s="195">
        <v>0</v>
      </c>
      <c r="CJ359" s="195">
        <v>0</v>
      </c>
      <c r="CK359" s="195">
        <v>0</v>
      </c>
      <c r="CL359" s="195">
        <v>0</v>
      </c>
      <c r="CM359" s="195">
        <v>0</v>
      </c>
    </row>
    <row r="360" spans="1:91" ht="24.6" hidden="1">
      <c r="A360" s="125">
        <v>38</v>
      </c>
      <c r="B360" s="243" t="s">
        <v>1087</v>
      </c>
      <c r="C360" s="128" t="s">
        <v>1304</v>
      </c>
      <c r="D360" s="195">
        <v>0</v>
      </c>
      <c r="E360" s="195">
        <v>0</v>
      </c>
      <c r="F360" s="195">
        <v>0</v>
      </c>
      <c r="G360" s="195">
        <v>0</v>
      </c>
      <c r="H360" s="195">
        <v>0</v>
      </c>
      <c r="I360" s="195">
        <v>0</v>
      </c>
      <c r="J360" s="195">
        <v>0</v>
      </c>
      <c r="K360" s="195">
        <v>0</v>
      </c>
      <c r="L360" s="195">
        <v>0</v>
      </c>
      <c r="M360" s="195">
        <v>0</v>
      </c>
      <c r="N360" s="195">
        <v>0</v>
      </c>
      <c r="O360" s="195">
        <v>0</v>
      </c>
      <c r="P360" s="195">
        <v>0</v>
      </c>
      <c r="Q360" s="195">
        <v>0</v>
      </c>
      <c r="R360" s="195">
        <v>0</v>
      </c>
      <c r="S360" s="195">
        <v>0</v>
      </c>
      <c r="T360" s="195">
        <v>0</v>
      </c>
      <c r="U360" s="195">
        <v>0</v>
      </c>
      <c r="V360" s="195">
        <v>0</v>
      </c>
      <c r="W360" s="195">
        <v>0</v>
      </c>
      <c r="X360" s="195">
        <v>0</v>
      </c>
      <c r="Y360" s="195">
        <v>0</v>
      </c>
      <c r="Z360" s="195">
        <v>0</v>
      </c>
      <c r="AA360" s="195">
        <v>0</v>
      </c>
      <c r="AB360" s="195">
        <v>0</v>
      </c>
      <c r="AC360" s="195">
        <v>0</v>
      </c>
      <c r="AD360" s="195">
        <v>0</v>
      </c>
      <c r="AE360" s="195">
        <v>0</v>
      </c>
      <c r="AF360" s="195">
        <v>0</v>
      </c>
      <c r="AG360" s="195">
        <v>0</v>
      </c>
      <c r="AH360" s="195">
        <v>0</v>
      </c>
      <c r="AI360" s="195">
        <v>0</v>
      </c>
      <c r="AJ360" s="195">
        <v>0</v>
      </c>
      <c r="AK360" s="195">
        <v>0</v>
      </c>
      <c r="AL360" s="195">
        <v>0</v>
      </c>
      <c r="AM360" s="195">
        <v>0</v>
      </c>
      <c r="AN360" s="195">
        <v>0</v>
      </c>
      <c r="AO360" s="195">
        <v>0</v>
      </c>
      <c r="AP360" s="195">
        <v>0</v>
      </c>
      <c r="AQ360" s="195">
        <v>0</v>
      </c>
      <c r="AR360" s="195">
        <v>0</v>
      </c>
      <c r="AS360" s="195">
        <v>0</v>
      </c>
      <c r="AT360" s="195">
        <v>0</v>
      </c>
      <c r="AU360" s="195">
        <v>0</v>
      </c>
      <c r="AV360" s="195">
        <v>0</v>
      </c>
      <c r="AW360" s="195">
        <v>0</v>
      </c>
      <c r="AX360" s="195">
        <v>344700.05</v>
      </c>
      <c r="AY360" s="195">
        <v>0</v>
      </c>
      <c r="AZ360" s="195">
        <v>0</v>
      </c>
      <c r="BA360" s="195">
        <v>0</v>
      </c>
      <c r="BB360" s="195">
        <v>0</v>
      </c>
      <c r="BC360" s="195">
        <v>0</v>
      </c>
      <c r="BD360" s="195">
        <v>0</v>
      </c>
      <c r="BE360" s="195">
        <v>0</v>
      </c>
      <c r="BF360" s="195">
        <v>0</v>
      </c>
      <c r="BG360" s="195">
        <v>0</v>
      </c>
      <c r="BH360" s="195">
        <v>0</v>
      </c>
      <c r="BI360" s="195">
        <v>0</v>
      </c>
      <c r="BJ360" s="195">
        <v>0</v>
      </c>
      <c r="BK360" s="195">
        <v>0</v>
      </c>
      <c r="BL360" s="195">
        <v>0</v>
      </c>
      <c r="BM360" s="195">
        <v>194236.36</v>
      </c>
      <c r="BN360" s="195">
        <v>0</v>
      </c>
      <c r="BO360" s="195">
        <v>0</v>
      </c>
      <c r="BP360" s="195">
        <v>0</v>
      </c>
      <c r="BQ360" s="195">
        <v>0</v>
      </c>
      <c r="BR360" s="195">
        <v>0</v>
      </c>
      <c r="BS360" s="195">
        <v>0</v>
      </c>
      <c r="BT360" s="195">
        <v>0</v>
      </c>
      <c r="BU360" s="195">
        <v>0</v>
      </c>
      <c r="BV360" s="195">
        <v>0</v>
      </c>
      <c r="BW360" s="195">
        <v>0</v>
      </c>
      <c r="BX360" s="195">
        <v>0</v>
      </c>
      <c r="BY360" s="195">
        <v>0</v>
      </c>
      <c r="BZ360" s="195">
        <v>0</v>
      </c>
      <c r="CA360" s="195">
        <v>0</v>
      </c>
      <c r="CB360" s="195">
        <v>0</v>
      </c>
      <c r="CC360" s="195">
        <v>0</v>
      </c>
      <c r="CD360" s="195">
        <v>0</v>
      </c>
      <c r="CE360" s="195">
        <v>0</v>
      </c>
      <c r="CF360" s="195">
        <v>0</v>
      </c>
      <c r="CG360" s="195">
        <v>0</v>
      </c>
      <c r="CH360" s="195">
        <v>0</v>
      </c>
      <c r="CI360" s="195">
        <v>0</v>
      </c>
      <c r="CJ360" s="195">
        <v>0</v>
      </c>
      <c r="CK360" s="195">
        <v>0</v>
      </c>
      <c r="CL360" s="195">
        <v>24249.96</v>
      </c>
      <c r="CM360" s="195">
        <v>0</v>
      </c>
    </row>
    <row r="361" spans="1:91" ht="24.6" hidden="1">
      <c r="A361" s="125">
        <v>38</v>
      </c>
      <c r="B361" s="243" t="s">
        <v>1088</v>
      </c>
      <c r="C361" s="128" t="s">
        <v>1305</v>
      </c>
      <c r="D361" s="195">
        <v>824254.81</v>
      </c>
      <c r="E361" s="195">
        <v>0</v>
      </c>
      <c r="F361" s="195">
        <v>227247.93</v>
      </c>
      <c r="G361" s="195">
        <v>0</v>
      </c>
      <c r="H361" s="195">
        <v>245885.21</v>
      </c>
      <c r="I361" s="195">
        <v>184740.62</v>
      </c>
      <c r="J361" s="195">
        <v>35345.129999999997</v>
      </c>
      <c r="K361" s="195">
        <v>0</v>
      </c>
      <c r="L361" s="195">
        <v>0</v>
      </c>
      <c r="M361" s="195">
        <v>279440.32</v>
      </c>
      <c r="N361" s="195">
        <v>0</v>
      </c>
      <c r="O361" s="195">
        <v>0</v>
      </c>
      <c r="P361" s="195">
        <v>406383.94</v>
      </c>
      <c r="Q361" s="195">
        <v>34636.769999999997</v>
      </c>
      <c r="R361" s="195">
        <v>116319.78</v>
      </c>
      <c r="S361" s="195">
        <v>125658</v>
      </c>
      <c r="T361" s="195">
        <v>352700.55</v>
      </c>
      <c r="U361" s="195">
        <v>300335.67</v>
      </c>
      <c r="V361" s="195">
        <v>11513.9</v>
      </c>
      <c r="W361" s="195">
        <v>0</v>
      </c>
      <c r="X361" s="195">
        <v>0</v>
      </c>
      <c r="Y361" s="195">
        <v>22078.36</v>
      </c>
      <c r="Z361" s="195">
        <v>64622.5</v>
      </c>
      <c r="AA361" s="195">
        <v>9420.0300000000007</v>
      </c>
      <c r="AB361" s="195">
        <v>19227.87</v>
      </c>
      <c r="AC361" s="195">
        <v>54994.77</v>
      </c>
      <c r="AD361" s="195">
        <v>228903</v>
      </c>
      <c r="AE361" s="195">
        <v>208176</v>
      </c>
      <c r="AF361" s="195">
        <v>193240.89</v>
      </c>
      <c r="AG361" s="195">
        <v>18732.86</v>
      </c>
      <c r="AH361" s="195">
        <v>1650.43</v>
      </c>
      <c r="AI361" s="195">
        <v>0</v>
      </c>
      <c r="AJ361" s="195">
        <v>0</v>
      </c>
      <c r="AK361" s="195">
        <v>0</v>
      </c>
      <c r="AL361" s="195">
        <v>1667580.44</v>
      </c>
      <c r="AM361" s="195">
        <v>0</v>
      </c>
      <c r="AN361" s="195">
        <v>0</v>
      </c>
      <c r="AO361" s="195">
        <v>9474</v>
      </c>
      <c r="AP361" s="195">
        <v>0</v>
      </c>
      <c r="AQ361" s="195">
        <v>0</v>
      </c>
      <c r="AR361" s="195">
        <v>0</v>
      </c>
      <c r="AS361" s="195">
        <v>0</v>
      </c>
      <c r="AT361" s="195">
        <v>179871.03</v>
      </c>
      <c r="AU361" s="195">
        <v>269404.02</v>
      </c>
      <c r="AV361" s="195">
        <v>135928.6</v>
      </c>
      <c r="AW361" s="195">
        <v>0</v>
      </c>
      <c r="AX361" s="195">
        <v>26640</v>
      </c>
      <c r="AY361" s="195">
        <v>2130.0300000000002</v>
      </c>
      <c r="AZ361" s="195">
        <v>47700</v>
      </c>
      <c r="BA361" s="195">
        <v>18999.990000000002</v>
      </c>
      <c r="BB361" s="195">
        <v>64732.68</v>
      </c>
      <c r="BC361" s="195">
        <v>875598.84</v>
      </c>
      <c r="BD361" s="195">
        <v>105180.12</v>
      </c>
      <c r="BE361" s="195">
        <v>254063.43</v>
      </c>
      <c r="BF361" s="195">
        <v>0</v>
      </c>
      <c r="BG361" s="195">
        <v>239100.03</v>
      </c>
      <c r="BH361" s="195">
        <v>1126488.26</v>
      </c>
      <c r="BI361" s="195">
        <v>417866.85</v>
      </c>
      <c r="BJ361" s="195">
        <v>236999.97</v>
      </c>
      <c r="BK361" s="195">
        <v>233246.97</v>
      </c>
      <c r="BL361" s="195">
        <v>0</v>
      </c>
      <c r="BM361" s="195">
        <v>129866.66</v>
      </c>
      <c r="BN361" s="195">
        <v>45216</v>
      </c>
      <c r="BO361" s="195">
        <v>56117.97</v>
      </c>
      <c r="BP361" s="195">
        <v>227334.96</v>
      </c>
      <c r="BQ361" s="195">
        <v>0</v>
      </c>
      <c r="BR361" s="195">
        <v>15471</v>
      </c>
      <c r="BS361" s="195">
        <v>1575600.03</v>
      </c>
      <c r="BT361" s="195">
        <v>19860.03</v>
      </c>
      <c r="BU361" s="195">
        <v>175754.97</v>
      </c>
      <c r="BV361" s="195">
        <v>0</v>
      </c>
      <c r="BW361" s="195">
        <v>0</v>
      </c>
      <c r="BX361" s="195">
        <v>22799.64</v>
      </c>
      <c r="BY361" s="195">
        <v>387657.18</v>
      </c>
      <c r="BZ361" s="195">
        <v>1027.22</v>
      </c>
      <c r="CA361" s="195">
        <v>51811.74</v>
      </c>
      <c r="CB361" s="195">
        <v>149879.97</v>
      </c>
      <c r="CC361" s="195">
        <v>252569.79</v>
      </c>
      <c r="CD361" s="195">
        <v>366909.39</v>
      </c>
      <c r="CE361" s="195">
        <v>320010.03000000003</v>
      </c>
      <c r="CF361" s="195">
        <v>260789.67</v>
      </c>
      <c r="CG361" s="195">
        <v>38999.99</v>
      </c>
      <c r="CH361" s="195">
        <v>53234.82</v>
      </c>
      <c r="CI361" s="195">
        <v>371688.03</v>
      </c>
      <c r="CJ361" s="195">
        <v>0</v>
      </c>
      <c r="CK361" s="195">
        <v>353279.97</v>
      </c>
      <c r="CL361" s="195">
        <v>0</v>
      </c>
      <c r="CM361" s="195">
        <v>16440.03</v>
      </c>
    </row>
    <row r="362" spans="1:91" ht="24.6" hidden="1">
      <c r="A362" s="125">
        <v>38</v>
      </c>
      <c r="B362" s="243" t="s">
        <v>1089</v>
      </c>
      <c r="C362" s="128" t="s">
        <v>1306</v>
      </c>
      <c r="D362" s="195">
        <v>141810.79999999999</v>
      </c>
      <c r="E362" s="195">
        <v>0</v>
      </c>
      <c r="F362" s="195">
        <v>37445.68</v>
      </c>
      <c r="G362" s="195">
        <v>0</v>
      </c>
      <c r="H362" s="195">
        <v>311834.46000000002</v>
      </c>
      <c r="I362" s="195">
        <v>492900.79</v>
      </c>
      <c r="J362" s="195">
        <v>0</v>
      </c>
      <c r="K362" s="195">
        <v>711626.47</v>
      </c>
      <c r="L362" s="195">
        <v>100472.6</v>
      </c>
      <c r="M362" s="195">
        <v>179542.56</v>
      </c>
      <c r="N362" s="195">
        <v>1545237.69</v>
      </c>
      <c r="O362" s="195">
        <v>43188.800000000003</v>
      </c>
      <c r="P362" s="195">
        <v>1480359.24</v>
      </c>
      <c r="Q362" s="195">
        <v>374435</v>
      </c>
      <c r="R362" s="195">
        <v>580669.02</v>
      </c>
      <c r="S362" s="195">
        <v>713465.7</v>
      </c>
      <c r="T362" s="195">
        <v>274657.14</v>
      </c>
      <c r="U362" s="195">
        <v>214126.92</v>
      </c>
      <c r="V362" s="195">
        <v>116068.69</v>
      </c>
      <c r="W362" s="195">
        <v>270887.84000000003</v>
      </c>
      <c r="X362" s="195">
        <v>14458684.470000001</v>
      </c>
      <c r="Y362" s="195">
        <v>366975.02</v>
      </c>
      <c r="Z362" s="195">
        <v>254167.51</v>
      </c>
      <c r="AA362" s="195">
        <v>289049.13</v>
      </c>
      <c r="AB362" s="195">
        <v>2678.22</v>
      </c>
      <c r="AC362" s="195">
        <v>89242.96</v>
      </c>
      <c r="AD362" s="195">
        <v>160078.95000000001</v>
      </c>
      <c r="AE362" s="195">
        <v>134633.54999999999</v>
      </c>
      <c r="AF362" s="195">
        <v>92909.75</v>
      </c>
      <c r="AG362" s="195">
        <v>58024.7</v>
      </c>
      <c r="AH362" s="195">
        <v>240756.16</v>
      </c>
      <c r="AI362" s="195">
        <v>584452.96</v>
      </c>
      <c r="AJ362" s="195">
        <v>313892.34000000003</v>
      </c>
      <c r="AK362" s="195">
        <v>170887.5</v>
      </c>
      <c r="AL362" s="195">
        <v>4553063.4800000004</v>
      </c>
      <c r="AM362" s="195">
        <v>281503.89</v>
      </c>
      <c r="AN362" s="195">
        <v>95339.97</v>
      </c>
      <c r="AO362" s="195">
        <v>118305.31</v>
      </c>
      <c r="AP362" s="195">
        <v>112925.61</v>
      </c>
      <c r="AQ362" s="195">
        <v>203733.93</v>
      </c>
      <c r="AR362" s="195">
        <v>37394.58</v>
      </c>
      <c r="AS362" s="195">
        <v>1118649.1000000001</v>
      </c>
      <c r="AT362" s="195">
        <v>264288.65999999997</v>
      </c>
      <c r="AU362" s="195">
        <v>1641588.03</v>
      </c>
      <c r="AV362" s="195">
        <v>761432.1</v>
      </c>
      <c r="AW362" s="195">
        <v>6873.03</v>
      </c>
      <c r="AX362" s="195">
        <v>60534</v>
      </c>
      <c r="AY362" s="195">
        <v>1838644.99</v>
      </c>
      <c r="AZ362" s="195">
        <v>55815.03</v>
      </c>
      <c r="BA362" s="195">
        <v>259885.08</v>
      </c>
      <c r="BB362" s="195">
        <v>1943613.36</v>
      </c>
      <c r="BC362" s="195">
        <v>3109013.82</v>
      </c>
      <c r="BD362" s="195">
        <v>4875074.01</v>
      </c>
      <c r="BE362" s="195">
        <v>1324791.05</v>
      </c>
      <c r="BF362" s="195">
        <v>46476</v>
      </c>
      <c r="BG362" s="195">
        <v>4546221.21</v>
      </c>
      <c r="BH362" s="195">
        <v>4303603.72</v>
      </c>
      <c r="BI362" s="195">
        <v>135287.91</v>
      </c>
      <c r="BJ362" s="195">
        <v>98543.360000000001</v>
      </c>
      <c r="BK362" s="195">
        <v>176374.17</v>
      </c>
      <c r="BL362" s="195">
        <v>48210.01</v>
      </c>
      <c r="BM362" s="195">
        <v>493333.34</v>
      </c>
      <c r="BN362" s="195">
        <v>430702.47</v>
      </c>
      <c r="BO362" s="195">
        <v>271951.18</v>
      </c>
      <c r="BP362" s="195">
        <v>323640</v>
      </c>
      <c r="BQ362" s="195">
        <v>119846.93</v>
      </c>
      <c r="BR362" s="195">
        <v>355665.87</v>
      </c>
      <c r="BS362" s="195">
        <v>17450722.350000001</v>
      </c>
      <c r="BT362" s="195">
        <v>43503.03</v>
      </c>
      <c r="BU362" s="195">
        <v>479162.97</v>
      </c>
      <c r="BV362" s="195">
        <v>0</v>
      </c>
      <c r="BW362" s="195">
        <v>0</v>
      </c>
      <c r="BX362" s="195">
        <v>0</v>
      </c>
      <c r="BY362" s="195">
        <v>2103264.0099999998</v>
      </c>
      <c r="BZ362" s="195">
        <v>20798.57</v>
      </c>
      <c r="CA362" s="195">
        <v>450450.3</v>
      </c>
      <c r="CB362" s="195">
        <v>92099.97</v>
      </c>
      <c r="CC362" s="195">
        <v>728697.69</v>
      </c>
      <c r="CD362" s="195">
        <v>0</v>
      </c>
      <c r="CE362" s="195">
        <v>0</v>
      </c>
      <c r="CF362" s="195">
        <v>210042</v>
      </c>
      <c r="CG362" s="195">
        <v>40833.33</v>
      </c>
      <c r="CH362" s="195">
        <v>90704.88</v>
      </c>
      <c r="CI362" s="195">
        <v>61094.97</v>
      </c>
      <c r="CJ362" s="195">
        <v>0</v>
      </c>
      <c r="CK362" s="195">
        <v>1842936.03</v>
      </c>
      <c r="CL362" s="195">
        <v>22349.97</v>
      </c>
      <c r="CM362" s="195">
        <v>166359.28</v>
      </c>
    </row>
    <row r="363" spans="1:91" ht="24.6" hidden="1">
      <c r="A363" s="125">
        <v>38</v>
      </c>
      <c r="B363" s="243" t="s">
        <v>1090</v>
      </c>
      <c r="C363" s="128" t="s">
        <v>1307</v>
      </c>
      <c r="D363" s="195">
        <v>43131.01</v>
      </c>
      <c r="E363" s="195">
        <v>49512.62</v>
      </c>
      <c r="F363" s="195">
        <v>61598.12</v>
      </c>
      <c r="G363" s="195">
        <v>16440</v>
      </c>
      <c r="H363" s="195">
        <v>60054.83</v>
      </c>
      <c r="I363" s="195">
        <v>2229063.38</v>
      </c>
      <c r="J363" s="195">
        <v>0</v>
      </c>
      <c r="K363" s="195">
        <v>0</v>
      </c>
      <c r="L363" s="195">
        <v>155705.9</v>
      </c>
      <c r="M363" s="195">
        <v>73500.72</v>
      </c>
      <c r="N363" s="195">
        <v>14702.11</v>
      </c>
      <c r="O363" s="195">
        <v>57433.69</v>
      </c>
      <c r="P363" s="195">
        <v>658211.82999999996</v>
      </c>
      <c r="Q363" s="195">
        <v>7849.98</v>
      </c>
      <c r="R363" s="195">
        <v>136279.95000000001</v>
      </c>
      <c r="S363" s="195">
        <v>147967.92000000001</v>
      </c>
      <c r="T363" s="195">
        <v>19327.77</v>
      </c>
      <c r="U363" s="195">
        <v>140327.28</v>
      </c>
      <c r="V363" s="195">
        <v>37799.99</v>
      </c>
      <c r="W363" s="195">
        <v>3555.54</v>
      </c>
      <c r="X363" s="195">
        <v>102283.72</v>
      </c>
      <c r="Y363" s="195">
        <v>170881.19</v>
      </c>
      <c r="Z363" s="195">
        <v>90795.16</v>
      </c>
      <c r="AA363" s="195">
        <v>1770.03</v>
      </c>
      <c r="AB363" s="195">
        <v>40852.080000000002</v>
      </c>
      <c r="AC363" s="195">
        <v>23535</v>
      </c>
      <c r="AD363" s="195">
        <v>0</v>
      </c>
      <c r="AE363" s="195">
        <v>0</v>
      </c>
      <c r="AF363" s="195">
        <v>14889.2</v>
      </c>
      <c r="AG363" s="195">
        <v>21403.54</v>
      </c>
      <c r="AH363" s="195">
        <v>346417.59</v>
      </c>
      <c r="AI363" s="195">
        <v>23427.21</v>
      </c>
      <c r="AJ363" s="195">
        <v>89292.7</v>
      </c>
      <c r="AK363" s="195">
        <v>153640</v>
      </c>
      <c r="AL363" s="195">
        <v>95417.76</v>
      </c>
      <c r="AM363" s="195">
        <v>11279.97</v>
      </c>
      <c r="AN363" s="195">
        <v>13500</v>
      </c>
      <c r="AO363" s="195">
        <v>29568.02</v>
      </c>
      <c r="AP363" s="195">
        <v>45164.98</v>
      </c>
      <c r="AQ363" s="195">
        <v>88419.96</v>
      </c>
      <c r="AR363" s="195">
        <v>435452.54</v>
      </c>
      <c r="AS363" s="195">
        <v>59850</v>
      </c>
      <c r="AT363" s="195">
        <v>114758.39999999999</v>
      </c>
      <c r="AU363" s="195">
        <v>147711.32999999999</v>
      </c>
      <c r="AV363" s="195">
        <v>327656.53000000003</v>
      </c>
      <c r="AW363" s="195">
        <v>66547.17</v>
      </c>
      <c r="AX363" s="195">
        <v>91500.03</v>
      </c>
      <c r="AY363" s="195">
        <v>0</v>
      </c>
      <c r="AZ363" s="195">
        <v>300699.99</v>
      </c>
      <c r="BA363" s="195">
        <v>428194.37</v>
      </c>
      <c r="BB363" s="195">
        <v>257460.48000000001</v>
      </c>
      <c r="BC363" s="195">
        <v>144814.23000000001</v>
      </c>
      <c r="BD363" s="195">
        <v>21549.96</v>
      </c>
      <c r="BE363" s="195">
        <v>250556.4</v>
      </c>
      <c r="BF363" s="195">
        <v>0</v>
      </c>
      <c r="BG363" s="195">
        <v>94011</v>
      </c>
      <c r="BH363" s="195">
        <v>0</v>
      </c>
      <c r="BI363" s="195">
        <v>0</v>
      </c>
      <c r="BJ363" s="195">
        <v>0</v>
      </c>
      <c r="BK363" s="195">
        <v>100026</v>
      </c>
      <c r="BL363" s="195">
        <v>22200.01</v>
      </c>
      <c r="BM363" s="195">
        <v>185689.58</v>
      </c>
      <c r="BN363" s="195">
        <v>14552.64</v>
      </c>
      <c r="BO363" s="195">
        <v>76757.240000000005</v>
      </c>
      <c r="BP363" s="195">
        <v>35219.97</v>
      </c>
      <c r="BQ363" s="195">
        <v>19737.59</v>
      </c>
      <c r="BR363" s="195">
        <v>55131.03</v>
      </c>
      <c r="BS363" s="195">
        <v>2413289.9700000002</v>
      </c>
      <c r="BT363" s="195">
        <v>195284.6</v>
      </c>
      <c r="BU363" s="195">
        <v>55746</v>
      </c>
      <c r="BV363" s="195">
        <v>1006052.79</v>
      </c>
      <c r="BW363" s="195">
        <v>464331.22</v>
      </c>
      <c r="BX363" s="195">
        <v>206914.41</v>
      </c>
      <c r="BY363" s="195">
        <v>498984.93</v>
      </c>
      <c r="BZ363" s="195">
        <v>110010.5</v>
      </c>
      <c r="CA363" s="195">
        <v>83909.97</v>
      </c>
      <c r="CB363" s="195">
        <v>4989.96</v>
      </c>
      <c r="CC363" s="195">
        <v>0</v>
      </c>
      <c r="CD363" s="195">
        <v>92670.03</v>
      </c>
      <c r="CE363" s="195">
        <v>348095.97</v>
      </c>
      <c r="CF363" s="195">
        <v>0</v>
      </c>
      <c r="CG363" s="195">
        <v>26460</v>
      </c>
      <c r="CH363" s="195">
        <v>40799.879999999997</v>
      </c>
      <c r="CI363" s="195">
        <v>195021.78</v>
      </c>
      <c r="CJ363" s="195">
        <v>12926.97</v>
      </c>
      <c r="CK363" s="195">
        <v>0</v>
      </c>
      <c r="CL363" s="195">
        <v>83736.45</v>
      </c>
      <c r="CM363" s="195">
        <v>72899.37</v>
      </c>
    </row>
    <row r="364" spans="1:91" ht="24.6" hidden="1">
      <c r="A364" s="125">
        <v>38</v>
      </c>
      <c r="B364" s="243" t="s">
        <v>1091</v>
      </c>
      <c r="C364" s="128" t="s">
        <v>1308</v>
      </c>
      <c r="D364" s="195">
        <v>343843.42</v>
      </c>
      <c r="E364" s="195">
        <v>107025.27</v>
      </c>
      <c r="F364" s="195">
        <v>227798.03</v>
      </c>
      <c r="G364" s="195">
        <v>199388.82</v>
      </c>
      <c r="H364" s="195">
        <v>111473.01</v>
      </c>
      <c r="I364" s="195">
        <v>94906.43</v>
      </c>
      <c r="J364" s="195">
        <v>0</v>
      </c>
      <c r="K364" s="195">
        <v>25050.15</v>
      </c>
      <c r="L364" s="195">
        <v>491045.73</v>
      </c>
      <c r="M364" s="195">
        <v>39945.050000000003</v>
      </c>
      <c r="N364" s="195">
        <v>285823.69</v>
      </c>
      <c r="O364" s="195">
        <v>38735.9</v>
      </c>
      <c r="P364" s="195">
        <v>458514.87</v>
      </c>
      <c r="Q364" s="195">
        <v>32249.97</v>
      </c>
      <c r="R364" s="195">
        <v>393318.82</v>
      </c>
      <c r="S364" s="195">
        <v>92822.87</v>
      </c>
      <c r="T364" s="195">
        <v>145706.67000000001</v>
      </c>
      <c r="U364" s="195">
        <v>39676.639999999999</v>
      </c>
      <c r="V364" s="195">
        <v>52939.98</v>
      </c>
      <c r="W364" s="195">
        <v>26644.65</v>
      </c>
      <c r="X364" s="195">
        <v>59511.37</v>
      </c>
      <c r="Y364" s="195">
        <v>214875.29</v>
      </c>
      <c r="Z364" s="195">
        <v>68304.08</v>
      </c>
      <c r="AA364" s="195">
        <v>401139.89</v>
      </c>
      <c r="AB364" s="195">
        <v>49940.91</v>
      </c>
      <c r="AC364" s="195">
        <v>9871.27</v>
      </c>
      <c r="AD364" s="195">
        <v>183900.01</v>
      </c>
      <c r="AE364" s="195">
        <v>303074.07</v>
      </c>
      <c r="AF364" s="195">
        <v>0</v>
      </c>
      <c r="AG364" s="195">
        <v>25863.11</v>
      </c>
      <c r="AH364" s="195">
        <v>18938.990000000002</v>
      </c>
      <c r="AI364" s="195">
        <v>63436.480000000003</v>
      </c>
      <c r="AJ364" s="195">
        <v>78955.73</v>
      </c>
      <c r="AK364" s="195">
        <v>34400</v>
      </c>
      <c r="AL364" s="195">
        <v>1836145.37</v>
      </c>
      <c r="AM364" s="195">
        <v>95565.6</v>
      </c>
      <c r="AN364" s="195">
        <v>51824.97</v>
      </c>
      <c r="AO364" s="195">
        <v>32745.47</v>
      </c>
      <c r="AP364" s="195">
        <v>22337.01</v>
      </c>
      <c r="AQ364" s="195">
        <v>836653.86</v>
      </c>
      <c r="AR364" s="195">
        <v>7700.02</v>
      </c>
      <c r="AS364" s="195">
        <v>218116.67</v>
      </c>
      <c r="AT364" s="195">
        <v>267151.35999999999</v>
      </c>
      <c r="AU364" s="195">
        <v>358520.04</v>
      </c>
      <c r="AV364" s="195">
        <v>73923.8</v>
      </c>
      <c r="AW364" s="195">
        <v>446919.3</v>
      </c>
      <c r="AX364" s="195">
        <v>8624.9699999999993</v>
      </c>
      <c r="AY364" s="195">
        <v>24999.97</v>
      </c>
      <c r="AZ364" s="195">
        <v>61870.41</v>
      </c>
      <c r="BA364" s="195">
        <v>53724.959999999999</v>
      </c>
      <c r="BB364" s="195">
        <v>137500.01999999999</v>
      </c>
      <c r="BC364" s="195">
        <v>45152.94</v>
      </c>
      <c r="BD364" s="195">
        <v>656540.01</v>
      </c>
      <c r="BE364" s="195">
        <v>389345.6</v>
      </c>
      <c r="BF364" s="195">
        <v>97396.38</v>
      </c>
      <c r="BG364" s="195">
        <v>145279.98000000001</v>
      </c>
      <c r="BH364" s="195">
        <v>640256.69999999995</v>
      </c>
      <c r="BI364" s="195">
        <v>1741481.89</v>
      </c>
      <c r="BJ364" s="195">
        <v>150702.63</v>
      </c>
      <c r="BK364" s="195">
        <v>90062.46</v>
      </c>
      <c r="BL364" s="195">
        <v>313007.87</v>
      </c>
      <c r="BM364" s="195">
        <v>0</v>
      </c>
      <c r="BN364" s="195">
        <v>302980.32</v>
      </c>
      <c r="BO364" s="195">
        <v>382501.06</v>
      </c>
      <c r="BP364" s="195">
        <v>133927.20000000001</v>
      </c>
      <c r="BQ364" s="195">
        <v>759282.21</v>
      </c>
      <c r="BR364" s="195">
        <v>189569.97</v>
      </c>
      <c r="BS364" s="195">
        <v>267885.18</v>
      </c>
      <c r="BT364" s="195">
        <v>156539.79</v>
      </c>
      <c r="BU364" s="195">
        <v>0</v>
      </c>
      <c r="BV364" s="195">
        <v>0</v>
      </c>
      <c r="BW364" s="195">
        <v>0</v>
      </c>
      <c r="BX364" s="195">
        <v>0</v>
      </c>
      <c r="BY364" s="195">
        <v>368876.95</v>
      </c>
      <c r="BZ364" s="195">
        <v>0</v>
      </c>
      <c r="CA364" s="195">
        <v>212258.98</v>
      </c>
      <c r="CB364" s="195">
        <v>56382.95</v>
      </c>
      <c r="CC364" s="195">
        <v>72386.509999999995</v>
      </c>
      <c r="CD364" s="195">
        <v>153808.79</v>
      </c>
      <c r="CE364" s="195">
        <v>0</v>
      </c>
      <c r="CF364" s="195">
        <v>0</v>
      </c>
      <c r="CG364" s="195">
        <v>57258.16</v>
      </c>
      <c r="CH364" s="195">
        <v>0</v>
      </c>
      <c r="CI364" s="195">
        <v>0</v>
      </c>
      <c r="CJ364" s="195">
        <v>0</v>
      </c>
      <c r="CK364" s="195">
        <v>0</v>
      </c>
      <c r="CL364" s="195">
        <v>453392.1</v>
      </c>
      <c r="CM364" s="195">
        <v>102209.67</v>
      </c>
    </row>
    <row r="365" spans="1:91" ht="24.6" hidden="1">
      <c r="A365" s="125">
        <v>38</v>
      </c>
      <c r="B365" s="243" t="s">
        <v>1092</v>
      </c>
      <c r="C365" s="128" t="s">
        <v>1309</v>
      </c>
      <c r="D365" s="195">
        <v>0</v>
      </c>
      <c r="E365" s="195">
        <v>0</v>
      </c>
      <c r="F365" s="195">
        <v>0</v>
      </c>
      <c r="G365" s="195">
        <v>0</v>
      </c>
      <c r="H365" s="195">
        <v>0</v>
      </c>
      <c r="I365" s="195">
        <v>0</v>
      </c>
      <c r="J365" s="195">
        <v>86215.94</v>
      </c>
      <c r="K365" s="195">
        <v>0</v>
      </c>
      <c r="L365" s="195">
        <v>0</v>
      </c>
      <c r="M365" s="195">
        <v>0</v>
      </c>
      <c r="N365" s="195">
        <v>0</v>
      </c>
      <c r="O365" s="195">
        <v>0</v>
      </c>
      <c r="P365" s="195">
        <v>0</v>
      </c>
      <c r="Q365" s="195">
        <v>8170.02</v>
      </c>
      <c r="R365" s="195">
        <v>0</v>
      </c>
      <c r="S365" s="195">
        <v>0</v>
      </c>
      <c r="T365" s="195">
        <v>2250</v>
      </c>
      <c r="U365" s="195">
        <v>0</v>
      </c>
      <c r="V365" s="195">
        <v>0</v>
      </c>
      <c r="W365" s="195">
        <v>0</v>
      </c>
      <c r="X365" s="195">
        <v>0</v>
      </c>
      <c r="Y365" s="195">
        <v>17927.490000000002</v>
      </c>
      <c r="Z365" s="195">
        <v>0</v>
      </c>
      <c r="AA365" s="195">
        <v>0</v>
      </c>
      <c r="AB365" s="195">
        <v>24849.99</v>
      </c>
      <c r="AC365" s="195">
        <v>0</v>
      </c>
      <c r="AD365" s="195">
        <v>0</v>
      </c>
      <c r="AE365" s="195">
        <v>0</v>
      </c>
      <c r="AF365" s="195">
        <v>0</v>
      </c>
      <c r="AG365" s="195">
        <v>0</v>
      </c>
      <c r="AH365" s="195">
        <v>0</v>
      </c>
      <c r="AI365" s="195">
        <v>0</v>
      </c>
      <c r="AJ365" s="195">
        <v>0</v>
      </c>
      <c r="AK365" s="195">
        <v>0</v>
      </c>
      <c r="AL365" s="195">
        <v>4800.4799999999996</v>
      </c>
      <c r="AM365" s="195">
        <v>0</v>
      </c>
      <c r="AN365" s="195">
        <v>0</v>
      </c>
      <c r="AO365" s="195">
        <v>0</v>
      </c>
      <c r="AP365" s="195">
        <v>0</v>
      </c>
      <c r="AQ365" s="195">
        <v>4546.71</v>
      </c>
      <c r="AR365" s="195">
        <v>0</v>
      </c>
      <c r="AS365" s="195">
        <v>0</v>
      </c>
      <c r="AT365" s="195">
        <v>0</v>
      </c>
      <c r="AU365" s="195">
        <v>56731.5</v>
      </c>
      <c r="AV365" s="195">
        <v>95826</v>
      </c>
      <c r="AW365" s="195">
        <v>0</v>
      </c>
      <c r="AX365" s="195">
        <v>0</v>
      </c>
      <c r="AY365" s="195">
        <v>0</v>
      </c>
      <c r="AZ365" s="195">
        <v>0</v>
      </c>
      <c r="BA365" s="195">
        <v>0</v>
      </c>
      <c r="BB365" s="195">
        <v>0</v>
      </c>
      <c r="BC365" s="195">
        <v>0</v>
      </c>
      <c r="BD365" s="195">
        <v>7242.84</v>
      </c>
      <c r="BE365" s="195">
        <v>0</v>
      </c>
      <c r="BF365" s="195">
        <v>1960.47</v>
      </c>
      <c r="BG365" s="195">
        <v>15289.92</v>
      </c>
      <c r="BH365" s="195">
        <v>470932.55</v>
      </c>
      <c r="BI365" s="195">
        <v>4861.1000000000004</v>
      </c>
      <c r="BJ365" s="195">
        <v>46851.93</v>
      </c>
      <c r="BK365" s="195">
        <v>63365.04</v>
      </c>
      <c r="BL365" s="195">
        <v>0</v>
      </c>
      <c r="BM365" s="195">
        <v>0</v>
      </c>
      <c r="BN365" s="195">
        <v>54586.44</v>
      </c>
      <c r="BO365" s="195">
        <v>0</v>
      </c>
      <c r="BP365" s="195">
        <v>165278.16</v>
      </c>
      <c r="BQ365" s="195">
        <v>44992.75</v>
      </c>
      <c r="BR365" s="195">
        <v>4899.96</v>
      </c>
      <c r="BS365" s="197">
        <v>108988.65</v>
      </c>
      <c r="BT365" s="195">
        <v>0</v>
      </c>
      <c r="BU365" s="195">
        <v>157488.03</v>
      </c>
      <c r="BV365" s="197">
        <v>62799.03</v>
      </c>
      <c r="BW365" s="195">
        <v>0</v>
      </c>
      <c r="BX365" s="195">
        <v>0</v>
      </c>
      <c r="BY365" s="197">
        <v>170415.18</v>
      </c>
      <c r="BZ365" s="195">
        <v>0</v>
      </c>
      <c r="CA365" s="195">
        <v>0</v>
      </c>
      <c r="CB365" s="195">
        <v>0</v>
      </c>
      <c r="CC365" s="195">
        <v>0</v>
      </c>
      <c r="CD365" s="195">
        <v>870.57</v>
      </c>
      <c r="CE365" s="195">
        <v>0</v>
      </c>
      <c r="CF365" s="195">
        <v>0</v>
      </c>
      <c r="CG365" s="195">
        <v>3122.77</v>
      </c>
      <c r="CH365" s="195">
        <v>0</v>
      </c>
      <c r="CI365" s="195">
        <v>0</v>
      </c>
      <c r="CJ365" s="195">
        <v>0</v>
      </c>
      <c r="CK365" s="195">
        <v>0</v>
      </c>
      <c r="CL365" s="195">
        <v>0</v>
      </c>
      <c r="CM365" s="195">
        <v>3525.03</v>
      </c>
    </row>
    <row r="366" spans="1:91" ht="24.6" hidden="1">
      <c r="A366" s="125">
        <v>38</v>
      </c>
      <c r="B366" s="243" t="s">
        <v>1093</v>
      </c>
      <c r="C366" s="128" t="s">
        <v>634</v>
      </c>
      <c r="D366" s="195">
        <v>0</v>
      </c>
      <c r="E366" s="195">
        <v>0</v>
      </c>
      <c r="F366" s="195">
        <v>0</v>
      </c>
      <c r="G366" s="195">
        <v>0</v>
      </c>
      <c r="H366" s="195">
        <v>0</v>
      </c>
      <c r="I366" s="195">
        <v>0</v>
      </c>
      <c r="J366" s="195">
        <v>0</v>
      </c>
      <c r="K366" s="195">
        <v>0</v>
      </c>
      <c r="L366" s="195">
        <v>0</v>
      </c>
      <c r="M366" s="195">
        <v>0</v>
      </c>
      <c r="N366" s="195">
        <v>0</v>
      </c>
      <c r="O366" s="195">
        <v>0</v>
      </c>
      <c r="P366" s="195">
        <v>0</v>
      </c>
      <c r="Q366" s="195">
        <v>0</v>
      </c>
      <c r="R366" s="195">
        <v>0</v>
      </c>
      <c r="S366" s="195">
        <v>0</v>
      </c>
      <c r="T366" s="195">
        <v>0</v>
      </c>
      <c r="U366" s="195">
        <v>0</v>
      </c>
      <c r="V366" s="195">
        <v>0</v>
      </c>
      <c r="W366" s="195">
        <v>0</v>
      </c>
      <c r="X366" s="195">
        <v>0</v>
      </c>
      <c r="Y366" s="195">
        <v>0</v>
      </c>
      <c r="Z366" s="195">
        <v>0</v>
      </c>
      <c r="AA366" s="195">
        <v>0</v>
      </c>
      <c r="AB366" s="195">
        <v>0</v>
      </c>
      <c r="AC366" s="195">
        <v>0</v>
      </c>
      <c r="AD366" s="195">
        <v>0</v>
      </c>
      <c r="AE366" s="195">
        <v>0</v>
      </c>
      <c r="AF366" s="195">
        <v>0</v>
      </c>
      <c r="AG366" s="195">
        <v>0</v>
      </c>
      <c r="AH366" s="195">
        <v>0</v>
      </c>
      <c r="AI366" s="195">
        <v>0</v>
      </c>
      <c r="AJ366" s="195">
        <v>0</v>
      </c>
      <c r="AK366" s="195">
        <v>45750</v>
      </c>
      <c r="AL366" s="195">
        <v>56390.48</v>
      </c>
      <c r="AM366" s="195">
        <v>0</v>
      </c>
      <c r="AN366" s="195">
        <v>0</v>
      </c>
      <c r="AO366" s="195">
        <v>0</v>
      </c>
      <c r="AP366" s="195">
        <v>0</v>
      </c>
      <c r="AQ366" s="195">
        <v>0</v>
      </c>
      <c r="AR366" s="195">
        <v>0</v>
      </c>
      <c r="AS366" s="195">
        <v>0</v>
      </c>
      <c r="AT366" s="195">
        <v>0</v>
      </c>
      <c r="AU366" s="195">
        <v>0</v>
      </c>
      <c r="AV366" s="195">
        <v>0</v>
      </c>
      <c r="AW366" s="195">
        <v>0</v>
      </c>
      <c r="AX366" s="195">
        <v>3844.98</v>
      </c>
      <c r="AY366" s="195">
        <v>0</v>
      </c>
      <c r="AZ366" s="195">
        <v>0</v>
      </c>
      <c r="BA366" s="195">
        <v>12600</v>
      </c>
      <c r="BB366" s="195">
        <v>0</v>
      </c>
      <c r="BC366" s="195">
        <v>6000.03</v>
      </c>
      <c r="BD366" s="195">
        <v>90000</v>
      </c>
      <c r="BE366" s="195">
        <v>22494.959999999999</v>
      </c>
      <c r="BF366" s="195">
        <v>0</v>
      </c>
      <c r="BG366" s="195">
        <v>7180.02</v>
      </c>
      <c r="BH366" s="195">
        <v>52580.61</v>
      </c>
      <c r="BI366" s="195">
        <v>23622.48</v>
      </c>
      <c r="BJ366" s="195">
        <v>44243.91</v>
      </c>
      <c r="BK366" s="195">
        <v>3875.04</v>
      </c>
      <c r="BL366" s="195">
        <v>17602.900000000001</v>
      </c>
      <c r="BM366" s="195">
        <v>0</v>
      </c>
      <c r="BN366" s="195">
        <v>0</v>
      </c>
      <c r="BO366" s="195">
        <v>0</v>
      </c>
      <c r="BP366" s="195">
        <v>1391.52</v>
      </c>
      <c r="BQ366" s="195">
        <v>0</v>
      </c>
      <c r="BR366" s="195">
        <v>184500</v>
      </c>
      <c r="BS366" s="197">
        <v>93124.98</v>
      </c>
      <c r="BT366" s="195">
        <v>0</v>
      </c>
      <c r="BU366" s="195">
        <v>28660.75</v>
      </c>
      <c r="BV366" s="197">
        <v>0</v>
      </c>
      <c r="BW366" s="195">
        <v>0</v>
      </c>
      <c r="BX366" s="195">
        <v>1412.37</v>
      </c>
      <c r="BY366" s="195">
        <v>27225</v>
      </c>
      <c r="BZ366" s="195">
        <v>0</v>
      </c>
      <c r="CA366" s="195">
        <v>0</v>
      </c>
      <c r="CB366" s="195">
        <v>0</v>
      </c>
      <c r="CC366" s="195">
        <v>0</v>
      </c>
      <c r="CD366" s="195">
        <v>0</v>
      </c>
      <c r="CE366" s="195">
        <v>0</v>
      </c>
      <c r="CF366" s="195">
        <v>0</v>
      </c>
      <c r="CG366" s="195">
        <v>0</v>
      </c>
      <c r="CH366" s="195">
        <v>0</v>
      </c>
      <c r="CI366" s="195">
        <v>0</v>
      </c>
      <c r="CJ366" s="195">
        <v>0</v>
      </c>
      <c r="CK366" s="195">
        <v>10500.03</v>
      </c>
      <c r="CL366" s="195">
        <v>0</v>
      </c>
      <c r="CM366" s="195">
        <v>87297.05</v>
      </c>
    </row>
    <row r="367" spans="1:91" ht="24.6" hidden="1">
      <c r="A367" s="125">
        <v>38</v>
      </c>
      <c r="B367" s="243" t="s">
        <v>1094</v>
      </c>
      <c r="C367" s="128" t="s">
        <v>1310</v>
      </c>
      <c r="D367" s="195">
        <v>0</v>
      </c>
      <c r="E367" s="195">
        <v>248806.73</v>
      </c>
      <c r="F367" s="195">
        <v>0</v>
      </c>
      <c r="G367" s="195">
        <v>0</v>
      </c>
      <c r="H367" s="195">
        <v>0</v>
      </c>
      <c r="I367" s="195">
        <v>64013.95</v>
      </c>
      <c r="J367" s="195">
        <v>0</v>
      </c>
      <c r="K367" s="195">
        <v>0</v>
      </c>
      <c r="L367" s="195">
        <v>171145.77</v>
      </c>
      <c r="M367" s="195">
        <v>0</v>
      </c>
      <c r="N367" s="195">
        <v>0</v>
      </c>
      <c r="O367" s="195">
        <v>0</v>
      </c>
      <c r="P367" s="195">
        <v>63907.11</v>
      </c>
      <c r="Q367" s="195">
        <v>37250.01</v>
      </c>
      <c r="R367" s="195">
        <v>179927.64</v>
      </c>
      <c r="S367" s="195">
        <v>4460.67</v>
      </c>
      <c r="T367" s="195">
        <v>0</v>
      </c>
      <c r="U367" s="195">
        <v>16544.79</v>
      </c>
      <c r="V367" s="195">
        <v>0</v>
      </c>
      <c r="W367" s="195">
        <v>0</v>
      </c>
      <c r="X367" s="195">
        <v>0</v>
      </c>
      <c r="Y367" s="195">
        <v>66420.61</v>
      </c>
      <c r="Z367" s="195">
        <v>24275.8</v>
      </c>
      <c r="AA367" s="195">
        <v>0</v>
      </c>
      <c r="AB367" s="195">
        <v>0</v>
      </c>
      <c r="AC367" s="195">
        <v>19748.97</v>
      </c>
      <c r="AD367" s="195">
        <v>0</v>
      </c>
      <c r="AE367" s="195">
        <v>155025.79</v>
      </c>
      <c r="AF367" s="195">
        <v>0</v>
      </c>
      <c r="AG367" s="195">
        <v>6025.53</v>
      </c>
      <c r="AH367" s="195">
        <v>0</v>
      </c>
      <c r="AI367" s="195">
        <v>101574.54</v>
      </c>
      <c r="AJ367" s="195">
        <v>33752.42</v>
      </c>
      <c r="AK367" s="195">
        <v>2728.5</v>
      </c>
      <c r="AL367" s="195">
        <v>265930.7</v>
      </c>
      <c r="AM367" s="195">
        <v>0</v>
      </c>
      <c r="AN367" s="195">
        <v>0</v>
      </c>
      <c r="AO367" s="195">
        <v>84162.86</v>
      </c>
      <c r="AP367" s="195">
        <v>0</v>
      </c>
      <c r="AQ367" s="195">
        <v>70561.740000000005</v>
      </c>
      <c r="AR367" s="195">
        <v>0</v>
      </c>
      <c r="AS367" s="195">
        <v>116684.35</v>
      </c>
      <c r="AT367" s="195">
        <v>51178.41</v>
      </c>
      <c r="AU367" s="195">
        <v>85749.03</v>
      </c>
      <c r="AV367" s="195">
        <v>0</v>
      </c>
      <c r="AW367" s="195">
        <v>0</v>
      </c>
      <c r="AX367" s="195">
        <v>0</v>
      </c>
      <c r="AY367" s="195">
        <v>0</v>
      </c>
      <c r="AZ367" s="195">
        <v>0</v>
      </c>
      <c r="BA367" s="195">
        <v>69569.91</v>
      </c>
      <c r="BB367" s="195">
        <v>0</v>
      </c>
      <c r="BC367" s="195">
        <v>0</v>
      </c>
      <c r="BD367" s="195">
        <v>60161.760000000002</v>
      </c>
      <c r="BE367" s="195">
        <v>416448.43</v>
      </c>
      <c r="BF367" s="195">
        <v>34999.919999999998</v>
      </c>
      <c r="BG367" s="195">
        <v>0</v>
      </c>
      <c r="BH367" s="195">
        <v>2601637.4</v>
      </c>
      <c r="BI367" s="195">
        <v>58333.31</v>
      </c>
      <c r="BJ367" s="195">
        <v>83308.320000000007</v>
      </c>
      <c r="BK367" s="195">
        <v>5169.24</v>
      </c>
      <c r="BL367" s="195">
        <v>88424.53</v>
      </c>
      <c r="BM367" s="195">
        <v>0</v>
      </c>
      <c r="BN367" s="195">
        <v>0</v>
      </c>
      <c r="BO367" s="195">
        <v>106749.99</v>
      </c>
      <c r="BP367" s="195">
        <v>0</v>
      </c>
      <c r="BQ367" s="195">
        <v>0</v>
      </c>
      <c r="BR367" s="195">
        <v>87481.62</v>
      </c>
      <c r="BS367" s="195">
        <v>793735.56</v>
      </c>
      <c r="BT367" s="195">
        <v>0</v>
      </c>
      <c r="BU367" s="195">
        <v>0</v>
      </c>
      <c r="BV367" s="195">
        <v>159799.53</v>
      </c>
      <c r="BW367" s="195">
        <v>0</v>
      </c>
      <c r="BX367" s="195">
        <v>0</v>
      </c>
      <c r="BY367" s="195">
        <v>163738.44</v>
      </c>
      <c r="BZ367" s="195">
        <v>0</v>
      </c>
      <c r="CA367" s="195">
        <v>99574.93</v>
      </c>
      <c r="CB367" s="195">
        <v>0</v>
      </c>
      <c r="CC367" s="195">
        <v>0</v>
      </c>
      <c r="CD367" s="195">
        <v>0</v>
      </c>
      <c r="CE367" s="195">
        <v>0</v>
      </c>
      <c r="CF367" s="195">
        <v>0</v>
      </c>
      <c r="CG367" s="195">
        <v>0</v>
      </c>
      <c r="CH367" s="195">
        <v>0</v>
      </c>
      <c r="CI367" s="195">
        <v>97299.99</v>
      </c>
      <c r="CJ367" s="195">
        <v>0</v>
      </c>
      <c r="CK367" s="195">
        <v>62298.99</v>
      </c>
      <c r="CL367" s="195">
        <v>433199.97</v>
      </c>
      <c r="CM367" s="195">
        <v>17399.97</v>
      </c>
    </row>
    <row r="368" spans="1:91" ht="24.6" hidden="1">
      <c r="A368" s="125">
        <v>38</v>
      </c>
      <c r="B368" s="243" t="s">
        <v>1095</v>
      </c>
      <c r="C368" s="128" t="s">
        <v>635</v>
      </c>
      <c r="D368" s="195">
        <v>0</v>
      </c>
      <c r="E368" s="195">
        <v>0</v>
      </c>
      <c r="F368" s="195">
        <v>0</v>
      </c>
      <c r="G368" s="195">
        <v>0</v>
      </c>
      <c r="H368" s="195">
        <v>0</v>
      </c>
      <c r="I368" s="195">
        <v>0</v>
      </c>
      <c r="J368" s="195">
        <v>0</v>
      </c>
      <c r="K368" s="195">
        <v>0</v>
      </c>
      <c r="L368" s="195">
        <v>18000</v>
      </c>
      <c r="M368" s="195">
        <v>0</v>
      </c>
      <c r="N368" s="195">
        <v>0</v>
      </c>
      <c r="O368" s="195">
        <v>0</v>
      </c>
      <c r="P368" s="195">
        <v>0</v>
      </c>
      <c r="Q368" s="195">
        <v>0</v>
      </c>
      <c r="R368" s="195">
        <v>4986.18</v>
      </c>
      <c r="S368" s="195">
        <v>0</v>
      </c>
      <c r="T368" s="195">
        <v>0</v>
      </c>
      <c r="U368" s="195">
        <v>0</v>
      </c>
      <c r="V368" s="195">
        <v>0</v>
      </c>
      <c r="W368" s="195">
        <v>0</v>
      </c>
      <c r="X368" s="195">
        <v>0</v>
      </c>
      <c r="Y368" s="195">
        <v>0</v>
      </c>
      <c r="Z368" s="195">
        <v>19945.2</v>
      </c>
      <c r="AA368" s="195">
        <v>0</v>
      </c>
      <c r="AB368" s="195">
        <v>0</v>
      </c>
      <c r="AC368" s="195">
        <v>0</v>
      </c>
      <c r="AD368" s="195">
        <v>0</v>
      </c>
      <c r="AE368" s="195">
        <v>0</v>
      </c>
      <c r="AF368" s="195">
        <v>0</v>
      </c>
      <c r="AG368" s="195">
        <v>0</v>
      </c>
      <c r="AH368" s="195">
        <v>0</v>
      </c>
      <c r="AI368" s="195">
        <v>0</v>
      </c>
      <c r="AJ368" s="195">
        <v>0</v>
      </c>
      <c r="AK368" s="195">
        <v>0</v>
      </c>
      <c r="AL368" s="195">
        <v>149677.98000000001</v>
      </c>
      <c r="AM368" s="195">
        <v>0</v>
      </c>
      <c r="AN368" s="195">
        <v>0</v>
      </c>
      <c r="AO368" s="195">
        <v>0</v>
      </c>
      <c r="AP368" s="195">
        <v>0</v>
      </c>
      <c r="AQ368" s="195">
        <v>0</v>
      </c>
      <c r="AR368" s="195">
        <v>0</v>
      </c>
      <c r="AS368" s="195">
        <v>0</v>
      </c>
      <c r="AT368" s="195">
        <v>14015.61</v>
      </c>
      <c r="AU368" s="195">
        <v>0</v>
      </c>
      <c r="AV368" s="195">
        <v>0</v>
      </c>
      <c r="AW368" s="195">
        <v>0</v>
      </c>
      <c r="AX368" s="195">
        <v>0</v>
      </c>
      <c r="AY368" s="195">
        <v>0</v>
      </c>
      <c r="AZ368" s="195">
        <v>0</v>
      </c>
      <c r="BA368" s="195">
        <v>0</v>
      </c>
      <c r="BB368" s="195">
        <v>0</v>
      </c>
      <c r="BC368" s="195">
        <v>0</v>
      </c>
      <c r="BD368" s="195">
        <v>197923.59</v>
      </c>
      <c r="BE368" s="195">
        <v>0</v>
      </c>
      <c r="BF368" s="195">
        <v>17949.96</v>
      </c>
      <c r="BG368" s="195">
        <v>0</v>
      </c>
      <c r="BH368" s="195">
        <v>84503.61</v>
      </c>
      <c r="BI368" s="195">
        <v>0</v>
      </c>
      <c r="BJ368" s="195">
        <v>0</v>
      </c>
      <c r="BK368" s="195">
        <v>0</v>
      </c>
      <c r="BL368" s="195">
        <v>12385.24</v>
      </c>
      <c r="BM368" s="195">
        <v>0</v>
      </c>
      <c r="BN368" s="195">
        <v>0</v>
      </c>
      <c r="BO368" s="195">
        <v>0</v>
      </c>
      <c r="BP368" s="195">
        <v>0</v>
      </c>
      <c r="BQ368" s="195">
        <v>0</v>
      </c>
      <c r="BR368" s="195">
        <v>0</v>
      </c>
      <c r="BS368" s="197">
        <v>247500</v>
      </c>
      <c r="BT368" s="197">
        <v>0</v>
      </c>
      <c r="BU368" s="197">
        <v>0</v>
      </c>
      <c r="BV368" s="197">
        <v>0</v>
      </c>
      <c r="BW368" s="197">
        <v>0</v>
      </c>
      <c r="BX368" s="197">
        <v>0</v>
      </c>
      <c r="BY368" s="197">
        <v>35069.22</v>
      </c>
      <c r="BZ368" s="197">
        <v>10851.3</v>
      </c>
      <c r="CA368" s="197">
        <v>0</v>
      </c>
      <c r="CB368" s="197">
        <v>0</v>
      </c>
      <c r="CC368" s="197">
        <v>0</v>
      </c>
      <c r="CD368" s="197">
        <v>0</v>
      </c>
      <c r="CE368" s="197">
        <v>0</v>
      </c>
      <c r="CF368" s="197">
        <v>0</v>
      </c>
      <c r="CG368" s="197">
        <v>0</v>
      </c>
      <c r="CH368" s="197">
        <v>0</v>
      </c>
      <c r="CI368" s="197">
        <v>0</v>
      </c>
      <c r="CJ368" s="197">
        <v>0</v>
      </c>
      <c r="CK368" s="197">
        <v>0</v>
      </c>
      <c r="CL368" s="197">
        <v>0</v>
      </c>
      <c r="CM368" s="197">
        <v>0</v>
      </c>
    </row>
    <row r="369" spans="1:91" ht="24.6" hidden="1">
      <c r="A369" s="125">
        <v>38</v>
      </c>
      <c r="B369" s="243" t="s">
        <v>1096</v>
      </c>
      <c r="C369" s="128" t="s">
        <v>636</v>
      </c>
      <c r="D369" s="195">
        <v>0</v>
      </c>
      <c r="E369" s="195">
        <v>0</v>
      </c>
      <c r="F369" s="195">
        <v>59865.56</v>
      </c>
      <c r="G369" s="195">
        <v>0</v>
      </c>
      <c r="H369" s="195">
        <v>12339.42</v>
      </c>
      <c r="I369" s="195">
        <v>6352.26</v>
      </c>
      <c r="J369" s="195">
        <v>0</v>
      </c>
      <c r="K369" s="195">
        <v>25177.38</v>
      </c>
      <c r="L369" s="195">
        <v>74399.350000000006</v>
      </c>
      <c r="M369" s="195">
        <v>0</v>
      </c>
      <c r="N369" s="195">
        <v>14365.62</v>
      </c>
      <c r="O369" s="195">
        <v>0</v>
      </c>
      <c r="P369" s="195">
        <v>0</v>
      </c>
      <c r="Q369" s="195">
        <v>0</v>
      </c>
      <c r="R369" s="195">
        <v>111485.25</v>
      </c>
      <c r="S369" s="195">
        <v>46234.98</v>
      </c>
      <c r="T369" s="195">
        <v>14599.98</v>
      </c>
      <c r="U369" s="195">
        <v>77474.97</v>
      </c>
      <c r="V369" s="195">
        <v>84728.95</v>
      </c>
      <c r="W369" s="195">
        <v>91422.21</v>
      </c>
      <c r="X369" s="195">
        <v>0</v>
      </c>
      <c r="Y369" s="195">
        <v>45117.74</v>
      </c>
      <c r="Z369" s="195">
        <v>149692.29</v>
      </c>
      <c r="AA369" s="195">
        <v>0</v>
      </c>
      <c r="AB369" s="195">
        <v>90349.92</v>
      </c>
      <c r="AC369" s="195">
        <v>21375</v>
      </c>
      <c r="AD369" s="195">
        <v>0</v>
      </c>
      <c r="AE369" s="195">
        <v>38235.1</v>
      </c>
      <c r="AF369" s="195">
        <v>30867.71</v>
      </c>
      <c r="AG369" s="195">
        <v>0</v>
      </c>
      <c r="AH369" s="195">
        <v>19347.07</v>
      </c>
      <c r="AI369" s="195">
        <v>62598.89</v>
      </c>
      <c r="AJ369" s="195">
        <v>41023.129999999997</v>
      </c>
      <c r="AK369" s="195">
        <v>56775</v>
      </c>
      <c r="AL369" s="195">
        <v>192893.26</v>
      </c>
      <c r="AM369" s="195">
        <v>0</v>
      </c>
      <c r="AN369" s="195">
        <v>0</v>
      </c>
      <c r="AO369" s="195">
        <v>3237.95</v>
      </c>
      <c r="AP369" s="195">
        <v>0</v>
      </c>
      <c r="AQ369" s="195">
        <v>22031.26</v>
      </c>
      <c r="AR369" s="195">
        <v>11700</v>
      </c>
      <c r="AS369" s="195">
        <v>0</v>
      </c>
      <c r="AT369" s="195">
        <v>45145.440000000002</v>
      </c>
      <c r="AU369" s="195">
        <v>127964.14</v>
      </c>
      <c r="AV369" s="195">
        <v>0</v>
      </c>
      <c r="AW369" s="195">
        <v>0</v>
      </c>
      <c r="AX369" s="195">
        <v>0</v>
      </c>
      <c r="AY369" s="195">
        <v>0</v>
      </c>
      <c r="AZ369" s="195">
        <v>0</v>
      </c>
      <c r="BA369" s="195">
        <v>172144.98</v>
      </c>
      <c r="BB369" s="195">
        <v>150466.65</v>
      </c>
      <c r="BC369" s="195">
        <v>0</v>
      </c>
      <c r="BD369" s="195">
        <v>2192.94</v>
      </c>
      <c r="BE369" s="195">
        <v>188399.28</v>
      </c>
      <c r="BF369" s="195">
        <v>0</v>
      </c>
      <c r="BG369" s="195">
        <v>66910.03</v>
      </c>
      <c r="BH369" s="195">
        <v>233833.32</v>
      </c>
      <c r="BI369" s="195">
        <v>51157.17</v>
      </c>
      <c r="BJ369" s="195">
        <v>122539.77</v>
      </c>
      <c r="BK369" s="195">
        <v>4699.9799999999996</v>
      </c>
      <c r="BL369" s="195">
        <v>0</v>
      </c>
      <c r="BM369" s="195">
        <v>24250</v>
      </c>
      <c r="BN369" s="195">
        <v>49119.839999999997</v>
      </c>
      <c r="BO369" s="195">
        <v>41827.589999999997</v>
      </c>
      <c r="BP369" s="195">
        <v>66780</v>
      </c>
      <c r="BQ369" s="195">
        <v>21214.9</v>
      </c>
      <c r="BR369" s="195">
        <v>0</v>
      </c>
      <c r="BS369" s="197">
        <v>10999.98</v>
      </c>
      <c r="BT369" s="197">
        <v>0</v>
      </c>
      <c r="BU369" s="197">
        <v>23375.88</v>
      </c>
      <c r="BV369" s="197">
        <v>0</v>
      </c>
      <c r="BW369" s="195">
        <v>14128.47</v>
      </c>
      <c r="BX369" s="197">
        <v>26217.18</v>
      </c>
      <c r="BY369" s="197">
        <v>134261.46</v>
      </c>
      <c r="BZ369" s="197">
        <v>11099.97</v>
      </c>
      <c r="CA369" s="197">
        <v>8785.57</v>
      </c>
      <c r="CB369" s="197">
        <v>0</v>
      </c>
      <c r="CC369" s="197">
        <v>98310.15</v>
      </c>
      <c r="CD369" s="197">
        <v>121840.02</v>
      </c>
      <c r="CE369" s="197">
        <v>0</v>
      </c>
      <c r="CF369" s="197">
        <v>0</v>
      </c>
      <c r="CG369" s="197">
        <v>10149.620000000001</v>
      </c>
      <c r="CH369" s="197">
        <v>0</v>
      </c>
      <c r="CI369" s="197">
        <v>41173.050000000003</v>
      </c>
      <c r="CJ369" s="197">
        <v>0</v>
      </c>
      <c r="CK369" s="197">
        <v>141103.07999999999</v>
      </c>
      <c r="CL369" s="197">
        <v>0</v>
      </c>
      <c r="CM369" s="197">
        <v>6239.97</v>
      </c>
    </row>
    <row r="370" spans="1:91" ht="24.6" hidden="1">
      <c r="A370" s="125">
        <v>38</v>
      </c>
      <c r="B370" s="243" t="s">
        <v>1097</v>
      </c>
      <c r="C370" s="128" t="s">
        <v>1311</v>
      </c>
      <c r="D370" s="195">
        <v>310740.96999999997</v>
      </c>
      <c r="E370" s="195">
        <v>397808.28</v>
      </c>
      <c r="F370" s="195">
        <v>161914.53</v>
      </c>
      <c r="G370" s="195">
        <v>305156.26</v>
      </c>
      <c r="H370" s="195">
        <v>202504.86</v>
      </c>
      <c r="I370" s="195">
        <v>206923.39</v>
      </c>
      <c r="J370" s="195">
        <v>297687.96000000002</v>
      </c>
      <c r="K370" s="195">
        <v>334433.61</v>
      </c>
      <c r="L370" s="195">
        <v>472506.05</v>
      </c>
      <c r="M370" s="195">
        <v>787374.34</v>
      </c>
      <c r="N370" s="195">
        <v>425549.73</v>
      </c>
      <c r="O370" s="195">
        <v>126438.76</v>
      </c>
      <c r="P370" s="195">
        <v>617710.44999999995</v>
      </c>
      <c r="Q370" s="195">
        <v>321263.99</v>
      </c>
      <c r="R370" s="195">
        <v>707233.98</v>
      </c>
      <c r="S370" s="195">
        <v>182644.73</v>
      </c>
      <c r="T370" s="195">
        <v>189992.17</v>
      </c>
      <c r="U370" s="195">
        <v>565536.12</v>
      </c>
      <c r="V370" s="195">
        <v>449486</v>
      </c>
      <c r="W370" s="195">
        <v>462301.99</v>
      </c>
      <c r="X370" s="195">
        <v>572987.03</v>
      </c>
      <c r="Y370" s="195">
        <v>375389.45</v>
      </c>
      <c r="Z370" s="195">
        <v>342973.51</v>
      </c>
      <c r="AA370" s="195">
        <v>240080.06</v>
      </c>
      <c r="AB370" s="195">
        <v>158973.82</v>
      </c>
      <c r="AC370" s="195">
        <v>79395.33</v>
      </c>
      <c r="AD370" s="195">
        <v>157559.89000000001</v>
      </c>
      <c r="AE370" s="195">
        <v>619023.78</v>
      </c>
      <c r="AF370" s="195">
        <v>66377.45</v>
      </c>
      <c r="AG370" s="195">
        <v>178734.37</v>
      </c>
      <c r="AH370" s="195">
        <v>168065.12</v>
      </c>
      <c r="AI370" s="195">
        <v>82485.87</v>
      </c>
      <c r="AJ370" s="195">
        <v>261228.92</v>
      </c>
      <c r="AK370" s="195">
        <v>329378.73</v>
      </c>
      <c r="AL370" s="195">
        <v>1952424.71</v>
      </c>
      <c r="AM370" s="195">
        <v>435375.13</v>
      </c>
      <c r="AN370" s="195">
        <v>106381.33</v>
      </c>
      <c r="AO370" s="195">
        <v>915030.86</v>
      </c>
      <c r="AP370" s="195">
        <v>687472.42</v>
      </c>
      <c r="AQ370" s="195">
        <v>520052.54</v>
      </c>
      <c r="AR370" s="195">
        <v>123647.53</v>
      </c>
      <c r="AS370" s="195">
        <v>4100096.27</v>
      </c>
      <c r="AT370" s="195">
        <v>310677.74</v>
      </c>
      <c r="AU370" s="195">
        <v>1480724.3</v>
      </c>
      <c r="AV370" s="195">
        <v>411211.67</v>
      </c>
      <c r="AW370" s="195">
        <v>195168.44</v>
      </c>
      <c r="AX370" s="195">
        <v>125791.33</v>
      </c>
      <c r="AY370" s="195">
        <v>175355.34</v>
      </c>
      <c r="AZ370" s="195">
        <v>309634.57</v>
      </c>
      <c r="BA370" s="195">
        <v>594108.05000000005</v>
      </c>
      <c r="BB370" s="195">
        <v>575608.43999999994</v>
      </c>
      <c r="BC370" s="195">
        <v>280915.69</v>
      </c>
      <c r="BD370" s="195">
        <v>1910981.66</v>
      </c>
      <c r="BE370" s="195">
        <v>647455.1</v>
      </c>
      <c r="BF370" s="195">
        <v>235121.8</v>
      </c>
      <c r="BG370" s="195">
        <v>315664.69</v>
      </c>
      <c r="BH370" s="195">
        <v>543121.94999999995</v>
      </c>
      <c r="BI370" s="195">
        <v>23181.93</v>
      </c>
      <c r="BJ370" s="195">
        <v>97985.02</v>
      </c>
      <c r="BK370" s="195">
        <v>397798.87</v>
      </c>
      <c r="BL370" s="195">
        <v>362967.25</v>
      </c>
      <c r="BM370" s="195">
        <v>797680.03</v>
      </c>
      <c r="BN370" s="195">
        <v>341261.88</v>
      </c>
      <c r="BO370" s="195">
        <v>593957.19999999995</v>
      </c>
      <c r="BP370" s="195">
        <v>1087744.04</v>
      </c>
      <c r="BQ370" s="195">
        <v>986749.26</v>
      </c>
      <c r="BR370" s="195">
        <v>483662</v>
      </c>
      <c r="BS370" s="195">
        <v>0</v>
      </c>
      <c r="BT370" s="195">
        <v>484241.22</v>
      </c>
      <c r="BU370" s="195">
        <v>520861.59</v>
      </c>
      <c r="BV370" s="195">
        <v>831199.48</v>
      </c>
      <c r="BW370" s="195">
        <v>124031</v>
      </c>
      <c r="BX370" s="195">
        <v>280182.62</v>
      </c>
      <c r="BY370" s="195">
        <v>1048446.1</v>
      </c>
      <c r="BZ370" s="195">
        <v>173179.7</v>
      </c>
      <c r="CA370" s="195">
        <v>47662.96</v>
      </c>
      <c r="CB370" s="195">
        <v>423043.4</v>
      </c>
      <c r="CC370" s="195">
        <v>770345.27</v>
      </c>
      <c r="CD370" s="195">
        <v>292667.78000000003</v>
      </c>
      <c r="CE370" s="195">
        <v>371026.42</v>
      </c>
      <c r="CF370" s="195">
        <v>403316.64</v>
      </c>
      <c r="CG370" s="195">
        <v>417213.97</v>
      </c>
      <c r="CH370" s="195">
        <v>246380.62</v>
      </c>
      <c r="CI370" s="195">
        <v>122744.23</v>
      </c>
      <c r="CJ370" s="195">
        <v>193522.88</v>
      </c>
      <c r="CK370" s="195">
        <v>878709.35</v>
      </c>
      <c r="CL370" s="195">
        <v>174192.82</v>
      </c>
      <c r="CM370" s="195">
        <v>175822.91</v>
      </c>
    </row>
    <row r="371" spans="1:91" ht="24.6" hidden="1">
      <c r="A371" s="125">
        <v>38</v>
      </c>
      <c r="B371" s="243" t="s">
        <v>1098</v>
      </c>
      <c r="C371" s="128" t="s">
        <v>1312</v>
      </c>
      <c r="D371" s="195">
        <v>0</v>
      </c>
      <c r="E371" s="195">
        <v>637798.39</v>
      </c>
      <c r="F371" s="195">
        <v>323067.59999999998</v>
      </c>
      <c r="G371" s="195">
        <v>331202.18</v>
      </c>
      <c r="H371" s="195">
        <v>470083.39</v>
      </c>
      <c r="I371" s="195">
        <v>442571.32</v>
      </c>
      <c r="J371" s="195">
        <v>380427.66</v>
      </c>
      <c r="K371" s="195">
        <v>624238.21</v>
      </c>
      <c r="L371" s="195">
        <v>1031458.03</v>
      </c>
      <c r="M371" s="195">
        <v>838232.76</v>
      </c>
      <c r="N371" s="195">
        <v>330833.99</v>
      </c>
      <c r="O371" s="195">
        <v>613273.64</v>
      </c>
      <c r="P371" s="195">
        <v>294618.71999999997</v>
      </c>
      <c r="Q371" s="195">
        <v>605099.03</v>
      </c>
      <c r="R371" s="195">
        <v>766200.87</v>
      </c>
      <c r="S371" s="195">
        <v>426333.21</v>
      </c>
      <c r="T371" s="195">
        <v>274759.98</v>
      </c>
      <c r="U371" s="195">
        <v>151305.64000000001</v>
      </c>
      <c r="V371" s="195">
        <v>369933.36</v>
      </c>
      <c r="W371" s="195">
        <v>512836.63</v>
      </c>
      <c r="X371" s="195">
        <v>769101.38</v>
      </c>
      <c r="Y371" s="195">
        <v>823804.99</v>
      </c>
      <c r="Z371" s="195">
        <v>384443.83</v>
      </c>
      <c r="AA371" s="195">
        <v>1018163.31</v>
      </c>
      <c r="AB371" s="195">
        <v>340200</v>
      </c>
      <c r="AC371" s="195">
        <v>434849.94</v>
      </c>
      <c r="AD371" s="195">
        <v>630000</v>
      </c>
      <c r="AE371" s="195">
        <v>433179</v>
      </c>
      <c r="AF371" s="195">
        <v>402379.56</v>
      </c>
      <c r="AG371" s="195">
        <v>392608.22</v>
      </c>
      <c r="AH371" s="195">
        <v>1083988.97</v>
      </c>
      <c r="AI371" s="195">
        <v>341458.8</v>
      </c>
      <c r="AJ371" s="195">
        <v>1347260.82</v>
      </c>
      <c r="AK371" s="195">
        <v>420600.01</v>
      </c>
      <c r="AL371" s="195">
        <v>2353170.58</v>
      </c>
      <c r="AM371" s="195">
        <v>710774.91</v>
      </c>
      <c r="AN371" s="195">
        <v>0</v>
      </c>
      <c r="AO371" s="195">
        <v>1621123.86</v>
      </c>
      <c r="AP371" s="195">
        <v>752949.04</v>
      </c>
      <c r="AQ371" s="195">
        <v>306502.46999999997</v>
      </c>
      <c r="AR371" s="195">
        <v>414733.61</v>
      </c>
      <c r="AS371" s="195">
        <v>513735.32</v>
      </c>
      <c r="AT371" s="195">
        <v>383810.38</v>
      </c>
      <c r="AU371" s="195">
        <v>1495434.84</v>
      </c>
      <c r="AV371" s="195">
        <v>891210</v>
      </c>
      <c r="AW371" s="195">
        <v>641753.99</v>
      </c>
      <c r="AX371" s="195">
        <v>193915.69</v>
      </c>
      <c r="AY371" s="195">
        <v>700736.94</v>
      </c>
      <c r="AZ371" s="195">
        <v>928467.31</v>
      </c>
      <c r="BA371" s="195">
        <v>568088.77</v>
      </c>
      <c r="BB371" s="195">
        <v>688750.02</v>
      </c>
      <c r="BC371" s="195">
        <v>9749.9699999999993</v>
      </c>
      <c r="BD371" s="195">
        <v>1511027.97</v>
      </c>
      <c r="BE371" s="195">
        <v>420884.82</v>
      </c>
      <c r="BF371" s="195">
        <v>0</v>
      </c>
      <c r="BG371" s="195">
        <v>67416.63</v>
      </c>
      <c r="BH371" s="195">
        <v>507166.35</v>
      </c>
      <c r="BI371" s="195">
        <v>120449.7</v>
      </c>
      <c r="BJ371" s="195">
        <v>1127849.67</v>
      </c>
      <c r="BK371" s="195">
        <v>6599.97</v>
      </c>
      <c r="BL371" s="195">
        <v>351635.28</v>
      </c>
      <c r="BM371" s="195">
        <v>955818.5</v>
      </c>
      <c r="BN371" s="195">
        <v>494092.53</v>
      </c>
      <c r="BO371" s="195">
        <v>111750.03</v>
      </c>
      <c r="BP371" s="195">
        <v>207616.64000000001</v>
      </c>
      <c r="BQ371" s="195">
        <v>706533.32</v>
      </c>
      <c r="BR371" s="195">
        <v>358035.03</v>
      </c>
      <c r="BS371" s="195">
        <v>453554.35</v>
      </c>
      <c r="BT371" s="195">
        <v>679965.69</v>
      </c>
      <c r="BU371" s="195">
        <v>424833.31</v>
      </c>
      <c r="BV371" s="195">
        <v>1382688.53</v>
      </c>
      <c r="BW371" s="195">
        <v>508798.44</v>
      </c>
      <c r="BX371" s="195">
        <v>0</v>
      </c>
      <c r="BY371" s="195">
        <v>824371.25</v>
      </c>
      <c r="BZ371" s="195">
        <v>306000</v>
      </c>
      <c r="CA371" s="195">
        <v>0</v>
      </c>
      <c r="CB371" s="195">
        <v>936000</v>
      </c>
      <c r="CC371" s="195">
        <v>26292.53</v>
      </c>
      <c r="CD371" s="195">
        <v>299999.96999999997</v>
      </c>
      <c r="CE371" s="195">
        <v>363498.01</v>
      </c>
      <c r="CF371" s="195">
        <v>752800</v>
      </c>
      <c r="CG371" s="195">
        <v>578250</v>
      </c>
      <c r="CH371" s="195">
        <v>450516.41</v>
      </c>
      <c r="CI371" s="195">
        <v>816450.03</v>
      </c>
      <c r="CJ371" s="195">
        <v>371999.97</v>
      </c>
      <c r="CK371" s="195">
        <v>1078199</v>
      </c>
      <c r="CL371" s="195">
        <v>4500.09</v>
      </c>
      <c r="CM371" s="195">
        <v>62475.03</v>
      </c>
    </row>
    <row r="372" spans="1:91" ht="24.6" hidden="1">
      <c r="A372" s="125">
        <v>38</v>
      </c>
      <c r="B372" s="243" t="s">
        <v>1099</v>
      </c>
      <c r="C372" s="128" t="s">
        <v>637</v>
      </c>
      <c r="D372" s="195">
        <v>113946.02</v>
      </c>
      <c r="E372" s="195">
        <v>229364.72</v>
      </c>
      <c r="F372" s="195">
        <v>112439.63</v>
      </c>
      <c r="G372" s="195">
        <v>286294.42</v>
      </c>
      <c r="H372" s="195">
        <v>93276.05</v>
      </c>
      <c r="I372" s="195">
        <v>79008.850000000006</v>
      </c>
      <c r="J372" s="195">
        <v>105745</v>
      </c>
      <c r="K372" s="195">
        <v>187953.49</v>
      </c>
      <c r="L372" s="195">
        <v>223194.34</v>
      </c>
      <c r="M372" s="195">
        <v>217505.58</v>
      </c>
      <c r="N372" s="195">
        <v>181675.67</v>
      </c>
      <c r="O372" s="195">
        <v>81642.95</v>
      </c>
      <c r="P372" s="195">
        <v>532088.28</v>
      </c>
      <c r="Q372" s="195">
        <v>1613.68</v>
      </c>
      <c r="R372" s="195">
        <v>7898.97</v>
      </c>
      <c r="S372" s="195">
        <v>7124.94</v>
      </c>
      <c r="T372" s="195">
        <v>36300.97</v>
      </c>
      <c r="U372" s="195">
        <v>833371.99</v>
      </c>
      <c r="V372" s="195">
        <v>145498.51</v>
      </c>
      <c r="W372" s="195">
        <v>96666.69</v>
      </c>
      <c r="X372" s="195">
        <v>646764.29</v>
      </c>
      <c r="Y372" s="195">
        <v>169727.59</v>
      </c>
      <c r="Z372" s="195">
        <v>46969.81</v>
      </c>
      <c r="AA372" s="195">
        <v>97257.62</v>
      </c>
      <c r="AB372" s="195">
        <v>64067.47</v>
      </c>
      <c r="AC372" s="195">
        <v>3554.1</v>
      </c>
      <c r="AD372" s="195">
        <v>67003.649999999994</v>
      </c>
      <c r="AE372" s="195">
        <v>54323.34</v>
      </c>
      <c r="AF372" s="195">
        <v>0</v>
      </c>
      <c r="AG372" s="195">
        <v>319830.86</v>
      </c>
      <c r="AH372" s="195">
        <v>105917.35</v>
      </c>
      <c r="AI372" s="195">
        <v>80063.12</v>
      </c>
      <c r="AJ372" s="195">
        <v>9591.65</v>
      </c>
      <c r="AK372" s="195">
        <v>103766.67</v>
      </c>
      <c r="AL372" s="195">
        <v>404230.63</v>
      </c>
      <c r="AM372" s="195">
        <v>95518.23</v>
      </c>
      <c r="AN372" s="195">
        <v>76034.03</v>
      </c>
      <c r="AO372" s="195">
        <v>13956.64</v>
      </c>
      <c r="AP372" s="195">
        <v>114743.84</v>
      </c>
      <c r="AQ372" s="195">
        <v>271837.57</v>
      </c>
      <c r="AR372" s="195">
        <v>97299.29</v>
      </c>
      <c r="AS372" s="195">
        <v>111077.44</v>
      </c>
      <c r="AT372" s="195">
        <v>164024.51999999999</v>
      </c>
      <c r="AU372" s="195">
        <v>137885.78</v>
      </c>
      <c r="AV372" s="195">
        <v>109278.3</v>
      </c>
      <c r="AW372" s="195">
        <v>151934.57999999999</v>
      </c>
      <c r="AX372" s="195">
        <v>189827.46</v>
      </c>
      <c r="AY372" s="195">
        <v>8550</v>
      </c>
      <c r="AZ372" s="195">
        <v>219147.39</v>
      </c>
      <c r="BA372" s="195">
        <v>99161.62</v>
      </c>
      <c r="BB372" s="195">
        <v>97824.97</v>
      </c>
      <c r="BC372" s="195">
        <v>48665.14</v>
      </c>
      <c r="BD372" s="195">
        <v>600502.43999999994</v>
      </c>
      <c r="BE372" s="195">
        <v>106456.74</v>
      </c>
      <c r="BF372" s="195">
        <v>12839.84</v>
      </c>
      <c r="BG372" s="195">
        <v>1069.83</v>
      </c>
      <c r="BH372" s="195">
        <v>298754.34999999998</v>
      </c>
      <c r="BI372" s="195">
        <v>20924.55</v>
      </c>
      <c r="BJ372" s="195">
        <v>1034751.89</v>
      </c>
      <c r="BK372" s="195">
        <v>3962.03</v>
      </c>
      <c r="BL372" s="195">
        <v>19342.34</v>
      </c>
      <c r="BM372" s="195">
        <v>142028.37</v>
      </c>
      <c r="BN372" s="195">
        <v>84962.35</v>
      </c>
      <c r="BO372" s="195">
        <v>523899.36</v>
      </c>
      <c r="BP372" s="195">
        <v>141523.68</v>
      </c>
      <c r="BQ372" s="195">
        <v>472111.19</v>
      </c>
      <c r="BR372" s="195">
        <v>618935.97</v>
      </c>
      <c r="BS372" s="197">
        <v>885106.9</v>
      </c>
      <c r="BT372" s="197">
        <v>119885.52</v>
      </c>
      <c r="BU372" s="197">
        <v>86587.59</v>
      </c>
      <c r="BV372" s="197">
        <v>933736.95999999996</v>
      </c>
      <c r="BW372" s="195">
        <v>73203.94</v>
      </c>
      <c r="BX372" s="197">
        <v>108554.88</v>
      </c>
      <c r="BY372" s="197">
        <v>212399.77</v>
      </c>
      <c r="BZ372" s="197">
        <v>41539.839999999997</v>
      </c>
      <c r="CA372" s="197">
        <v>11235.25</v>
      </c>
      <c r="CB372" s="197">
        <v>174075.03</v>
      </c>
      <c r="CC372" s="197">
        <v>687924.13</v>
      </c>
      <c r="CD372" s="197">
        <v>76238.73</v>
      </c>
      <c r="CE372" s="197">
        <v>62647.51</v>
      </c>
      <c r="CF372" s="197">
        <v>0</v>
      </c>
      <c r="CG372" s="195">
        <v>31725.200000000001</v>
      </c>
      <c r="CH372" s="195">
        <v>62383.34</v>
      </c>
      <c r="CI372" s="197">
        <v>67927.509999999995</v>
      </c>
      <c r="CJ372" s="197">
        <v>42390.720000000001</v>
      </c>
      <c r="CK372" s="197">
        <v>790323.72</v>
      </c>
      <c r="CL372" s="197">
        <v>43144.56</v>
      </c>
      <c r="CM372" s="197">
        <v>10763.01</v>
      </c>
    </row>
    <row r="373" spans="1:91" ht="24.6" hidden="1">
      <c r="A373" s="125">
        <v>38</v>
      </c>
      <c r="B373" s="243" t="s">
        <v>1100</v>
      </c>
      <c r="C373" s="128" t="s">
        <v>638</v>
      </c>
      <c r="D373" s="195">
        <v>0</v>
      </c>
      <c r="E373" s="195">
        <v>40137.46</v>
      </c>
      <c r="F373" s="195">
        <v>29682.73</v>
      </c>
      <c r="G373" s="195">
        <v>139062.54999999999</v>
      </c>
      <c r="H373" s="195">
        <v>32993.599999999999</v>
      </c>
      <c r="I373" s="195">
        <v>31331.67</v>
      </c>
      <c r="J373" s="195">
        <v>41677.1</v>
      </c>
      <c r="K373" s="195">
        <v>48078.63</v>
      </c>
      <c r="L373" s="195">
        <v>82426.070000000007</v>
      </c>
      <c r="M373" s="195">
        <v>98601.69</v>
      </c>
      <c r="N373" s="195">
        <v>83295.7</v>
      </c>
      <c r="O373" s="195">
        <v>39559.26</v>
      </c>
      <c r="P373" s="195">
        <v>77089.95</v>
      </c>
      <c r="Q373" s="195">
        <v>31875.03</v>
      </c>
      <c r="R373" s="195">
        <v>64701.84</v>
      </c>
      <c r="S373" s="195">
        <v>28936.080000000002</v>
      </c>
      <c r="T373" s="195">
        <v>32532.74</v>
      </c>
      <c r="U373" s="195">
        <v>63273.69</v>
      </c>
      <c r="V373" s="195">
        <v>28438.799999999999</v>
      </c>
      <c r="W373" s="195">
        <v>5916.67</v>
      </c>
      <c r="X373" s="195">
        <v>452415.01</v>
      </c>
      <c r="Y373" s="195">
        <v>63219.3</v>
      </c>
      <c r="Z373" s="195">
        <v>6447.29</v>
      </c>
      <c r="AA373" s="195">
        <v>6645.93</v>
      </c>
      <c r="AB373" s="195">
        <v>24614.560000000001</v>
      </c>
      <c r="AC373" s="195">
        <v>18866.689999999999</v>
      </c>
      <c r="AD373" s="195">
        <v>49813.47</v>
      </c>
      <c r="AE373" s="195">
        <v>24791.83</v>
      </c>
      <c r="AF373" s="195">
        <v>60268.42</v>
      </c>
      <c r="AG373" s="195">
        <v>53352.5</v>
      </c>
      <c r="AH373" s="195">
        <v>23400</v>
      </c>
      <c r="AI373" s="195">
        <v>19651.96</v>
      </c>
      <c r="AJ373" s="195">
        <v>149425.60000000001</v>
      </c>
      <c r="AK373" s="195">
        <v>7110</v>
      </c>
      <c r="AL373" s="195">
        <v>643955.4</v>
      </c>
      <c r="AM373" s="195">
        <v>49907.34</v>
      </c>
      <c r="AN373" s="195">
        <v>25556.74</v>
      </c>
      <c r="AO373" s="195">
        <v>14071.36</v>
      </c>
      <c r="AP373" s="195">
        <v>26224.01</v>
      </c>
      <c r="AQ373" s="195">
        <v>37584.97</v>
      </c>
      <c r="AR373" s="195">
        <v>4290</v>
      </c>
      <c r="AS373" s="195">
        <v>273409.18</v>
      </c>
      <c r="AT373" s="195">
        <v>30789.59</v>
      </c>
      <c r="AU373" s="195">
        <v>104485.5</v>
      </c>
      <c r="AV373" s="195">
        <v>34222.5</v>
      </c>
      <c r="AW373" s="195">
        <v>15322.24</v>
      </c>
      <c r="AX373" s="195">
        <v>39945.57</v>
      </c>
      <c r="AY373" s="195">
        <v>45000</v>
      </c>
      <c r="AZ373" s="195">
        <v>48117.3</v>
      </c>
      <c r="BA373" s="195">
        <v>11095.2</v>
      </c>
      <c r="BB373" s="195">
        <v>89943.75</v>
      </c>
      <c r="BC373" s="195">
        <v>33411.78</v>
      </c>
      <c r="BD373" s="195">
        <v>461207.26</v>
      </c>
      <c r="BE373" s="195">
        <v>12844.31</v>
      </c>
      <c r="BF373" s="195">
        <v>22558.68</v>
      </c>
      <c r="BG373" s="195">
        <v>36656.46</v>
      </c>
      <c r="BH373" s="195">
        <v>79024.399999999994</v>
      </c>
      <c r="BI373" s="195">
        <v>47025.54</v>
      </c>
      <c r="BJ373" s="195">
        <v>104662.41</v>
      </c>
      <c r="BK373" s="195">
        <v>50100</v>
      </c>
      <c r="BL373" s="195">
        <v>58738.35</v>
      </c>
      <c r="BM373" s="195">
        <v>260484.92</v>
      </c>
      <c r="BN373" s="195">
        <v>46545.03</v>
      </c>
      <c r="BO373" s="195">
        <v>169854.5</v>
      </c>
      <c r="BP373" s="195">
        <v>171294.81</v>
      </c>
      <c r="BQ373" s="195">
        <v>168636.84</v>
      </c>
      <c r="BR373" s="195">
        <v>27331.49</v>
      </c>
      <c r="BS373" s="195">
        <v>53782.86</v>
      </c>
      <c r="BT373" s="195">
        <v>118163.14</v>
      </c>
      <c r="BU373" s="195">
        <v>12269.97</v>
      </c>
      <c r="BV373" s="195">
        <v>558673.07999999996</v>
      </c>
      <c r="BW373" s="195">
        <v>123877.5</v>
      </c>
      <c r="BX373" s="195">
        <v>36559.980000000003</v>
      </c>
      <c r="BY373" s="195">
        <v>361103.48</v>
      </c>
      <c r="BZ373" s="195">
        <v>6539.03</v>
      </c>
      <c r="CA373" s="195">
        <v>3265.33</v>
      </c>
      <c r="CB373" s="195">
        <v>64983.62</v>
      </c>
      <c r="CC373" s="195">
        <v>11127.5</v>
      </c>
      <c r="CD373" s="195">
        <v>51258.34</v>
      </c>
      <c r="CE373" s="195">
        <v>39649.03</v>
      </c>
      <c r="CF373" s="195">
        <v>38025.120000000003</v>
      </c>
      <c r="CG373" s="195">
        <v>34233.660000000003</v>
      </c>
      <c r="CH373" s="195">
        <v>5783.2</v>
      </c>
      <c r="CI373" s="195">
        <v>8088.84</v>
      </c>
      <c r="CJ373" s="195">
        <v>25642.67</v>
      </c>
      <c r="CK373" s="195">
        <v>7904.41</v>
      </c>
      <c r="CL373" s="195">
        <v>46858.33</v>
      </c>
      <c r="CM373" s="195">
        <v>35864.699999999997</v>
      </c>
    </row>
    <row r="374" spans="1:91" ht="24.6" hidden="1">
      <c r="A374" s="125">
        <v>38</v>
      </c>
      <c r="B374" s="243" t="s">
        <v>1101</v>
      </c>
      <c r="C374" s="128" t="s">
        <v>639</v>
      </c>
      <c r="D374" s="195">
        <v>25996.400000000001</v>
      </c>
      <c r="E374" s="195">
        <v>81579.56</v>
      </c>
      <c r="F374" s="195">
        <v>10559.09</v>
      </c>
      <c r="G374" s="195">
        <v>0</v>
      </c>
      <c r="H374" s="195">
        <v>4973.99</v>
      </c>
      <c r="I374" s="195">
        <v>12152.03</v>
      </c>
      <c r="J374" s="195">
        <v>17556.78</v>
      </c>
      <c r="K374" s="195">
        <v>46837.27</v>
      </c>
      <c r="L374" s="195">
        <v>3562.5</v>
      </c>
      <c r="M374" s="195">
        <v>43523.63</v>
      </c>
      <c r="N374" s="195">
        <v>12201.11</v>
      </c>
      <c r="O374" s="195">
        <v>0</v>
      </c>
      <c r="P374" s="195">
        <v>82691.009999999995</v>
      </c>
      <c r="Q374" s="195">
        <v>0</v>
      </c>
      <c r="R374" s="195">
        <v>62622.62</v>
      </c>
      <c r="S374" s="195">
        <v>12500</v>
      </c>
      <c r="T374" s="195">
        <v>16640.88</v>
      </c>
      <c r="U374" s="195">
        <v>26970.03</v>
      </c>
      <c r="V374" s="195">
        <v>33056.050000000003</v>
      </c>
      <c r="W374" s="195">
        <v>0</v>
      </c>
      <c r="X374" s="195">
        <v>3689.87</v>
      </c>
      <c r="Y374" s="195">
        <v>0</v>
      </c>
      <c r="Z374" s="195">
        <v>0</v>
      </c>
      <c r="AA374" s="195">
        <v>0</v>
      </c>
      <c r="AB374" s="195">
        <v>45986.19</v>
      </c>
      <c r="AC374" s="195">
        <v>2790.74</v>
      </c>
      <c r="AD374" s="195">
        <v>33374.97</v>
      </c>
      <c r="AE374" s="195">
        <v>93553.33</v>
      </c>
      <c r="AF374" s="195">
        <v>6795.88</v>
      </c>
      <c r="AG374" s="195">
        <v>29519.64</v>
      </c>
      <c r="AH374" s="195">
        <v>80952.259999999995</v>
      </c>
      <c r="AI374" s="195">
        <v>89307.56</v>
      </c>
      <c r="AJ374" s="195">
        <v>0</v>
      </c>
      <c r="AK374" s="195">
        <v>6337.5</v>
      </c>
      <c r="AL374" s="195">
        <v>230069.3</v>
      </c>
      <c r="AM374" s="195">
        <v>0</v>
      </c>
      <c r="AN374" s="195">
        <v>0</v>
      </c>
      <c r="AO374" s="195">
        <v>18187.47</v>
      </c>
      <c r="AP374" s="195">
        <v>0</v>
      </c>
      <c r="AQ374" s="195">
        <v>0</v>
      </c>
      <c r="AR374" s="195">
        <v>19616.55</v>
      </c>
      <c r="AS374" s="195">
        <v>65875.009999999995</v>
      </c>
      <c r="AT374" s="195">
        <v>12081.01</v>
      </c>
      <c r="AU374" s="195">
        <v>146601.88</v>
      </c>
      <c r="AV374" s="195">
        <v>32505.8</v>
      </c>
      <c r="AW374" s="195">
        <v>0</v>
      </c>
      <c r="AX374" s="195">
        <v>0</v>
      </c>
      <c r="AY374" s="195">
        <v>0</v>
      </c>
      <c r="AZ374" s="195">
        <v>50093.34</v>
      </c>
      <c r="BA374" s="195">
        <v>27319.41</v>
      </c>
      <c r="BB374" s="195">
        <v>59995.839999999997</v>
      </c>
      <c r="BC374" s="195">
        <v>64520.21</v>
      </c>
      <c r="BD374" s="195">
        <v>0</v>
      </c>
      <c r="BE374" s="195">
        <v>1123.98</v>
      </c>
      <c r="BF374" s="195">
        <v>0</v>
      </c>
      <c r="BG374" s="195">
        <v>26236.67</v>
      </c>
      <c r="BH374" s="195">
        <v>7421.7</v>
      </c>
      <c r="BI374" s="195">
        <v>2249.73</v>
      </c>
      <c r="BJ374" s="195">
        <v>0</v>
      </c>
      <c r="BK374" s="195">
        <v>5574.97</v>
      </c>
      <c r="BL374" s="195">
        <v>0</v>
      </c>
      <c r="BM374" s="195">
        <v>38429.39</v>
      </c>
      <c r="BN374" s="195">
        <v>13624.47</v>
      </c>
      <c r="BO374" s="195">
        <v>77294.179999999993</v>
      </c>
      <c r="BP374" s="195">
        <v>34798.44</v>
      </c>
      <c r="BQ374" s="195">
        <v>65097</v>
      </c>
      <c r="BR374" s="195">
        <v>14622</v>
      </c>
      <c r="BS374" s="195">
        <v>0</v>
      </c>
      <c r="BT374" s="195">
        <v>0</v>
      </c>
      <c r="BU374" s="195">
        <v>636.79999999999995</v>
      </c>
      <c r="BV374" s="195">
        <v>80566.710000000006</v>
      </c>
      <c r="BW374" s="195">
        <v>0</v>
      </c>
      <c r="BX374" s="195">
        <v>11200.91</v>
      </c>
      <c r="BY374" s="195">
        <v>0</v>
      </c>
      <c r="BZ374" s="195">
        <v>23224.79</v>
      </c>
      <c r="CA374" s="195">
        <v>5698.97</v>
      </c>
      <c r="CB374" s="195">
        <v>60589.120000000003</v>
      </c>
      <c r="CC374" s="195">
        <v>0</v>
      </c>
      <c r="CD374" s="195">
        <v>0</v>
      </c>
      <c r="CE374" s="195">
        <v>58871.46</v>
      </c>
      <c r="CF374" s="195">
        <v>21750.03</v>
      </c>
      <c r="CG374" s="195">
        <v>10811.25</v>
      </c>
      <c r="CH374" s="195">
        <v>18800.939999999999</v>
      </c>
      <c r="CI374" s="195">
        <v>2437.4699999999998</v>
      </c>
      <c r="CJ374" s="195">
        <v>23757.23</v>
      </c>
      <c r="CK374" s="195">
        <v>0</v>
      </c>
      <c r="CL374" s="195">
        <v>21385.03</v>
      </c>
      <c r="CM374" s="195">
        <v>0</v>
      </c>
    </row>
    <row r="375" spans="1:91" ht="24.6" hidden="1">
      <c r="A375" s="125">
        <v>38</v>
      </c>
      <c r="B375" s="243" t="s">
        <v>1102</v>
      </c>
      <c r="C375" s="128" t="s">
        <v>1313</v>
      </c>
      <c r="D375" s="195">
        <v>3566.76</v>
      </c>
      <c r="E375" s="195">
        <v>2324.4299999999998</v>
      </c>
      <c r="F375" s="195">
        <v>0</v>
      </c>
      <c r="G375" s="195">
        <v>0</v>
      </c>
      <c r="H375" s="195">
        <v>0</v>
      </c>
      <c r="I375" s="195">
        <v>3102.56</v>
      </c>
      <c r="J375" s="195">
        <v>13252.37</v>
      </c>
      <c r="K375" s="195">
        <v>0</v>
      </c>
      <c r="L375" s="195">
        <v>5550</v>
      </c>
      <c r="M375" s="195">
        <v>347.69</v>
      </c>
      <c r="N375" s="195">
        <v>0</v>
      </c>
      <c r="O375" s="195">
        <v>0</v>
      </c>
      <c r="P375" s="195">
        <v>0</v>
      </c>
      <c r="Q375" s="195">
        <v>0</v>
      </c>
      <c r="R375" s="195">
        <v>4020.5</v>
      </c>
      <c r="S375" s="195">
        <v>0</v>
      </c>
      <c r="T375" s="195">
        <v>7499.97</v>
      </c>
      <c r="U375" s="195">
        <v>10018.69</v>
      </c>
      <c r="V375" s="195">
        <v>0</v>
      </c>
      <c r="W375" s="195">
        <v>0</v>
      </c>
      <c r="X375" s="195">
        <v>0</v>
      </c>
      <c r="Y375" s="195">
        <v>0</v>
      </c>
      <c r="Z375" s="195">
        <v>0</v>
      </c>
      <c r="AA375" s="195">
        <v>0</v>
      </c>
      <c r="AB375" s="195">
        <v>0</v>
      </c>
      <c r="AC375" s="195">
        <v>0</v>
      </c>
      <c r="AD375" s="195">
        <v>2902.32</v>
      </c>
      <c r="AE375" s="195">
        <v>9515.67</v>
      </c>
      <c r="AF375" s="195">
        <v>0</v>
      </c>
      <c r="AG375" s="195">
        <v>107459.33</v>
      </c>
      <c r="AH375" s="195">
        <v>0</v>
      </c>
      <c r="AI375" s="195">
        <v>0</v>
      </c>
      <c r="AJ375" s="195">
        <v>0</v>
      </c>
      <c r="AK375" s="195">
        <v>0</v>
      </c>
      <c r="AL375" s="195">
        <v>152658.44</v>
      </c>
      <c r="AM375" s="195">
        <v>0</v>
      </c>
      <c r="AN375" s="195">
        <v>0</v>
      </c>
      <c r="AO375" s="195">
        <v>51591.61</v>
      </c>
      <c r="AP375" s="195">
        <v>0</v>
      </c>
      <c r="AQ375" s="195">
        <v>0</v>
      </c>
      <c r="AR375" s="195">
        <v>0</v>
      </c>
      <c r="AS375" s="195">
        <v>0</v>
      </c>
      <c r="AT375" s="195">
        <v>0</v>
      </c>
      <c r="AU375" s="195">
        <v>0</v>
      </c>
      <c r="AV375" s="195">
        <v>3044</v>
      </c>
      <c r="AW375" s="195">
        <v>0</v>
      </c>
      <c r="AX375" s="195">
        <v>0</v>
      </c>
      <c r="AY375" s="195">
        <v>0</v>
      </c>
      <c r="AZ375" s="195">
        <v>0</v>
      </c>
      <c r="BA375" s="195">
        <v>0</v>
      </c>
      <c r="BB375" s="195">
        <v>0</v>
      </c>
      <c r="BC375" s="195">
        <v>0</v>
      </c>
      <c r="BD375" s="195">
        <v>0</v>
      </c>
      <c r="BE375" s="195">
        <v>0</v>
      </c>
      <c r="BF375" s="195">
        <v>0</v>
      </c>
      <c r="BG375" s="195">
        <v>0</v>
      </c>
      <c r="BH375" s="195">
        <v>75524.350000000006</v>
      </c>
      <c r="BI375" s="195">
        <v>0</v>
      </c>
      <c r="BJ375" s="195">
        <v>0</v>
      </c>
      <c r="BK375" s="195">
        <v>16473.330000000002</v>
      </c>
      <c r="BL375" s="195">
        <v>21666.54</v>
      </c>
      <c r="BM375" s="195">
        <v>0</v>
      </c>
      <c r="BN375" s="195">
        <v>0</v>
      </c>
      <c r="BO375" s="195">
        <v>0</v>
      </c>
      <c r="BP375" s="195">
        <v>0</v>
      </c>
      <c r="BQ375" s="195">
        <v>0</v>
      </c>
      <c r="BR375" s="195">
        <v>0</v>
      </c>
      <c r="BS375" s="195">
        <v>0</v>
      </c>
      <c r="BT375" s="195">
        <v>0</v>
      </c>
      <c r="BU375" s="195">
        <v>54149.94</v>
      </c>
      <c r="BV375" s="195">
        <v>0</v>
      </c>
      <c r="BW375" s="195">
        <v>0</v>
      </c>
      <c r="BX375" s="195">
        <v>207125.01</v>
      </c>
      <c r="BY375" s="195">
        <v>0</v>
      </c>
      <c r="BZ375" s="195">
        <v>0</v>
      </c>
      <c r="CA375" s="195">
        <v>0</v>
      </c>
      <c r="CB375" s="195">
        <v>40500</v>
      </c>
      <c r="CC375" s="195">
        <v>0</v>
      </c>
      <c r="CD375" s="195">
        <v>0</v>
      </c>
      <c r="CE375" s="195">
        <v>0</v>
      </c>
      <c r="CF375" s="195">
        <v>0</v>
      </c>
      <c r="CG375" s="195">
        <v>0</v>
      </c>
      <c r="CH375" s="195">
        <v>5999.67</v>
      </c>
      <c r="CI375" s="195">
        <v>0</v>
      </c>
      <c r="CJ375" s="195">
        <v>2250</v>
      </c>
      <c r="CK375" s="195">
        <v>0</v>
      </c>
      <c r="CL375" s="195">
        <v>0</v>
      </c>
      <c r="CM375" s="195">
        <v>31050</v>
      </c>
    </row>
    <row r="376" spans="1:91" ht="24.6" hidden="1">
      <c r="A376" s="125">
        <v>38</v>
      </c>
      <c r="B376" s="243" t="s">
        <v>1103</v>
      </c>
      <c r="C376" s="128" t="s">
        <v>1314</v>
      </c>
      <c r="D376" s="195">
        <v>13456594.68</v>
      </c>
      <c r="E376" s="195">
        <v>2214859.2200000002</v>
      </c>
      <c r="F376" s="195">
        <v>1043300.44</v>
      </c>
      <c r="G376" s="195">
        <v>3631380.42</v>
      </c>
      <c r="H376" s="195">
        <v>1784355.33</v>
      </c>
      <c r="I376" s="195">
        <v>1565847.03</v>
      </c>
      <c r="J376" s="195">
        <v>2269001.06</v>
      </c>
      <c r="K376" s="195">
        <v>5913885.6699999999</v>
      </c>
      <c r="L376" s="195">
        <v>1808320.01</v>
      </c>
      <c r="M376" s="195">
        <v>4391038.79</v>
      </c>
      <c r="N376" s="195">
        <v>6674123.5800000001</v>
      </c>
      <c r="O376" s="195">
        <v>931050.36</v>
      </c>
      <c r="P376" s="195">
        <v>13630799.93</v>
      </c>
      <c r="Q376" s="195">
        <v>2076537.3</v>
      </c>
      <c r="R376" s="195">
        <v>1695442.97</v>
      </c>
      <c r="S376" s="195">
        <v>4646800.18</v>
      </c>
      <c r="T376" s="195">
        <v>1220138.06</v>
      </c>
      <c r="U376" s="195">
        <v>2347572.5</v>
      </c>
      <c r="V376" s="195">
        <v>978685.99</v>
      </c>
      <c r="W376" s="195">
        <v>1145447.3600000001</v>
      </c>
      <c r="X376" s="195">
        <v>24499795.16</v>
      </c>
      <c r="Y376" s="195">
        <v>2499548.69</v>
      </c>
      <c r="Z376" s="195">
        <v>2531978.65</v>
      </c>
      <c r="AA376" s="195">
        <v>3093291.17</v>
      </c>
      <c r="AB376" s="195">
        <v>925134.32</v>
      </c>
      <c r="AC376" s="195">
        <v>1289050.49</v>
      </c>
      <c r="AD376" s="195">
        <v>1781563.84</v>
      </c>
      <c r="AE376" s="195">
        <v>7298032.5099999998</v>
      </c>
      <c r="AF376" s="195">
        <v>2006269.43</v>
      </c>
      <c r="AG376" s="195">
        <v>1694264.6</v>
      </c>
      <c r="AH376" s="195">
        <v>2314405.83</v>
      </c>
      <c r="AI376" s="195">
        <v>3327461.94</v>
      </c>
      <c r="AJ376" s="195">
        <v>1667299.51</v>
      </c>
      <c r="AK376" s="195">
        <v>963711.9</v>
      </c>
      <c r="AL376" s="195">
        <v>53630843.609999999</v>
      </c>
      <c r="AM376" s="195">
        <v>2374009.67</v>
      </c>
      <c r="AN376" s="195">
        <v>1215506.3</v>
      </c>
      <c r="AO376" s="195">
        <v>5852309.6100000003</v>
      </c>
      <c r="AP376" s="195">
        <v>3464181.04</v>
      </c>
      <c r="AQ376" s="195">
        <v>2256155.9500000002</v>
      </c>
      <c r="AR376" s="195">
        <v>923811.35</v>
      </c>
      <c r="AS376" s="195">
        <v>13354249.869999999</v>
      </c>
      <c r="AT376" s="195">
        <v>3478997.75</v>
      </c>
      <c r="AU376" s="195">
        <v>4011402.36</v>
      </c>
      <c r="AV376" s="195">
        <v>3193301.2</v>
      </c>
      <c r="AW376" s="195">
        <v>1794248.68</v>
      </c>
      <c r="AX376" s="195">
        <v>1130467.5900000001</v>
      </c>
      <c r="AY376" s="195">
        <v>768474.46</v>
      </c>
      <c r="AZ376" s="195">
        <v>2473300.3199999998</v>
      </c>
      <c r="BA376" s="195">
        <v>2635597.37</v>
      </c>
      <c r="BB376" s="195">
        <v>14195466.869999999</v>
      </c>
      <c r="BC376" s="195">
        <v>1751903.54</v>
      </c>
      <c r="BD376" s="195">
        <v>31659066.280000001</v>
      </c>
      <c r="BE376" s="195">
        <v>4799117.83</v>
      </c>
      <c r="BF376" s="195">
        <v>1119501.31</v>
      </c>
      <c r="BG376" s="195">
        <v>3697244.79</v>
      </c>
      <c r="BH376" s="195">
        <v>15509469.210000001</v>
      </c>
      <c r="BI376" s="195">
        <v>784522.53</v>
      </c>
      <c r="BJ376" s="195">
        <v>1341790.52</v>
      </c>
      <c r="BK376" s="195">
        <v>1500390.55</v>
      </c>
      <c r="BL376" s="195">
        <v>1669019.07</v>
      </c>
      <c r="BM376" s="195">
        <v>16277449.640000001</v>
      </c>
      <c r="BN376" s="195">
        <v>3144082.46</v>
      </c>
      <c r="BO376" s="195">
        <v>1859361.71</v>
      </c>
      <c r="BP376" s="195">
        <v>5063075.51</v>
      </c>
      <c r="BQ376" s="195">
        <v>2676022.33</v>
      </c>
      <c r="BR376" s="195">
        <v>2095462.01</v>
      </c>
      <c r="BS376" s="195">
        <v>9733346.3200000003</v>
      </c>
      <c r="BT376" s="195">
        <v>2942127.5</v>
      </c>
      <c r="BU376" s="195">
        <v>2790684.32</v>
      </c>
      <c r="BV376" s="195">
        <v>23994868.879999999</v>
      </c>
      <c r="BW376" s="195">
        <v>1359329.78</v>
      </c>
      <c r="BX376" s="195">
        <v>2360845.4900000002</v>
      </c>
      <c r="BY376" s="195">
        <v>10914211.33</v>
      </c>
      <c r="BZ376" s="195">
        <v>1694704.14</v>
      </c>
      <c r="CA376" s="195">
        <v>1452139.52</v>
      </c>
      <c r="CB376" s="195">
        <v>2435304.39</v>
      </c>
      <c r="CC376" s="195">
        <v>3350264.05</v>
      </c>
      <c r="CD376" s="195">
        <v>9820938.4800000004</v>
      </c>
      <c r="CE376" s="195">
        <v>3065068.59</v>
      </c>
      <c r="CF376" s="195">
        <v>10129475.77</v>
      </c>
      <c r="CG376" s="195">
        <v>1536911.68</v>
      </c>
      <c r="CH376" s="195">
        <v>1965718.29</v>
      </c>
      <c r="CI376" s="195">
        <v>987619.7</v>
      </c>
      <c r="CJ376" s="195">
        <v>1620932.31</v>
      </c>
      <c r="CK376" s="195">
        <v>12690323.02</v>
      </c>
      <c r="CL376" s="195">
        <v>2058120.86</v>
      </c>
      <c r="CM376" s="195">
        <v>1897133.04</v>
      </c>
    </row>
    <row r="377" spans="1:91" ht="24.6" hidden="1">
      <c r="A377" s="125">
        <v>38</v>
      </c>
      <c r="B377" s="243" t="s">
        <v>1104</v>
      </c>
      <c r="C377" s="128" t="s">
        <v>640</v>
      </c>
      <c r="D377" s="195">
        <v>753972.46</v>
      </c>
      <c r="E377" s="195">
        <v>400033.78</v>
      </c>
      <c r="F377" s="195">
        <v>312409.62</v>
      </c>
      <c r="G377" s="195">
        <v>458221.91</v>
      </c>
      <c r="H377" s="195">
        <v>172360.94</v>
      </c>
      <c r="I377" s="195">
        <v>296502.17</v>
      </c>
      <c r="J377" s="195">
        <v>263337.61</v>
      </c>
      <c r="K377" s="195">
        <v>270753.02</v>
      </c>
      <c r="L377" s="195">
        <v>351412.45</v>
      </c>
      <c r="M377" s="195">
        <v>905833.64</v>
      </c>
      <c r="N377" s="195">
        <v>1182259.3700000001</v>
      </c>
      <c r="O377" s="195">
        <v>161232.79999999999</v>
      </c>
      <c r="P377" s="195">
        <v>1351271.57</v>
      </c>
      <c r="Q377" s="195">
        <v>238320.28</v>
      </c>
      <c r="R377" s="195">
        <v>514156.56</v>
      </c>
      <c r="S377" s="195">
        <v>368245.93</v>
      </c>
      <c r="T377" s="195">
        <v>1039359.48</v>
      </c>
      <c r="U377" s="195">
        <v>724686.86</v>
      </c>
      <c r="V377" s="195">
        <v>1061605.06</v>
      </c>
      <c r="W377" s="195">
        <v>640720.80000000005</v>
      </c>
      <c r="X377" s="195">
        <v>1898359.45</v>
      </c>
      <c r="Y377" s="195">
        <v>367365.05</v>
      </c>
      <c r="Z377" s="195">
        <v>677087.27</v>
      </c>
      <c r="AA377" s="195">
        <v>662989.86</v>
      </c>
      <c r="AB377" s="195">
        <v>525625.51</v>
      </c>
      <c r="AC377" s="195">
        <v>162259.35999999999</v>
      </c>
      <c r="AD377" s="195">
        <v>423805.12</v>
      </c>
      <c r="AE377" s="195">
        <v>494098.06</v>
      </c>
      <c r="AF377" s="195">
        <v>237499.56</v>
      </c>
      <c r="AG377" s="195">
        <v>416476.01</v>
      </c>
      <c r="AH377" s="195">
        <v>351430.52</v>
      </c>
      <c r="AI377" s="195">
        <v>350699.44</v>
      </c>
      <c r="AJ377" s="195">
        <v>367429.2</v>
      </c>
      <c r="AK377" s="195">
        <v>158398.51999999999</v>
      </c>
      <c r="AL377" s="195">
        <v>3607289.57</v>
      </c>
      <c r="AM377" s="195">
        <v>323286.65000000002</v>
      </c>
      <c r="AN377" s="195">
        <v>201760.73</v>
      </c>
      <c r="AO377" s="195">
        <v>610951.76</v>
      </c>
      <c r="AP377" s="195">
        <v>473717.44</v>
      </c>
      <c r="AQ377" s="195">
        <v>558257.82999999996</v>
      </c>
      <c r="AR377" s="195">
        <v>103327.57</v>
      </c>
      <c r="AS377" s="195">
        <v>945993.78</v>
      </c>
      <c r="AT377" s="195">
        <v>389554.06</v>
      </c>
      <c r="AU377" s="195">
        <v>1027739.44</v>
      </c>
      <c r="AV377" s="195">
        <v>374055.43</v>
      </c>
      <c r="AW377" s="195">
        <v>378435.55</v>
      </c>
      <c r="AX377" s="195">
        <v>239428.61</v>
      </c>
      <c r="AY377" s="195">
        <v>237363.89</v>
      </c>
      <c r="AZ377" s="195">
        <v>220729.8</v>
      </c>
      <c r="BA377" s="195">
        <v>422829.37</v>
      </c>
      <c r="BB377" s="195">
        <v>709818.39</v>
      </c>
      <c r="BC377" s="195">
        <v>422806.45</v>
      </c>
      <c r="BD377" s="195">
        <v>2249408.94</v>
      </c>
      <c r="BE377" s="195">
        <v>644681.63</v>
      </c>
      <c r="BF377" s="195">
        <v>188141.41</v>
      </c>
      <c r="BG377" s="195">
        <v>137569.60000000001</v>
      </c>
      <c r="BH377" s="195">
        <v>676355.33</v>
      </c>
      <c r="BI377" s="195">
        <v>259494.48</v>
      </c>
      <c r="BJ377" s="195">
        <v>195469.66</v>
      </c>
      <c r="BK377" s="195">
        <v>457514.91</v>
      </c>
      <c r="BL377" s="195">
        <v>483428.43</v>
      </c>
      <c r="BM377" s="195">
        <v>2725766.24</v>
      </c>
      <c r="BN377" s="195">
        <v>649332.42000000004</v>
      </c>
      <c r="BO377" s="195">
        <v>1099136.25</v>
      </c>
      <c r="BP377" s="195">
        <v>792164.28</v>
      </c>
      <c r="BQ377" s="195">
        <v>523579.61</v>
      </c>
      <c r="BR377" s="195">
        <v>354990.82</v>
      </c>
      <c r="BS377" s="195">
        <v>0</v>
      </c>
      <c r="BT377" s="195">
        <v>421989.01</v>
      </c>
      <c r="BU377" s="195">
        <v>389086.89</v>
      </c>
      <c r="BV377" s="195">
        <v>799425.32</v>
      </c>
      <c r="BW377" s="195">
        <v>65619.87</v>
      </c>
      <c r="BX377" s="195">
        <v>289563.08</v>
      </c>
      <c r="BY377" s="195">
        <v>3135411.55</v>
      </c>
      <c r="BZ377" s="195">
        <v>303016.03999999998</v>
      </c>
      <c r="CA377" s="195">
        <v>294340.40999999997</v>
      </c>
      <c r="CB377" s="195">
        <v>468234.39</v>
      </c>
      <c r="CC377" s="195">
        <v>303522.19</v>
      </c>
      <c r="CD377" s="195">
        <v>518774.76</v>
      </c>
      <c r="CE377" s="195">
        <v>323267.15999999997</v>
      </c>
      <c r="CF377" s="195">
        <v>351392.01</v>
      </c>
      <c r="CG377" s="195">
        <v>278713.08</v>
      </c>
      <c r="CH377" s="195">
        <v>307365.09000000003</v>
      </c>
      <c r="CI377" s="195">
        <v>118046.12</v>
      </c>
      <c r="CJ377" s="195">
        <v>197197.13</v>
      </c>
      <c r="CK377" s="195">
        <v>1867344.2</v>
      </c>
      <c r="CL377" s="195">
        <v>720360.38</v>
      </c>
      <c r="CM377" s="195">
        <v>261893.08</v>
      </c>
    </row>
    <row r="378" spans="1:91" ht="24.6" hidden="1">
      <c r="A378" s="125">
        <v>38</v>
      </c>
      <c r="B378" s="243" t="s">
        <v>1105</v>
      </c>
      <c r="C378" s="128" t="s">
        <v>641</v>
      </c>
      <c r="D378" s="195">
        <v>369542.33</v>
      </c>
      <c r="E378" s="195">
        <v>21412.12</v>
      </c>
      <c r="F378" s="195">
        <v>10486.61</v>
      </c>
      <c r="G378" s="195">
        <v>135027.75</v>
      </c>
      <c r="H378" s="195">
        <v>65403.59</v>
      </c>
      <c r="I378" s="195">
        <v>191055.86</v>
      </c>
      <c r="J378" s="195">
        <v>210840</v>
      </c>
      <c r="K378" s="195">
        <v>221292.38</v>
      </c>
      <c r="L378" s="195">
        <v>17932.34</v>
      </c>
      <c r="M378" s="195">
        <v>120502.44</v>
      </c>
      <c r="N378" s="195">
        <v>48806.75</v>
      </c>
      <c r="O378" s="195">
        <v>11873.09</v>
      </c>
      <c r="P378" s="195">
        <v>195861.3</v>
      </c>
      <c r="Q378" s="195">
        <v>40439.43</v>
      </c>
      <c r="R378" s="195">
        <v>333010.31</v>
      </c>
      <c r="S378" s="195">
        <v>247649.85</v>
      </c>
      <c r="T378" s="195">
        <v>40619.449999999997</v>
      </c>
      <c r="U378" s="195">
        <v>86282.11</v>
      </c>
      <c r="V378" s="195">
        <v>6979.55</v>
      </c>
      <c r="W378" s="195">
        <v>99360.27</v>
      </c>
      <c r="X378" s="195">
        <v>4100514.78</v>
      </c>
      <c r="Y378" s="195">
        <v>349705.47</v>
      </c>
      <c r="Z378" s="195">
        <v>49912.95</v>
      </c>
      <c r="AA378" s="195">
        <v>514232.11</v>
      </c>
      <c r="AB378" s="195">
        <v>268599.65999999997</v>
      </c>
      <c r="AC378" s="195">
        <v>80035.990000000005</v>
      </c>
      <c r="AD378" s="195">
        <v>368925.19</v>
      </c>
      <c r="AE378" s="195">
        <v>356336.25</v>
      </c>
      <c r="AF378" s="195">
        <v>17617.27</v>
      </c>
      <c r="AG378" s="195">
        <v>147361.37</v>
      </c>
      <c r="AH378" s="195">
        <v>148363.47</v>
      </c>
      <c r="AI378" s="195">
        <v>242435.78</v>
      </c>
      <c r="AJ378" s="195">
        <v>62508.22</v>
      </c>
      <c r="AK378" s="195">
        <v>102097.74</v>
      </c>
      <c r="AL378" s="195">
        <v>1222732.8500000001</v>
      </c>
      <c r="AM378" s="195">
        <v>142224.10999999999</v>
      </c>
      <c r="AN378" s="195">
        <v>91527.78</v>
      </c>
      <c r="AO378" s="195">
        <v>71487.33</v>
      </c>
      <c r="AP378" s="195">
        <v>112004.09</v>
      </c>
      <c r="AQ378" s="195">
        <v>203698.03</v>
      </c>
      <c r="AR378" s="195">
        <v>0</v>
      </c>
      <c r="AS378" s="195">
        <v>522544.67</v>
      </c>
      <c r="AT378" s="195">
        <v>0</v>
      </c>
      <c r="AU378" s="195">
        <v>349782.01</v>
      </c>
      <c r="AV378" s="195">
        <v>109610.1</v>
      </c>
      <c r="AW378" s="195">
        <v>129031.65</v>
      </c>
      <c r="AX378" s="195">
        <v>2429.56</v>
      </c>
      <c r="AY378" s="195">
        <v>12422.52</v>
      </c>
      <c r="AZ378" s="195">
        <v>82230.5</v>
      </c>
      <c r="BA378" s="195">
        <v>117377.23</v>
      </c>
      <c r="BB378" s="195">
        <v>333343.43</v>
      </c>
      <c r="BC378" s="195">
        <v>65801.73</v>
      </c>
      <c r="BD378" s="195">
        <v>243214.8</v>
      </c>
      <c r="BE378" s="195">
        <v>178604.85</v>
      </c>
      <c r="BF378" s="195">
        <v>4856.9799999999996</v>
      </c>
      <c r="BG378" s="195">
        <v>72622.53</v>
      </c>
      <c r="BH378" s="195">
        <v>660985.03</v>
      </c>
      <c r="BI378" s="195">
        <v>47648.25</v>
      </c>
      <c r="BJ378" s="195">
        <v>74971.56</v>
      </c>
      <c r="BK378" s="195">
        <v>96044.92</v>
      </c>
      <c r="BL378" s="195">
        <v>356481.99</v>
      </c>
      <c r="BM378" s="195">
        <v>301297.91999999998</v>
      </c>
      <c r="BN378" s="195">
        <v>65225.94</v>
      </c>
      <c r="BO378" s="195">
        <v>144580.35</v>
      </c>
      <c r="BP378" s="195">
        <v>108745.03</v>
      </c>
      <c r="BQ378" s="195">
        <v>213835.1</v>
      </c>
      <c r="BR378" s="195">
        <v>230160.77</v>
      </c>
      <c r="BS378" s="195">
        <v>0</v>
      </c>
      <c r="BT378" s="195">
        <v>93602.559999999998</v>
      </c>
      <c r="BU378" s="195">
        <v>14636.67</v>
      </c>
      <c r="BV378" s="195">
        <v>219651.62</v>
      </c>
      <c r="BW378" s="195">
        <v>12735</v>
      </c>
      <c r="BX378" s="195">
        <v>70218.960000000006</v>
      </c>
      <c r="BY378" s="195">
        <v>519618.05</v>
      </c>
      <c r="BZ378" s="195">
        <v>20339.71</v>
      </c>
      <c r="CA378" s="195">
        <v>166295.01999999999</v>
      </c>
      <c r="CB378" s="195">
        <v>105224.86</v>
      </c>
      <c r="CC378" s="195">
        <v>29050.01</v>
      </c>
      <c r="CD378" s="195">
        <v>264768.42</v>
      </c>
      <c r="CE378" s="195">
        <v>308473.01</v>
      </c>
      <c r="CF378" s="195">
        <v>123899.09</v>
      </c>
      <c r="CG378" s="195">
        <v>59081.89</v>
      </c>
      <c r="CH378" s="195">
        <v>44143.02</v>
      </c>
      <c r="CI378" s="195">
        <v>171603.14</v>
      </c>
      <c r="CJ378" s="195">
        <v>93957.79</v>
      </c>
      <c r="CK378" s="195">
        <v>490407.83</v>
      </c>
      <c r="CL378" s="195">
        <v>102216.52</v>
      </c>
      <c r="CM378" s="195">
        <v>37226.379999999997</v>
      </c>
    </row>
    <row r="379" spans="1:91" ht="24.6" hidden="1">
      <c r="A379" s="125">
        <v>38</v>
      </c>
      <c r="B379" s="243" t="s">
        <v>1106</v>
      </c>
      <c r="C379" s="128" t="s">
        <v>642</v>
      </c>
      <c r="D379" s="195">
        <v>5245.26</v>
      </c>
      <c r="E379" s="195">
        <v>3871.11</v>
      </c>
      <c r="F379" s="195">
        <v>32410.46</v>
      </c>
      <c r="G379" s="195">
        <v>11345.27</v>
      </c>
      <c r="H379" s="195">
        <v>0</v>
      </c>
      <c r="I379" s="195">
        <v>20208.46</v>
      </c>
      <c r="J379" s="195">
        <v>0</v>
      </c>
      <c r="K379" s="195">
        <v>12650.16</v>
      </c>
      <c r="L379" s="195">
        <v>778.05</v>
      </c>
      <c r="M379" s="195">
        <v>2400.7199999999998</v>
      </c>
      <c r="N379" s="195">
        <v>17097.099999999999</v>
      </c>
      <c r="O379" s="195">
        <v>0</v>
      </c>
      <c r="P379" s="195">
        <v>20750.04</v>
      </c>
      <c r="Q379" s="195">
        <v>40066.230000000003</v>
      </c>
      <c r="R379" s="195">
        <v>21717.9</v>
      </c>
      <c r="S379" s="195">
        <v>0</v>
      </c>
      <c r="T379" s="195">
        <v>6885</v>
      </c>
      <c r="U379" s="195">
        <v>15427.6</v>
      </c>
      <c r="V379" s="195">
        <v>0</v>
      </c>
      <c r="W379" s="195">
        <v>0</v>
      </c>
      <c r="X379" s="195">
        <v>415264.01</v>
      </c>
      <c r="Y379" s="195">
        <v>0</v>
      </c>
      <c r="Z379" s="195">
        <v>0</v>
      </c>
      <c r="AA379" s="195">
        <v>4644.41</v>
      </c>
      <c r="AB379" s="195">
        <v>0</v>
      </c>
      <c r="AC379" s="195">
        <v>0</v>
      </c>
      <c r="AD379" s="195">
        <v>16350.03</v>
      </c>
      <c r="AE379" s="195">
        <v>60587.66</v>
      </c>
      <c r="AF379" s="195">
        <v>0</v>
      </c>
      <c r="AG379" s="195">
        <v>0</v>
      </c>
      <c r="AH379" s="195">
        <v>2300</v>
      </c>
      <c r="AI379" s="195">
        <v>19506.060000000001</v>
      </c>
      <c r="AJ379" s="195">
        <v>0</v>
      </c>
      <c r="AK379" s="195">
        <v>0</v>
      </c>
      <c r="AL379" s="195">
        <v>540939.02</v>
      </c>
      <c r="AM379" s="195">
        <v>0</v>
      </c>
      <c r="AN379" s="195">
        <v>7998.02</v>
      </c>
      <c r="AO379" s="195">
        <v>199998.89</v>
      </c>
      <c r="AP379" s="195">
        <v>17814.14</v>
      </c>
      <c r="AQ379" s="195">
        <v>39624.04</v>
      </c>
      <c r="AR379" s="195">
        <v>0</v>
      </c>
      <c r="AS379" s="195">
        <v>55781.26</v>
      </c>
      <c r="AT379" s="195">
        <v>0</v>
      </c>
      <c r="AU379" s="195">
        <v>75134.570000000007</v>
      </c>
      <c r="AV379" s="195">
        <v>0</v>
      </c>
      <c r="AW379" s="195">
        <v>51446.25</v>
      </c>
      <c r="AX379" s="195">
        <v>0</v>
      </c>
      <c r="AY379" s="195">
        <v>0</v>
      </c>
      <c r="AZ379" s="195">
        <v>3390.48</v>
      </c>
      <c r="BA379" s="195">
        <v>0</v>
      </c>
      <c r="BB379" s="195">
        <v>20999.97</v>
      </c>
      <c r="BC379" s="195">
        <v>0</v>
      </c>
      <c r="BD379" s="195">
        <v>22349.97</v>
      </c>
      <c r="BE379" s="195">
        <v>0</v>
      </c>
      <c r="BF379" s="195">
        <v>0</v>
      </c>
      <c r="BG379" s="195">
        <v>0</v>
      </c>
      <c r="BH379" s="195">
        <v>120399.56</v>
      </c>
      <c r="BI379" s="195">
        <v>0</v>
      </c>
      <c r="BJ379" s="195">
        <v>0</v>
      </c>
      <c r="BK379" s="195">
        <v>0</v>
      </c>
      <c r="BL379" s="195">
        <v>0</v>
      </c>
      <c r="BM379" s="195">
        <v>49535.91</v>
      </c>
      <c r="BN379" s="195">
        <v>0</v>
      </c>
      <c r="BO379" s="195">
        <v>0</v>
      </c>
      <c r="BP379" s="195">
        <v>0</v>
      </c>
      <c r="BQ379" s="195">
        <v>0</v>
      </c>
      <c r="BR379" s="195">
        <v>56694.81</v>
      </c>
      <c r="BS379" s="195">
        <v>0</v>
      </c>
      <c r="BT379" s="195">
        <v>109771.29</v>
      </c>
      <c r="BU379" s="195">
        <v>4100.04</v>
      </c>
      <c r="BV379" s="195">
        <v>80775</v>
      </c>
      <c r="BW379" s="195">
        <v>218310.71</v>
      </c>
      <c r="BX379" s="195">
        <v>12201.77</v>
      </c>
      <c r="BY379" s="195">
        <v>0</v>
      </c>
      <c r="BZ379" s="195">
        <v>10973.87</v>
      </c>
      <c r="CA379" s="195">
        <v>36023.33</v>
      </c>
      <c r="CB379" s="195">
        <v>108976.5</v>
      </c>
      <c r="CC379" s="195">
        <v>75161.820000000007</v>
      </c>
      <c r="CD379" s="195">
        <v>1065.68</v>
      </c>
      <c r="CE379" s="195">
        <v>3697.01</v>
      </c>
      <c r="CF379" s="195">
        <v>48222.15</v>
      </c>
      <c r="CG379" s="195">
        <v>6675.01</v>
      </c>
      <c r="CH379" s="195">
        <v>0</v>
      </c>
      <c r="CI379" s="195">
        <v>0</v>
      </c>
      <c r="CJ379" s="195">
        <v>15759.99</v>
      </c>
      <c r="CK379" s="195">
        <v>302999.14</v>
      </c>
      <c r="CL379" s="195">
        <v>4001.85</v>
      </c>
      <c r="CM379" s="195">
        <v>5550.03</v>
      </c>
    </row>
    <row r="380" spans="1:91" ht="24.6" hidden="1">
      <c r="A380" s="125">
        <v>38</v>
      </c>
      <c r="B380" s="243" t="s">
        <v>1107</v>
      </c>
      <c r="C380" s="128" t="s">
        <v>1315</v>
      </c>
      <c r="D380" s="195">
        <v>86887.74</v>
      </c>
      <c r="E380" s="195">
        <v>0</v>
      </c>
      <c r="F380" s="195">
        <v>45744.66</v>
      </c>
      <c r="G380" s="195">
        <v>0</v>
      </c>
      <c r="H380" s="195">
        <v>0</v>
      </c>
      <c r="I380" s="195">
        <v>0</v>
      </c>
      <c r="J380" s="195">
        <v>0</v>
      </c>
      <c r="K380" s="195">
        <v>4744.3599999999997</v>
      </c>
      <c r="L380" s="195">
        <v>14657.78</v>
      </c>
      <c r="M380" s="195">
        <v>0</v>
      </c>
      <c r="N380" s="195">
        <v>189986.75</v>
      </c>
      <c r="O380" s="195">
        <v>0</v>
      </c>
      <c r="P380" s="195">
        <v>89749.98</v>
      </c>
      <c r="Q380" s="195">
        <v>0</v>
      </c>
      <c r="R380" s="195">
        <v>56540.97</v>
      </c>
      <c r="S380" s="195">
        <v>0</v>
      </c>
      <c r="T380" s="195">
        <v>150000</v>
      </c>
      <c r="U380" s="195">
        <v>0</v>
      </c>
      <c r="V380" s="195">
        <v>49697.22</v>
      </c>
      <c r="W380" s="195">
        <v>0</v>
      </c>
      <c r="X380" s="195">
        <v>8641.8700000000008</v>
      </c>
      <c r="Y380" s="195">
        <v>169010.68</v>
      </c>
      <c r="Z380" s="195">
        <v>0</v>
      </c>
      <c r="AA380" s="195">
        <v>169475.04</v>
      </c>
      <c r="AB380" s="195">
        <v>67554.539999999994</v>
      </c>
      <c r="AC380" s="195">
        <v>0</v>
      </c>
      <c r="AD380" s="195">
        <v>0</v>
      </c>
      <c r="AE380" s="195">
        <v>78118.83</v>
      </c>
      <c r="AF380" s="195">
        <v>0</v>
      </c>
      <c r="AG380" s="195">
        <v>0</v>
      </c>
      <c r="AH380" s="195">
        <v>56187.51</v>
      </c>
      <c r="AI380" s="195">
        <v>0</v>
      </c>
      <c r="AJ380" s="195">
        <v>55690.89</v>
      </c>
      <c r="AK380" s="195">
        <v>0</v>
      </c>
      <c r="AL380" s="195">
        <v>1833306.38</v>
      </c>
      <c r="AM380" s="195">
        <v>0</v>
      </c>
      <c r="AN380" s="195">
        <v>0</v>
      </c>
      <c r="AO380" s="195">
        <v>0</v>
      </c>
      <c r="AP380" s="195">
        <v>19749.96</v>
      </c>
      <c r="AQ380" s="195">
        <v>12337.45</v>
      </c>
      <c r="AR380" s="195">
        <v>37125</v>
      </c>
      <c r="AS380" s="195">
        <v>0</v>
      </c>
      <c r="AT380" s="195">
        <v>8203.34</v>
      </c>
      <c r="AU380" s="195">
        <v>19616.66</v>
      </c>
      <c r="AV380" s="195">
        <v>91250</v>
      </c>
      <c r="AW380" s="195">
        <v>0</v>
      </c>
      <c r="AX380" s="195">
        <v>0</v>
      </c>
      <c r="AY380" s="195">
        <v>0</v>
      </c>
      <c r="AZ380" s="195">
        <v>9362.52</v>
      </c>
      <c r="BA380" s="195">
        <v>136016.67000000001</v>
      </c>
      <c r="BB380" s="195">
        <v>0</v>
      </c>
      <c r="BC380" s="195">
        <v>12150</v>
      </c>
      <c r="BD380" s="195">
        <v>0</v>
      </c>
      <c r="BE380" s="195">
        <v>0</v>
      </c>
      <c r="BF380" s="195">
        <v>15555.42</v>
      </c>
      <c r="BG380" s="195">
        <v>9951</v>
      </c>
      <c r="BH380" s="195">
        <v>488743.9</v>
      </c>
      <c r="BI380" s="195">
        <v>0</v>
      </c>
      <c r="BJ380" s="195">
        <v>0</v>
      </c>
      <c r="BK380" s="195">
        <v>10000</v>
      </c>
      <c r="BL380" s="195">
        <v>119162.19</v>
      </c>
      <c r="BM380" s="195">
        <v>0</v>
      </c>
      <c r="BN380" s="195">
        <v>0</v>
      </c>
      <c r="BO380" s="195">
        <v>251000.01</v>
      </c>
      <c r="BP380" s="195">
        <v>0</v>
      </c>
      <c r="BQ380" s="195">
        <v>51511.12</v>
      </c>
      <c r="BR380" s="195">
        <v>0</v>
      </c>
      <c r="BS380" s="195">
        <v>0</v>
      </c>
      <c r="BT380" s="195">
        <v>45277.81</v>
      </c>
      <c r="BU380" s="195">
        <v>0</v>
      </c>
      <c r="BV380" s="195">
        <v>0</v>
      </c>
      <c r="BW380" s="195">
        <v>11750</v>
      </c>
      <c r="BX380" s="195">
        <v>0</v>
      </c>
      <c r="BY380" s="195">
        <v>1799361.08</v>
      </c>
      <c r="BZ380" s="195">
        <v>0</v>
      </c>
      <c r="CA380" s="195">
        <v>0</v>
      </c>
      <c r="CB380" s="195">
        <v>69165.7</v>
      </c>
      <c r="CC380" s="195">
        <v>185971.39</v>
      </c>
      <c r="CD380" s="195">
        <v>0</v>
      </c>
      <c r="CE380" s="195">
        <v>0</v>
      </c>
      <c r="CF380" s="195">
        <v>167687.47</v>
      </c>
      <c r="CG380" s="195">
        <v>0</v>
      </c>
      <c r="CH380" s="195">
        <v>3847.64</v>
      </c>
      <c r="CI380" s="195">
        <v>3472.22</v>
      </c>
      <c r="CJ380" s="195">
        <v>0</v>
      </c>
      <c r="CK380" s="195">
        <v>649124.47</v>
      </c>
      <c r="CL380" s="195">
        <v>98661.08</v>
      </c>
      <c r="CM380" s="195">
        <v>455143.47</v>
      </c>
    </row>
    <row r="381" spans="1:91" ht="24.6" hidden="1">
      <c r="A381" s="125">
        <v>38</v>
      </c>
      <c r="B381" s="243" t="s">
        <v>1108</v>
      </c>
      <c r="C381" s="128" t="s">
        <v>1316</v>
      </c>
      <c r="D381" s="195">
        <v>0</v>
      </c>
      <c r="E381" s="195">
        <v>0</v>
      </c>
      <c r="F381" s="195">
        <v>0</v>
      </c>
      <c r="G381" s="195">
        <v>0</v>
      </c>
      <c r="H381" s="195">
        <v>0</v>
      </c>
      <c r="I381" s="195">
        <v>0</v>
      </c>
      <c r="J381" s="195">
        <v>0</v>
      </c>
      <c r="K381" s="195">
        <v>0</v>
      </c>
      <c r="L381" s="195">
        <v>0</v>
      </c>
      <c r="M381" s="195">
        <v>0</v>
      </c>
      <c r="N381" s="195">
        <v>0</v>
      </c>
      <c r="O381" s="195">
        <v>151232.75</v>
      </c>
      <c r="P381" s="195">
        <v>0</v>
      </c>
      <c r="Q381" s="195">
        <v>0</v>
      </c>
      <c r="R381" s="195">
        <v>0</v>
      </c>
      <c r="S381" s="195">
        <v>0</v>
      </c>
      <c r="T381" s="195">
        <v>0</v>
      </c>
      <c r="U381" s="195">
        <v>0</v>
      </c>
      <c r="V381" s="195">
        <v>0</v>
      </c>
      <c r="W381" s="195">
        <v>0</v>
      </c>
      <c r="X381" s="195">
        <v>0</v>
      </c>
      <c r="Y381" s="195">
        <v>0</v>
      </c>
      <c r="Z381" s="195">
        <v>0</v>
      </c>
      <c r="AA381" s="195">
        <v>0</v>
      </c>
      <c r="AB381" s="195">
        <v>0</v>
      </c>
      <c r="AC381" s="195">
        <v>0</v>
      </c>
      <c r="AD381" s="195">
        <v>0</v>
      </c>
      <c r="AE381" s="195">
        <v>0</v>
      </c>
      <c r="AF381" s="195">
        <v>0</v>
      </c>
      <c r="AG381" s="195">
        <v>0</v>
      </c>
      <c r="AH381" s="195">
        <v>0</v>
      </c>
      <c r="AI381" s="195">
        <v>0</v>
      </c>
      <c r="AJ381" s="195">
        <v>0</v>
      </c>
      <c r="AK381" s="195">
        <v>0</v>
      </c>
      <c r="AL381" s="195">
        <v>0</v>
      </c>
      <c r="AM381" s="195">
        <v>0</v>
      </c>
      <c r="AN381" s="195">
        <v>0</v>
      </c>
      <c r="AO381" s="195">
        <v>0</v>
      </c>
      <c r="AP381" s="195">
        <v>0</v>
      </c>
      <c r="AQ381" s="195">
        <v>0</v>
      </c>
      <c r="AR381" s="195">
        <v>0</v>
      </c>
      <c r="AS381" s="195">
        <v>0</v>
      </c>
      <c r="AT381" s="195">
        <v>0</v>
      </c>
      <c r="AU381" s="195">
        <v>0</v>
      </c>
      <c r="AV381" s="195">
        <v>0</v>
      </c>
      <c r="AW381" s="195">
        <v>0</v>
      </c>
      <c r="AX381" s="195">
        <v>0</v>
      </c>
      <c r="AY381" s="195">
        <v>0</v>
      </c>
      <c r="AZ381" s="195">
        <v>0</v>
      </c>
      <c r="BA381" s="195">
        <v>0</v>
      </c>
      <c r="BB381" s="195">
        <v>0</v>
      </c>
      <c r="BC381" s="195">
        <v>0</v>
      </c>
      <c r="BD381" s="195">
        <v>0</v>
      </c>
      <c r="BE381" s="195">
        <v>0</v>
      </c>
      <c r="BF381" s="195">
        <v>0</v>
      </c>
      <c r="BG381" s="195">
        <v>0</v>
      </c>
      <c r="BH381" s="195">
        <v>0</v>
      </c>
      <c r="BI381" s="195">
        <v>0</v>
      </c>
      <c r="BJ381" s="195">
        <v>0</v>
      </c>
      <c r="BK381" s="195">
        <v>0</v>
      </c>
      <c r="BL381" s="195">
        <v>0</v>
      </c>
      <c r="BM381" s="195">
        <v>0</v>
      </c>
      <c r="BN381" s="195">
        <v>0</v>
      </c>
      <c r="BO381" s="195">
        <v>0</v>
      </c>
      <c r="BP381" s="195">
        <v>0</v>
      </c>
      <c r="BQ381" s="195">
        <v>0</v>
      </c>
      <c r="BR381" s="195">
        <v>0</v>
      </c>
      <c r="BS381" s="195">
        <v>0</v>
      </c>
      <c r="BT381" s="195">
        <v>0</v>
      </c>
      <c r="BU381" s="195">
        <v>0</v>
      </c>
      <c r="BV381" s="195">
        <v>0</v>
      </c>
      <c r="BW381" s="195">
        <v>0</v>
      </c>
      <c r="BX381" s="195">
        <v>0</v>
      </c>
      <c r="BY381" s="195">
        <v>0</v>
      </c>
      <c r="BZ381" s="195">
        <v>0</v>
      </c>
      <c r="CA381" s="195">
        <v>0</v>
      </c>
      <c r="CB381" s="195">
        <v>0</v>
      </c>
      <c r="CC381" s="195">
        <v>0</v>
      </c>
      <c r="CD381" s="195">
        <v>0</v>
      </c>
      <c r="CE381" s="195">
        <v>0</v>
      </c>
      <c r="CF381" s="195">
        <v>0</v>
      </c>
      <c r="CG381" s="195">
        <v>0</v>
      </c>
      <c r="CH381" s="195">
        <v>0</v>
      </c>
      <c r="CI381" s="195">
        <v>0</v>
      </c>
      <c r="CJ381" s="195">
        <v>0</v>
      </c>
      <c r="CK381" s="195">
        <v>0</v>
      </c>
      <c r="CL381" s="195">
        <v>0</v>
      </c>
      <c r="CM381" s="195">
        <v>0</v>
      </c>
    </row>
    <row r="382" spans="1:91" ht="24.6" hidden="1">
      <c r="A382" s="125">
        <v>38</v>
      </c>
      <c r="B382" s="243" t="s">
        <v>1109</v>
      </c>
      <c r="C382" s="128" t="s">
        <v>1317</v>
      </c>
      <c r="D382" s="195">
        <v>0</v>
      </c>
      <c r="E382" s="195">
        <v>0</v>
      </c>
      <c r="F382" s="195">
        <v>0</v>
      </c>
      <c r="G382" s="195">
        <v>0</v>
      </c>
      <c r="H382" s="195">
        <v>0</v>
      </c>
      <c r="I382" s="195">
        <v>0</v>
      </c>
      <c r="J382" s="195">
        <v>0</v>
      </c>
      <c r="K382" s="195">
        <v>0</v>
      </c>
      <c r="L382" s="195">
        <v>0</v>
      </c>
      <c r="M382" s="195">
        <v>0</v>
      </c>
      <c r="N382" s="195">
        <v>0</v>
      </c>
      <c r="O382" s="195">
        <v>0</v>
      </c>
      <c r="P382" s="195">
        <v>0</v>
      </c>
      <c r="Q382" s="195">
        <v>0</v>
      </c>
      <c r="R382" s="195">
        <v>0</v>
      </c>
      <c r="S382" s="195">
        <v>0</v>
      </c>
      <c r="T382" s="195">
        <v>0</v>
      </c>
      <c r="U382" s="195">
        <v>0</v>
      </c>
      <c r="V382" s="195">
        <v>0</v>
      </c>
      <c r="W382" s="195">
        <v>0</v>
      </c>
      <c r="X382" s="195">
        <v>0</v>
      </c>
      <c r="Y382" s="195">
        <v>0</v>
      </c>
      <c r="Z382" s="195">
        <v>0</v>
      </c>
      <c r="AA382" s="195">
        <v>0</v>
      </c>
      <c r="AB382" s="195">
        <v>0</v>
      </c>
      <c r="AC382" s="195">
        <v>0</v>
      </c>
      <c r="AD382" s="195">
        <v>0</v>
      </c>
      <c r="AE382" s="195">
        <v>0</v>
      </c>
      <c r="AF382" s="195">
        <v>0</v>
      </c>
      <c r="AG382" s="195">
        <v>0</v>
      </c>
      <c r="AH382" s="195">
        <v>0</v>
      </c>
      <c r="AI382" s="195">
        <v>0</v>
      </c>
      <c r="AJ382" s="195">
        <v>0</v>
      </c>
      <c r="AK382" s="195">
        <v>0</v>
      </c>
      <c r="AL382" s="195">
        <v>0</v>
      </c>
      <c r="AM382" s="195">
        <v>0</v>
      </c>
      <c r="AN382" s="195">
        <v>0</v>
      </c>
      <c r="AO382" s="195">
        <v>0</v>
      </c>
      <c r="AP382" s="195">
        <v>0</v>
      </c>
      <c r="AQ382" s="195">
        <v>0</v>
      </c>
      <c r="AR382" s="195">
        <v>0</v>
      </c>
      <c r="AS382" s="195">
        <v>0</v>
      </c>
      <c r="AT382" s="195">
        <v>0</v>
      </c>
      <c r="AU382" s="195">
        <v>0</v>
      </c>
      <c r="AV382" s="195">
        <v>0</v>
      </c>
      <c r="AW382" s="195">
        <v>0</v>
      </c>
      <c r="AX382" s="195">
        <v>0</v>
      </c>
      <c r="AY382" s="195">
        <v>0</v>
      </c>
      <c r="AZ382" s="195">
        <v>0</v>
      </c>
      <c r="BA382" s="195">
        <v>0</v>
      </c>
      <c r="BB382" s="195">
        <v>0</v>
      </c>
      <c r="BC382" s="195">
        <v>0</v>
      </c>
      <c r="BD382" s="195">
        <v>0</v>
      </c>
      <c r="BE382" s="195">
        <v>0</v>
      </c>
      <c r="BF382" s="195">
        <v>0</v>
      </c>
      <c r="BG382" s="195">
        <v>0</v>
      </c>
      <c r="BH382" s="195">
        <v>0</v>
      </c>
      <c r="BI382" s="195">
        <v>0</v>
      </c>
      <c r="BJ382" s="195">
        <v>0</v>
      </c>
      <c r="BK382" s="195">
        <v>0</v>
      </c>
      <c r="BL382" s="195">
        <v>0</v>
      </c>
      <c r="BM382" s="195">
        <v>0</v>
      </c>
      <c r="BN382" s="195">
        <v>0</v>
      </c>
      <c r="BO382" s="195">
        <v>0</v>
      </c>
      <c r="BP382" s="195">
        <v>0</v>
      </c>
      <c r="BQ382" s="195">
        <v>0</v>
      </c>
      <c r="BR382" s="195">
        <v>0</v>
      </c>
      <c r="BS382" s="195">
        <v>0</v>
      </c>
      <c r="BT382" s="195">
        <v>0</v>
      </c>
      <c r="BU382" s="195">
        <v>0</v>
      </c>
      <c r="BV382" s="195">
        <v>0</v>
      </c>
      <c r="BW382" s="195">
        <v>0</v>
      </c>
      <c r="BX382" s="195">
        <v>0</v>
      </c>
      <c r="BY382" s="195">
        <v>0</v>
      </c>
      <c r="BZ382" s="195">
        <v>0</v>
      </c>
      <c r="CA382" s="195">
        <v>0</v>
      </c>
      <c r="CB382" s="195">
        <v>0</v>
      </c>
      <c r="CC382" s="195">
        <v>0</v>
      </c>
      <c r="CD382" s="195">
        <v>0</v>
      </c>
      <c r="CE382" s="195">
        <v>0</v>
      </c>
      <c r="CF382" s="195">
        <v>0</v>
      </c>
      <c r="CG382" s="195">
        <v>0</v>
      </c>
      <c r="CH382" s="195">
        <v>0</v>
      </c>
      <c r="CI382" s="195">
        <v>0</v>
      </c>
      <c r="CJ382" s="195">
        <v>0</v>
      </c>
      <c r="CK382" s="195">
        <v>0</v>
      </c>
      <c r="CL382" s="195">
        <v>0</v>
      </c>
      <c r="CM382" s="195">
        <v>0</v>
      </c>
    </row>
    <row r="383" spans="1:91" ht="24.6" hidden="1">
      <c r="A383" s="125">
        <v>38</v>
      </c>
      <c r="B383" s="243" t="s">
        <v>1110</v>
      </c>
      <c r="C383" s="128" t="s">
        <v>1318</v>
      </c>
      <c r="D383" s="195">
        <v>0</v>
      </c>
      <c r="E383" s="195">
        <v>0</v>
      </c>
      <c r="F383" s="195">
        <v>0</v>
      </c>
      <c r="G383" s="195">
        <v>0</v>
      </c>
      <c r="H383" s="195">
        <v>0</v>
      </c>
      <c r="I383" s="195">
        <v>0</v>
      </c>
      <c r="J383" s="195">
        <v>0</v>
      </c>
      <c r="K383" s="195">
        <v>0</v>
      </c>
      <c r="L383" s="195">
        <v>0</v>
      </c>
      <c r="M383" s="195">
        <v>0</v>
      </c>
      <c r="N383" s="195">
        <v>0</v>
      </c>
      <c r="O383" s="195">
        <v>0</v>
      </c>
      <c r="P383" s="195">
        <v>0</v>
      </c>
      <c r="Q383" s="195">
        <v>0</v>
      </c>
      <c r="R383" s="195">
        <v>0</v>
      </c>
      <c r="S383" s="195">
        <v>0</v>
      </c>
      <c r="T383" s="195">
        <v>0</v>
      </c>
      <c r="U383" s="195">
        <v>0</v>
      </c>
      <c r="V383" s="195">
        <v>0</v>
      </c>
      <c r="W383" s="195">
        <v>0</v>
      </c>
      <c r="X383" s="195">
        <v>0</v>
      </c>
      <c r="Y383" s="195">
        <v>0</v>
      </c>
      <c r="Z383" s="195">
        <v>0</v>
      </c>
      <c r="AA383" s="195">
        <v>0</v>
      </c>
      <c r="AB383" s="195">
        <v>0</v>
      </c>
      <c r="AC383" s="195">
        <v>0</v>
      </c>
      <c r="AD383" s="195">
        <v>0</v>
      </c>
      <c r="AE383" s="195">
        <v>0</v>
      </c>
      <c r="AF383" s="195">
        <v>0</v>
      </c>
      <c r="AG383" s="195">
        <v>0</v>
      </c>
      <c r="AH383" s="195">
        <v>0</v>
      </c>
      <c r="AI383" s="195">
        <v>0</v>
      </c>
      <c r="AJ383" s="195">
        <v>0</v>
      </c>
      <c r="AK383" s="195">
        <v>0</v>
      </c>
      <c r="AL383" s="195">
        <v>0</v>
      </c>
      <c r="AM383" s="195">
        <v>0</v>
      </c>
      <c r="AN383" s="195">
        <v>0</v>
      </c>
      <c r="AO383" s="195">
        <v>0</v>
      </c>
      <c r="AP383" s="195">
        <v>0</v>
      </c>
      <c r="AQ383" s="195">
        <v>0</v>
      </c>
      <c r="AR383" s="195">
        <v>0</v>
      </c>
      <c r="AS383" s="195">
        <v>0</v>
      </c>
      <c r="AT383" s="195">
        <v>0</v>
      </c>
      <c r="AU383" s="195">
        <v>0</v>
      </c>
      <c r="AV383" s="195">
        <v>0</v>
      </c>
      <c r="AW383" s="195">
        <v>0</v>
      </c>
      <c r="AX383" s="195">
        <v>0</v>
      </c>
      <c r="AY383" s="195">
        <v>0</v>
      </c>
      <c r="AZ383" s="195">
        <v>0</v>
      </c>
      <c r="BA383" s="195">
        <v>0</v>
      </c>
      <c r="BB383" s="195">
        <v>0</v>
      </c>
      <c r="BC383" s="195">
        <v>0</v>
      </c>
      <c r="BD383" s="195">
        <v>0</v>
      </c>
      <c r="BE383" s="195">
        <v>0</v>
      </c>
      <c r="BF383" s="195">
        <v>0</v>
      </c>
      <c r="BG383" s="195">
        <v>0</v>
      </c>
      <c r="BH383" s="195">
        <v>0</v>
      </c>
      <c r="BI383" s="195">
        <v>0</v>
      </c>
      <c r="BJ383" s="195">
        <v>0</v>
      </c>
      <c r="BK383" s="195">
        <v>0</v>
      </c>
      <c r="BL383" s="195">
        <v>0</v>
      </c>
      <c r="BM383" s="195">
        <v>0</v>
      </c>
      <c r="BN383" s="195">
        <v>0</v>
      </c>
      <c r="BO383" s="195">
        <v>0</v>
      </c>
      <c r="BP383" s="195">
        <v>0</v>
      </c>
      <c r="BQ383" s="195">
        <v>0</v>
      </c>
      <c r="BR383" s="195">
        <v>0</v>
      </c>
      <c r="BS383" s="195">
        <v>0</v>
      </c>
      <c r="BT383" s="195">
        <v>0</v>
      </c>
      <c r="BU383" s="195">
        <v>0</v>
      </c>
      <c r="BV383" s="195">
        <v>0</v>
      </c>
      <c r="BW383" s="195">
        <v>0</v>
      </c>
      <c r="BX383" s="195">
        <v>0</v>
      </c>
      <c r="BY383" s="195">
        <v>0</v>
      </c>
      <c r="BZ383" s="195">
        <v>0</v>
      </c>
      <c r="CA383" s="195">
        <v>0</v>
      </c>
      <c r="CB383" s="195">
        <v>0</v>
      </c>
      <c r="CC383" s="195">
        <v>0</v>
      </c>
      <c r="CD383" s="195">
        <v>0</v>
      </c>
      <c r="CE383" s="195">
        <v>0</v>
      </c>
      <c r="CF383" s="195">
        <v>0</v>
      </c>
      <c r="CG383" s="195">
        <v>0</v>
      </c>
      <c r="CH383" s="195">
        <v>0</v>
      </c>
      <c r="CI383" s="195">
        <v>0</v>
      </c>
      <c r="CJ383" s="195">
        <v>0</v>
      </c>
      <c r="CK383" s="195">
        <v>0</v>
      </c>
      <c r="CL383" s="195">
        <v>0</v>
      </c>
      <c r="CM383" s="195">
        <v>0</v>
      </c>
    </row>
    <row r="384" spans="1:91" ht="24.6" hidden="1">
      <c r="A384" s="125">
        <v>34</v>
      </c>
      <c r="B384" s="243" t="s">
        <v>1111</v>
      </c>
      <c r="C384" s="128" t="s">
        <v>643</v>
      </c>
      <c r="D384" s="195">
        <v>0</v>
      </c>
      <c r="E384" s="195">
        <v>0</v>
      </c>
      <c r="F384" s="195">
        <v>0</v>
      </c>
      <c r="G384" s="195">
        <v>0</v>
      </c>
      <c r="H384" s="195">
        <v>0</v>
      </c>
      <c r="I384" s="195">
        <v>0</v>
      </c>
      <c r="J384" s="195">
        <v>0</v>
      </c>
      <c r="K384" s="195">
        <v>0</v>
      </c>
      <c r="L384" s="195">
        <v>0</v>
      </c>
      <c r="M384" s="195">
        <v>0</v>
      </c>
      <c r="N384" s="195">
        <v>0</v>
      </c>
      <c r="O384" s="195">
        <v>0</v>
      </c>
      <c r="P384" s="195">
        <v>0</v>
      </c>
      <c r="Q384" s="195">
        <v>0</v>
      </c>
      <c r="R384" s="195">
        <v>0</v>
      </c>
      <c r="S384" s="195">
        <v>0</v>
      </c>
      <c r="T384" s="195">
        <v>0</v>
      </c>
      <c r="U384" s="195">
        <v>0</v>
      </c>
      <c r="V384" s="195">
        <v>0</v>
      </c>
      <c r="W384" s="195">
        <v>0</v>
      </c>
      <c r="X384" s="195">
        <v>0</v>
      </c>
      <c r="Y384" s="195">
        <v>0</v>
      </c>
      <c r="Z384" s="195">
        <v>0</v>
      </c>
      <c r="AA384" s="195">
        <v>0</v>
      </c>
      <c r="AB384" s="195">
        <v>0</v>
      </c>
      <c r="AC384" s="195">
        <v>0</v>
      </c>
      <c r="AD384" s="195">
        <v>0</v>
      </c>
      <c r="AE384" s="195">
        <v>0</v>
      </c>
      <c r="AF384" s="195">
        <v>0</v>
      </c>
      <c r="AG384" s="195">
        <v>0</v>
      </c>
      <c r="AH384" s="195">
        <v>0</v>
      </c>
      <c r="AI384" s="195">
        <v>0</v>
      </c>
      <c r="AJ384" s="195">
        <v>0</v>
      </c>
      <c r="AK384" s="195">
        <v>0</v>
      </c>
      <c r="AL384" s="195">
        <v>0</v>
      </c>
      <c r="AM384" s="195">
        <v>48780</v>
      </c>
      <c r="AN384" s="195">
        <v>0</v>
      </c>
      <c r="AO384" s="195">
        <v>0</v>
      </c>
      <c r="AP384" s="195">
        <v>0</v>
      </c>
      <c r="AQ384" s="195">
        <v>0</v>
      </c>
      <c r="AR384" s="195">
        <v>0</v>
      </c>
      <c r="AS384" s="195">
        <v>935814</v>
      </c>
      <c r="AT384" s="195">
        <v>0</v>
      </c>
      <c r="AU384" s="195">
        <v>150000</v>
      </c>
      <c r="AV384" s="195">
        <v>0</v>
      </c>
      <c r="AW384" s="195">
        <v>0</v>
      </c>
      <c r="AX384" s="195">
        <v>265868</v>
      </c>
      <c r="AY384" s="195">
        <v>0</v>
      </c>
      <c r="AZ384" s="195">
        <v>0</v>
      </c>
      <c r="BA384" s="195">
        <v>0</v>
      </c>
      <c r="BB384" s="195">
        <v>0</v>
      </c>
      <c r="BC384" s="195">
        <v>224600</v>
      </c>
      <c r="BD384" s="195">
        <v>0</v>
      </c>
      <c r="BE384" s="195">
        <v>0</v>
      </c>
      <c r="BF384" s="195">
        <v>387555.89</v>
      </c>
      <c r="BG384" s="195">
        <v>0</v>
      </c>
      <c r="BH384" s="195">
        <v>6407000</v>
      </c>
      <c r="BI384" s="195">
        <v>0</v>
      </c>
      <c r="BJ384" s="195">
        <v>995250</v>
      </c>
      <c r="BK384" s="195">
        <v>0</v>
      </c>
      <c r="BL384" s="195">
        <v>0</v>
      </c>
      <c r="BM384" s="195">
        <v>0</v>
      </c>
      <c r="BN384" s="195">
        <v>0</v>
      </c>
      <c r="BO384" s="195">
        <v>0</v>
      </c>
      <c r="BP384" s="195">
        <v>0</v>
      </c>
      <c r="BQ384" s="195">
        <v>0</v>
      </c>
      <c r="BR384" s="195">
        <v>0</v>
      </c>
      <c r="BS384" s="195">
        <v>0</v>
      </c>
      <c r="BT384" s="195">
        <v>0</v>
      </c>
      <c r="BU384" s="195">
        <v>0</v>
      </c>
      <c r="BV384" s="195">
        <v>0</v>
      </c>
      <c r="BW384" s="195">
        <v>0</v>
      </c>
      <c r="BX384" s="195">
        <v>0</v>
      </c>
      <c r="BY384" s="195">
        <v>0</v>
      </c>
      <c r="BZ384" s="195">
        <v>3542.49</v>
      </c>
      <c r="CA384" s="195">
        <v>0</v>
      </c>
      <c r="CB384" s="195">
        <v>0</v>
      </c>
      <c r="CC384" s="195">
        <v>0</v>
      </c>
      <c r="CD384" s="195">
        <v>0</v>
      </c>
      <c r="CE384" s="195">
        <v>0</v>
      </c>
      <c r="CF384" s="195">
        <v>0</v>
      </c>
      <c r="CG384" s="195">
        <v>0</v>
      </c>
      <c r="CH384" s="195">
        <v>0</v>
      </c>
      <c r="CI384" s="195">
        <v>0</v>
      </c>
      <c r="CJ384" s="195">
        <v>0</v>
      </c>
      <c r="CK384" s="195">
        <v>0</v>
      </c>
      <c r="CL384" s="195">
        <v>0</v>
      </c>
      <c r="CM384" s="195">
        <v>0</v>
      </c>
    </row>
    <row r="385" spans="1:91" ht="24.6" hidden="1">
      <c r="A385" s="125">
        <v>34</v>
      </c>
      <c r="B385" s="243" t="s">
        <v>1112</v>
      </c>
      <c r="C385" s="128" t="s">
        <v>644</v>
      </c>
      <c r="D385" s="195">
        <v>0</v>
      </c>
      <c r="E385" s="195">
        <v>0</v>
      </c>
      <c r="F385" s="195">
        <v>0</v>
      </c>
      <c r="G385" s="195">
        <v>0</v>
      </c>
      <c r="H385" s="195">
        <v>0</v>
      </c>
      <c r="I385" s="195">
        <v>0</v>
      </c>
      <c r="J385" s="195">
        <v>0</v>
      </c>
      <c r="K385" s="195">
        <v>0</v>
      </c>
      <c r="L385" s="195">
        <v>0</v>
      </c>
      <c r="M385" s="195">
        <v>0</v>
      </c>
      <c r="N385" s="195">
        <v>0</v>
      </c>
      <c r="O385" s="195">
        <v>0</v>
      </c>
      <c r="P385" s="195">
        <v>0</v>
      </c>
      <c r="Q385" s="195">
        <v>0</v>
      </c>
      <c r="R385" s="195">
        <v>0</v>
      </c>
      <c r="S385" s="195">
        <v>0</v>
      </c>
      <c r="T385" s="195">
        <v>0</v>
      </c>
      <c r="U385" s="195">
        <v>0</v>
      </c>
      <c r="V385" s="195">
        <v>0</v>
      </c>
      <c r="W385" s="195">
        <v>0</v>
      </c>
      <c r="X385" s="195">
        <v>0</v>
      </c>
      <c r="Y385" s="195">
        <v>0</v>
      </c>
      <c r="Z385" s="195">
        <v>0</v>
      </c>
      <c r="AA385" s="195">
        <v>0</v>
      </c>
      <c r="AB385" s="195">
        <v>0</v>
      </c>
      <c r="AC385" s="195">
        <v>0</v>
      </c>
      <c r="AD385" s="195">
        <v>0</v>
      </c>
      <c r="AE385" s="195">
        <v>0</v>
      </c>
      <c r="AF385" s="195">
        <v>0</v>
      </c>
      <c r="AG385" s="195">
        <v>0</v>
      </c>
      <c r="AH385" s="195">
        <v>0</v>
      </c>
      <c r="AI385" s="195">
        <v>0</v>
      </c>
      <c r="AJ385" s="195">
        <v>0</v>
      </c>
      <c r="AK385" s="195">
        <v>0</v>
      </c>
      <c r="AL385" s="195">
        <v>0</v>
      </c>
      <c r="AM385" s="195">
        <v>0</v>
      </c>
      <c r="AN385" s="195">
        <v>0</v>
      </c>
      <c r="AO385" s="195">
        <v>0</v>
      </c>
      <c r="AP385" s="195">
        <v>0</v>
      </c>
      <c r="AQ385" s="195">
        <v>0</v>
      </c>
      <c r="AR385" s="195">
        <v>0</v>
      </c>
      <c r="AS385" s="195">
        <v>0</v>
      </c>
      <c r="AT385" s="195">
        <v>0</v>
      </c>
      <c r="AU385" s="195">
        <v>0</v>
      </c>
      <c r="AV385" s="195">
        <v>0</v>
      </c>
      <c r="AW385" s="195">
        <v>0</v>
      </c>
      <c r="AX385" s="195">
        <v>0</v>
      </c>
      <c r="AY385" s="195">
        <v>0</v>
      </c>
      <c r="AZ385" s="195">
        <v>0</v>
      </c>
      <c r="BA385" s="195">
        <v>0</v>
      </c>
      <c r="BB385" s="195">
        <v>0</v>
      </c>
      <c r="BC385" s="195">
        <v>0</v>
      </c>
      <c r="BD385" s="195">
        <v>0</v>
      </c>
      <c r="BE385" s="195">
        <v>0</v>
      </c>
      <c r="BF385" s="195">
        <v>0</v>
      </c>
      <c r="BG385" s="195">
        <v>0</v>
      </c>
      <c r="BH385" s="195">
        <v>0</v>
      </c>
      <c r="BI385" s="195">
        <v>0</v>
      </c>
      <c r="BJ385" s="195">
        <v>0</v>
      </c>
      <c r="BK385" s="195">
        <v>0</v>
      </c>
      <c r="BL385" s="195">
        <v>0</v>
      </c>
      <c r="BM385" s="195">
        <v>0</v>
      </c>
      <c r="BN385" s="195">
        <v>0</v>
      </c>
      <c r="BO385" s="195">
        <v>0</v>
      </c>
      <c r="BP385" s="195">
        <v>0</v>
      </c>
      <c r="BQ385" s="195">
        <v>0</v>
      </c>
      <c r="BR385" s="195">
        <v>0</v>
      </c>
      <c r="BS385" s="195">
        <v>0</v>
      </c>
      <c r="BT385" s="195">
        <v>0</v>
      </c>
      <c r="BU385" s="195">
        <v>0</v>
      </c>
      <c r="BV385" s="195">
        <v>0</v>
      </c>
      <c r="BW385" s="195">
        <v>0</v>
      </c>
      <c r="BX385" s="195">
        <v>0</v>
      </c>
      <c r="BY385" s="195">
        <v>0</v>
      </c>
      <c r="BZ385" s="195">
        <v>0</v>
      </c>
      <c r="CA385" s="195">
        <v>0</v>
      </c>
      <c r="CB385" s="195">
        <v>0</v>
      </c>
      <c r="CC385" s="195">
        <v>0</v>
      </c>
      <c r="CD385" s="195">
        <v>0</v>
      </c>
      <c r="CE385" s="195">
        <v>0</v>
      </c>
      <c r="CF385" s="195">
        <v>0</v>
      </c>
      <c r="CG385" s="195">
        <v>0</v>
      </c>
      <c r="CH385" s="195">
        <v>0</v>
      </c>
      <c r="CI385" s="195">
        <v>0</v>
      </c>
      <c r="CJ385" s="195">
        <v>0</v>
      </c>
      <c r="CK385" s="195">
        <v>0</v>
      </c>
      <c r="CL385" s="195">
        <v>0</v>
      </c>
      <c r="CM385" s="195">
        <v>0</v>
      </c>
    </row>
    <row r="386" spans="1:91" ht="24.6" hidden="1">
      <c r="A386" s="125">
        <v>34</v>
      </c>
      <c r="B386" s="243" t="s">
        <v>1113</v>
      </c>
      <c r="C386" s="128" t="s">
        <v>645</v>
      </c>
      <c r="D386" s="195">
        <v>0</v>
      </c>
      <c r="E386" s="195">
        <v>0</v>
      </c>
      <c r="F386" s="195">
        <v>0</v>
      </c>
      <c r="G386" s="195">
        <v>0</v>
      </c>
      <c r="H386" s="195">
        <v>0</v>
      </c>
      <c r="I386" s="195">
        <v>0</v>
      </c>
      <c r="J386" s="195">
        <v>0</v>
      </c>
      <c r="K386" s="195">
        <v>0</v>
      </c>
      <c r="L386" s="195">
        <v>0</v>
      </c>
      <c r="M386" s="195">
        <v>0</v>
      </c>
      <c r="N386" s="195">
        <v>0</v>
      </c>
      <c r="O386" s="195">
        <v>0</v>
      </c>
      <c r="P386" s="195">
        <v>0</v>
      </c>
      <c r="Q386" s="195">
        <v>0</v>
      </c>
      <c r="R386" s="195">
        <v>0</v>
      </c>
      <c r="S386" s="195">
        <v>0</v>
      </c>
      <c r="T386" s="195">
        <v>0</v>
      </c>
      <c r="U386" s="195">
        <v>0</v>
      </c>
      <c r="V386" s="195">
        <v>0</v>
      </c>
      <c r="W386" s="195">
        <v>0</v>
      </c>
      <c r="X386" s="195">
        <v>0</v>
      </c>
      <c r="Y386" s="195">
        <v>0</v>
      </c>
      <c r="Z386" s="195">
        <v>0</v>
      </c>
      <c r="AA386" s="195">
        <v>0</v>
      </c>
      <c r="AB386" s="195">
        <v>0</v>
      </c>
      <c r="AC386" s="195">
        <v>0</v>
      </c>
      <c r="AD386" s="195">
        <v>0</v>
      </c>
      <c r="AE386" s="195">
        <v>0</v>
      </c>
      <c r="AF386" s="195">
        <v>0</v>
      </c>
      <c r="AG386" s="195">
        <v>0</v>
      </c>
      <c r="AH386" s="195">
        <v>0</v>
      </c>
      <c r="AI386" s="195">
        <v>0</v>
      </c>
      <c r="AJ386" s="195">
        <v>0</v>
      </c>
      <c r="AK386" s="195">
        <v>0</v>
      </c>
      <c r="AL386" s="195">
        <v>0</v>
      </c>
      <c r="AM386" s="195">
        <v>0</v>
      </c>
      <c r="AN386" s="195">
        <v>0</v>
      </c>
      <c r="AO386" s="195">
        <v>0</v>
      </c>
      <c r="AP386" s="195">
        <v>0</v>
      </c>
      <c r="AQ386" s="195">
        <v>0</v>
      </c>
      <c r="AR386" s="195">
        <v>0</v>
      </c>
      <c r="AS386" s="195">
        <v>0</v>
      </c>
      <c r="AT386" s="195">
        <v>0</v>
      </c>
      <c r="AU386" s="195">
        <v>0</v>
      </c>
      <c r="AV386" s="195">
        <v>0</v>
      </c>
      <c r="AW386" s="195">
        <v>0</v>
      </c>
      <c r="AX386" s="195">
        <v>0</v>
      </c>
      <c r="AY386" s="195">
        <v>0</v>
      </c>
      <c r="AZ386" s="195">
        <v>0</v>
      </c>
      <c r="BA386" s="195">
        <v>0</v>
      </c>
      <c r="BB386" s="195">
        <v>0</v>
      </c>
      <c r="BC386" s="195">
        <v>0</v>
      </c>
      <c r="BD386" s="195">
        <v>0</v>
      </c>
      <c r="BE386" s="195">
        <v>0</v>
      </c>
      <c r="BF386" s="195">
        <v>0</v>
      </c>
      <c r="BG386" s="195">
        <v>0</v>
      </c>
      <c r="BH386" s="195">
        <v>0</v>
      </c>
      <c r="BI386" s="195">
        <v>0</v>
      </c>
      <c r="BJ386" s="195">
        <v>0</v>
      </c>
      <c r="BK386" s="195">
        <v>0</v>
      </c>
      <c r="BL386" s="195">
        <v>0</v>
      </c>
      <c r="BM386" s="195">
        <v>0</v>
      </c>
      <c r="BN386" s="195">
        <v>0</v>
      </c>
      <c r="BO386" s="195">
        <v>0</v>
      </c>
      <c r="BP386" s="195">
        <v>0</v>
      </c>
      <c r="BQ386" s="195">
        <v>0</v>
      </c>
      <c r="BR386" s="195">
        <v>0</v>
      </c>
      <c r="BS386" s="195">
        <v>12936000</v>
      </c>
      <c r="BT386" s="195">
        <v>0</v>
      </c>
      <c r="BU386" s="195">
        <v>0</v>
      </c>
      <c r="BV386" s="195">
        <v>0</v>
      </c>
      <c r="BW386" s="195">
        <v>0</v>
      </c>
      <c r="BX386" s="195">
        <v>0</v>
      </c>
      <c r="BY386" s="195">
        <v>0</v>
      </c>
      <c r="BZ386" s="195">
        <v>0</v>
      </c>
      <c r="CA386" s="195">
        <v>0</v>
      </c>
      <c r="CB386" s="195">
        <v>0</v>
      </c>
      <c r="CC386" s="195">
        <v>0</v>
      </c>
      <c r="CD386" s="195">
        <v>0</v>
      </c>
      <c r="CE386" s="195">
        <v>0</v>
      </c>
      <c r="CF386" s="195">
        <v>0</v>
      </c>
      <c r="CG386" s="195">
        <v>0</v>
      </c>
      <c r="CH386" s="195">
        <v>0</v>
      </c>
      <c r="CI386" s="195">
        <v>0</v>
      </c>
      <c r="CJ386" s="195">
        <v>0</v>
      </c>
      <c r="CK386" s="195">
        <v>0</v>
      </c>
      <c r="CL386" s="195">
        <v>0</v>
      </c>
      <c r="CM386" s="195">
        <v>0</v>
      </c>
    </row>
    <row r="387" spans="1:91" ht="24.6" hidden="1">
      <c r="A387" s="125">
        <v>37</v>
      </c>
      <c r="B387" s="243" t="s">
        <v>1114</v>
      </c>
      <c r="C387" s="141" t="s">
        <v>646</v>
      </c>
      <c r="D387" s="195">
        <v>0</v>
      </c>
      <c r="E387" s="195">
        <v>0</v>
      </c>
      <c r="F387" s="195">
        <v>0</v>
      </c>
      <c r="G387" s="195">
        <v>0</v>
      </c>
      <c r="H387" s="195">
        <v>0</v>
      </c>
      <c r="I387" s="195">
        <v>0</v>
      </c>
      <c r="J387" s="195">
        <v>0</v>
      </c>
      <c r="K387" s="195">
        <v>0</v>
      </c>
      <c r="L387" s="195">
        <v>0</v>
      </c>
      <c r="M387" s="195">
        <v>0</v>
      </c>
      <c r="N387" s="195">
        <v>0</v>
      </c>
      <c r="O387" s="195">
        <v>0</v>
      </c>
      <c r="P387" s="195">
        <v>0</v>
      </c>
      <c r="Q387" s="195">
        <v>0</v>
      </c>
      <c r="R387" s="195">
        <v>0</v>
      </c>
      <c r="S387" s="195">
        <v>0</v>
      </c>
      <c r="T387" s="195">
        <v>0</v>
      </c>
      <c r="U387" s="195">
        <v>0</v>
      </c>
      <c r="V387" s="195">
        <v>0</v>
      </c>
      <c r="W387" s="195">
        <v>0</v>
      </c>
      <c r="X387" s="195">
        <v>0</v>
      </c>
      <c r="Y387" s="195">
        <v>0</v>
      </c>
      <c r="Z387" s="195">
        <v>0</v>
      </c>
      <c r="AA387" s="195">
        <v>0</v>
      </c>
      <c r="AB387" s="195">
        <v>0</v>
      </c>
      <c r="AC387" s="195">
        <v>0</v>
      </c>
      <c r="AD387" s="195">
        <v>0</v>
      </c>
      <c r="AE387" s="195">
        <v>0</v>
      </c>
      <c r="AF387" s="195">
        <v>0</v>
      </c>
      <c r="AG387" s="195">
        <v>0</v>
      </c>
      <c r="AH387" s="195">
        <v>0</v>
      </c>
      <c r="AI387" s="195">
        <v>0</v>
      </c>
      <c r="AJ387" s="195">
        <v>0</v>
      </c>
      <c r="AK387" s="195">
        <v>0</v>
      </c>
      <c r="AL387" s="195">
        <v>0</v>
      </c>
      <c r="AM387" s="195">
        <v>0</v>
      </c>
      <c r="AN387" s="195">
        <v>0</v>
      </c>
      <c r="AO387" s="195">
        <v>0</v>
      </c>
      <c r="AP387" s="195">
        <v>0</v>
      </c>
      <c r="AQ387" s="195">
        <v>0</v>
      </c>
      <c r="AR387" s="195">
        <v>0</v>
      </c>
      <c r="AS387" s="195">
        <v>0</v>
      </c>
      <c r="AT387" s="195">
        <v>0</v>
      </c>
      <c r="AU387" s="195">
        <v>0</v>
      </c>
      <c r="AV387" s="195">
        <v>0</v>
      </c>
      <c r="AW387" s="195">
        <v>0</v>
      </c>
      <c r="AX387" s="195">
        <v>0</v>
      </c>
      <c r="AY387" s="195">
        <v>0</v>
      </c>
      <c r="AZ387" s="195">
        <v>0</v>
      </c>
      <c r="BA387" s="195">
        <v>0</v>
      </c>
      <c r="BB387" s="195">
        <v>0</v>
      </c>
      <c r="BC387" s="195">
        <v>0</v>
      </c>
      <c r="BD387" s="195">
        <v>0</v>
      </c>
      <c r="BE387" s="195">
        <v>0</v>
      </c>
      <c r="BF387" s="195">
        <v>0</v>
      </c>
      <c r="BG387" s="195">
        <v>0</v>
      </c>
      <c r="BH387" s="195">
        <v>0</v>
      </c>
      <c r="BI387" s="195">
        <v>0</v>
      </c>
      <c r="BJ387" s="195">
        <v>0</v>
      </c>
      <c r="BK387" s="195">
        <v>0</v>
      </c>
      <c r="BL387" s="195">
        <v>0</v>
      </c>
      <c r="BM387" s="195">
        <v>0</v>
      </c>
      <c r="BN387" s="195">
        <v>0</v>
      </c>
      <c r="BO387" s="195">
        <v>0</v>
      </c>
      <c r="BP387" s="195">
        <v>0</v>
      </c>
      <c r="BQ387" s="195">
        <v>0</v>
      </c>
      <c r="BR387" s="195">
        <v>0</v>
      </c>
      <c r="BS387" s="195">
        <v>0</v>
      </c>
      <c r="BT387" s="195">
        <v>0</v>
      </c>
      <c r="BU387" s="195">
        <v>0</v>
      </c>
      <c r="BV387" s="195">
        <v>0</v>
      </c>
      <c r="BW387" s="195">
        <v>0</v>
      </c>
      <c r="BX387" s="195">
        <v>0</v>
      </c>
      <c r="BY387" s="195">
        <v>0</v>
      </c>
      <c r="BZ387" s="195">
        <v>0</v>
      </c>
      <c r="CA387" s="195">
        <v>0</v>
      </c>
      <c r="CB387" s="195">
        <v>0</v>
      </c>
      <c r="CC387" s="195">
        <v>0</v>
      </c>
      <c r="CD387" s="195">
        <v>0</v>
      </c>
      <c r="CE387" s="195">
        <v>0</v>
      </c>
      <c r="CF387" s="195">
        <v>0</v>
      </c>
      <c r="CG387" s="195">
        <v>0</v>
      </c>
      <c r="CH387" s="195">
        <v>0</v>
      </c>
      <c r="CI387" s="195">
        <v>0</v>
      </c>
      <c r="CJ387" s="195">
        <v>0</v>
      </c>
      <c r="CK387" s="195">
        <v>0</v>
      </c>
      <c r="CL387" s="195">
        <v>0</v>
      </c>
      <c r="CM387" s="195">
        <v>0</v>
      </c>
    </row>
    <row r="388" spans="1:91" ht="24.6" hidden="1">
      <c r="A388" s="125">
        <v>37</v>
      </c>
      <c r="B388" s="243" t="s">
        <v>1115</v>
      </c>
      <c r="C388" s="131" t="s">
        <v>647</v>
      </c>
      <c r="D388" s="195">
        <v>0</v>
      </c>
      <c r="E388" s="195">
        <v>0</v>
      </c>
      <c r="F388" s="195">
        <v>0</v>
      </c>
      <c r="G388" s="195">
        <v>0</v>
      </c>
      <c r="H388" s="195">
        <v>0</v>
      </c>
      <c r="I388" s="195">
        <v>0</v>
      </c>
      <c r="J388" s="195">
        <v>0</v>
      </c>
      <c r="K388" s="195">
        <v>0</v>
      </c>
      <c r="L388" s="195">
        <v>0</v>
      </c>
      <c r="M388" s="195">
        <v>0</v>
      </c>
      <c r="N388" s="195">
        <v>0</v>
      </c>
      <c r="O388" s="195">
        <v>0</v>
      </c>
      <c r="P388" s="195">
        <v>0</v>
      </c>
      <c r="Q388" s="195">
        <v>0</v>
      </c>
      <c r="R388" s="195">
        <v>0</v>
      </c>
      <c r="S388" s="195">
        <v>0</v>
      </c>
      <c r="T388" s="195">
        <v>0</v>
      </c>
      <c r="U388" s="195">
        <v>0</v>
      </c>
      <c r="V388" s="195">
        <v>0</v>
      </c>
      <c r="W388" s="195">
        <v>0</v>
      </c>
      <c r="X388" s="195">
        <v>0</v>
      </c>
      <c r="Y388" s="195">
        <v>0</v>
      </c>
      <c r="Z388" s="195">
        <v>0</v>
      </c>
      <c r="AA388" s="195">
        <v>0</v>
      </c>
      <c r="AB388" s="195">
        <v>0</v>
      </c>
      <c r="AC388" s="195">
        <v>0</v>
      </c>
      <c r="AD388" s="195">
        <v>0</v>
      </c>
      <c r="AE388" s="195">
        <v>0</v>
      </c>
      <c r="AF388" s="195">
        <v>0</v>
      </c>
      <c r="AG388" s="195">
        <v>0</v>
      </c>
      <c r="AH388" s="195">
        <v>0</v>
      </c>
      <c r="AI388" s="195">
        <v>0</v>
      </c>
      <c r="AJ388" s="195">
        <v>0</v>
      </c>
      <c r="AK388" s="195">
        <v>0</v>
      </c>
      <c r="AL388" s="195">
        <v>0</v>
      </c>
      <c r="AM388" s="195">
        <v>0</v>
      </c>
      <c r="AN388" s="195">
        <v>0</v>
      </c>
      <c r="AO388" s="195">
        <v>0</v>
      </c>
      <c r="AP388" s="195">
        <v>0</v>
      </c>
      <c r="AQ388" s="195">
        <v>0</v>
      </c>
      <c r="AR388" s="195">
        <v>0</v>
      </c>
      <c r="AS388" s="195">
        <v>0</v>
      </c>
      <c r="AT388" s="195">
        <v>0</v>
      </c>
      <c r="AU388" s="195">
        <v>0</v>
      </c>
      <c r="AV388" s="195">
        <v>0</v>
      </c>
      <c r="AW388" s="195">
        <v>0</v>
      </c>
      <c r="AX388" s="195">
        <v>0</v>
      </c>
      <c r="AY388" s="195">
        <v>0</v>
      </c>
      <c r="AZ388" s="195">
        <v>0</v>
      </c>
      <c r="BA388" s="195">
        <v>0</v>
      </c>
      <c r="BB388" s="195">
        <v>0</v>
      </c>
      <c r="BC388" s="195">
        <v>0</v>
      </c>
      <c r="BD388" s="195">
        <v>0</v>
      </c>
      <c r="BE388" s="195">
        <v>0</v>
      </c>
      <c r="BF388" s="195">
        <v>0</v>
      </c>
      <c r="BG388" s="195">
        <v>0</v>
      </c>
      <c r="BH388" s="195">
        <v>0</v>
      </c>
      <c r="BI388" s="195">
        <v>0</v>
      </c>
      <c r="BJ388" s="195">
        <v>0</v>
      </c>
      <c r="BK388" s="195">
        <v>0</v>
      </c>
      <c r="BL388" s="195">
        <v>0</v>
      </c>
      <c r="BM388" s="195">
        <v>0</v>
      </c>
      <c r="BN388" s="195">
        <v>0</v>
      </c>
      <c r="BO388" s="195">
        <v>0</v>
      </c>
      <c r="BP388" s="195">
        <v>0</v>
      </c>
      <c r="BQ388" s="195">
        <v>0</v>
      </c>
      <c r="BR388" s="195">
        <v>0</v>
      </c>
      <c r="BS388" s="195">
        <v>0</v>
      </c>
      <c r="BT388" s="195">
        <v>0</v>
      </c>
      <c r="BU388" s="195">
        <v>0</v>
      </c>
      <c r="BV388" s="195">
        <v>0</v>
      </c>
      <c r="BW388" s="195">
        <v>0</v>
      </c>
      <c r="BX388" s="195">
        <v>0</v>
      </c>
      <c r="BY388" s="195">
        <v>0</v>
      </c>
      <c r="BZ388" s="195">
        <v>0</v>
      </c>
      <c r="CA388" s="195">
        <v>0</v>
      </c>
      <c r="CB388" s="195">
        <v>0</v>
      </c>
      <c r="CC388" s="195">
        <v>0</v>
      </c>
      <c r="CD388" s="195">
        <v>0</v>
      </c>
      <c r="CE388" s="195">
        <v>0</v>
      </c>
      <c r="CF388" s="195">
        <v>0</v>
      </c>
      <c r="CG388" s="195">
        <v>0</v>
      </c>
      <c r="CH388" s="195">
        <v>0</v>
      </c>
      <c r="CI388" s="195">
        <v>0</v>
      </c>
      <c r="CJ388" s="195">
        <v>0</v>
      </c>
      <c r="CK388" s="195">
        <v>0</v>
      </c>
      <c r="CL388" s="195">
        <v>0</v>
      </c>
      <c r="CM388" s="195">
        <v>0</v>
      </c>
    </row>
    <row r="389" spans="1:91" ht="24.6" hidden="1">
      <c r="A389" s="125">
        <v>37</v>
      </c>
      <c r="B389" s="243" t="s">
        <v>1116</v>
      </c>
      <c r="C389" s="131" t="s">
        <v>648</v>
      </c>
      <c r="D389" s="195">
        <v>0</v>
      </c>
      <c r="E389" s="195">
        <v>0</v>
      </c>
      <c r="F389" s="195">
        <v>0</v>
      </c>
      <c r="G389" s="195">
        <v>0</v>
      </c>
      <c r="H389" s="195">
        <v>0</v>
      </c>
      <c r="I389" s="195">
        <v>0</v>
      </c>
      <c r="J389" s="195">
        <v>0</v>
      </c>
      <c r="K389" s="195">
        <v>0</v>
      </c>
      <c r="L389" s="195">
        <v>0</v>
      </c>
      <c r="M389" s="195">
        <v>0</v>
      </c>
      <c r="N389" s="195">
        <v>0</v>
      </c>
      <c r="O389" s="195">
        <v>0</v>
      </c>
      <c r="P389" s="195">
        <v>0</v>
      </c>
      <c r="Q389" s="195">
        <v>0</v>
      </c>
      <c r="R389" s="195">
        <v>0</v>
      </c>
      <c r="S389" s="195">
        <v>0</v>
      </c>
      <c r="T389" s="195">
        <v>0</v>
      </c>
      <c r="U389" s="195">
        <v>0</v>
      </c>
      <c r="V389" s="195">
        <v>0</v>
      </c>
      <c r="W389" s="195">
        <v>0</v>
      </c>
      <c r="X389" s="195">
        <v>0</v>
      </c>
      <c r="Y389" s="195">
        <v>0</v>
      </c>
      <c r="Z389" s="195">
        <v>0</v>
      </c>
      <c r="AA389" s="195">
        <v>0</v>
      </c>
      <c r="AB389" s="195">
        <v>0</v>
      </c>
      <c r="AC389" s="195">
        <v>0</v>
      </c>
      <c r="AD389" s="195">
        <v>0</v>
      </c>
      <c r="AE389" s="195">
        <v>0</v>
      </c>
      <c r="AF389" s="195">
        <v>0</v>
      </c>
      <c r="AG389" s="195">
        <v>0</v>
      </c>
      <c r="AH389" s="195">
        <v>0</v>
      </c>
      <c r="AI389" s="195">
        <v>0</v>
      </c>
      <c r="AJ389" s="195">
        <v>0</v>
      </c>
      <c r="AK389" s="195">
        <v>0</v>
      </c>
      <c r="AL389" s="195">
        <v>0</v>
      </c>
      <c r="AM389" s="195">
        <v>0</v>
      </c>
      <c r="AN389" s="195">
        <v>0</v>
      </c>
      <c r="AO389" s="195">
        <v>0</v>
      </c>
      <c r="AP389" s="195">
        <v>0</v>
      </c>
      <c r="AQ389" s="195">
        <v>0</v>
      </c>
      <c r="AR389" s="195">
        <v>0</v>
      </c>
      <c r="AS389" s="195">
        <v>0</v>
      </c>
      <c r="AT389" s="195">
        <v>0</v>
      </c>
      <c r="AU389" s="195">
        <v>0</v>
      </c>
      <c r="AV389" s="195">
        <v>0</v>
      </c>
      <c r="AW389" s="195">
        <v>0</v>
      </c>
      <c r="AX389" s="195">
        <v>0</v>
      </c>
      <c r="AY389" s="195">
        <v>0</v>
      </c>
      <c r="AZ389" s="195">
        <v>0</v>
      </c>
      <c r="BA389" s="195">
        <v>0</v>
      </c>
      <c r="BB389" s="195">
        <v>0</v>
      </c>
      <c r="BC389" s="195">
        <v>0</v>
      </c>
      <c r="BD389" s="195">
        <v>0</v>
      </c>
      <c r="BE389" s="195">
        <v>0</v>
      </c>
      <c r="BF389" s="195">
        <v>0</v>
      </c>
      <c r="BG389" s="195">
        <v>0</v>
      </c>
      <c r="BH389" s="195">
        <v>0</v>
      </c>
      <c r="BI389" s="195">
        <v>0</v>
      </c>
      <c r="BJ389" s="195">
        <v>0</v>
      </c>
      <c r="BK389" s="195">
        <v>0</v>
      </c>
      <c r="BL389" s="195">
        <v>0</v>
      </c>
      <c r="BM389" s="195">
        <v>0</v>
      </c>
      <c r="BN389" s="195">
        <v>0</v>
      </c>
      <c r="BO389" s="195">
        <v>0</v>
      </c>
      <c r="BP389" s="195">
        <v>0</v>
      </c>
      <c r="BQ389" s="195">
        <v>0</v>
      </c>
      <c r="BR389" s="195">
        <v>0</v>
      </c>
      <c r="BS389" s="195">
        <v>0</v>
      </c>
      <c r="BT389" s="195">
        <v>0</v>
      </c>
      <c r="BU389" s="195">
        <v>0</v>
      </c>
      <c r="BV389" s="195">
        <v>0</v>
      </c>
      <c r="BW389" s="195">
        <v>0</v>
      </c>
      <c r="BX389" s="195">
        <v>0</v>
      </c>
      <c r="BY389" s="195">
        <v>0</v>
      </c>
      <c r="BZ389" s="195">
        <v>0</v>
      </c>
      <c r="CA389" s="195">
        <v>0</v>
      </c>
      <c r="CB389" s="195">
        <v>0</v>
      </c>
      <c r="CC389" s="195">
        <v>0</v>
      </c>
      <c r="CD389" s="195">
        <v>0</v>
      </c>
      <c r="CE389" s="195">
        <v>0</v>
      </c>
      <c r="CF389" s="195">
        <v>0</v>
      </c>
      <c r="CG389" s="195">
        <v>0</v>
      </c>
      <c r="CH389" s="195">
        <v>0</v>
      </c>
      <c r="CI389" s="195">
        <v>0</v>
      </c>
      <c r="CJ389" s="195">
        <v>0</v>
      </c>
      <c r="CK389" s="195">
        <v>0</v>
      </c>
      <c r="CL389" s="195">
        <v>0</v>
      </c>
      <c r="CM389" s="195">
        <v>0</v>
      </c>
    </row>
    <row r="390" spans="1:91" ht="24.6" hidden="1">
      <c r="A390" s="125">
        <v>37</v>
      </c>
      <c r="B390" s="243" t="s">
        <v>1117</v>
      </c>
      <c r="C390" s="131" t="s">
        <v>649</v>
      </c>
      <c r="D390" s="195">
        <v>0</v>
      </c>
      <c r="E390" s="195">
        <v>0</v>
      </c>
      <c r="F390" s="195">
        <v>0</v>
      </c>
      <c r="G390" s="195">
        <v>0</v>
      </c>
      <c r="H390" s="195">
        <v>0</v>
      </c>
      <c r="I390" s="195">
        <v>0</v>
      </c>
      <c r="J390" s="195">
        <v>0</v>
      </c>
      <c r="K390" s="195">
        <v>0</v>
      </c>
      <c r="L390" s="195">
        <v>0</v>
      </c>
      <c r="M390" s="195">
        <v>0</v>
      </c>
      <c r="N390" s="195">
        <v>0</v>
      </c>
      <c r="O390" s="195">
        <v>0</v>
      </c>
      <c r="P390" s="195">
        <v>0</v>
      </c>
      <c r="Q390" s="195">
        <v>0</v>
      </c>
      <c r="R390" s="195">
        <v>0</v>
      </c>
      <c r="S390" s="195">
        <v>0</v>
      </c>
      <c r="T390" s="195">
        <v>0</v>
      </c>
      <c r="U390" s="195">
        <v>0</v>
      </c>
      <c r="V390" s="195">
        <v>0</v>
      </c>
      <c r="W390" s="195">
        <v>0</v>
      </c>
      <c r="X390" s="195">
        <v>0</v>
      </c>
      <c r="Y390" s="195">
        <v>0</v>
      </c>
      <c r="Z390" s="195">
        <v>0</v>
      </c>
      <c r="AA390" s="195">
        <v>0</v>
      </c>
      <c r="AB390" s="195">
        <v>0</v>
      </c>
      <c r="AC390" s="195">
        <v>0</v>
      </c>
      <c r="AD390" s="195">
        <v>0</v>
      </c>
      <c r="AE390" s="195">
        <v>0</v>
      </c>
      <c r="AF390" s="195">
        <v>0</v>
      </c>
      <c r="AG390" s="195">
        <v>0</v>
      </c>
      <c r="AH390" s="195">
        <v>0</v>
      </c>
      <c r="AI390" s="195">
        <v>0</v>
      </c>
      <c r="AJ390" s="195">
        <v>0</v>
      </c>
      <c r="AK390" s="195">
        <v>0</v>
      </c>
      <c r="AL390" s="195">
        <v>0</v>
      </c>
      <c r="AM390" s="195">
        <v>0</v>
      </c>
      <c r="AN390" s="195">
        <v>0</v>
      </c>
      <c r="AO390" s="195">
        <v>0</v>
      </c>
      <c r="AP390" s="195">
        <v>0</v>
      </c>
      <c r="AQ390" s="195">
        <v>0</v>
      </c>
      <c r="AR390" s="195">
        <v>0</v>
      </c>
      <c r="AS390" s="195">
        <v>0</v>
      </c>
      <c r="AT390" s="195">
        <v>0</v>
      </c>
      <c r="AU390" s="195">
        <v>0</v>
      </c>
      <c r="AV390" s="195">
        <v>0</v>
      </c>
      <c r="AW390" s="195">
        <v>0</v>
      </c>
      <c r="AX390" s="195">
        <v>0</v>
      </c>
      <c r="AY390" s="195">
        <v>0</v>
      </c>
      <c r="AZ390" s="195">
        <v>0</v>
      </c>
      <c r="BA390" s="195">
        <v>0</v>
      </c>
      <c r="BB390" s="195">
        <v>0</v>
      </c>
      <c r="BC390" s="195">
        <v>0</v>
      </c>
      <c r="BD390" s="195">
        <v>0</v>
      </c>
      <c r="BE390" s="195">
        <v>0</v>
      </c>
      <c r="BF390" s="195">
        <v>0</v>
      </c>
      <c r="BG390" s="195">
        <v>0</v>
      </c>
      <c r="BH390" s="195">
        <v>0</v>
      </c>
      <c r="BI390" s="195">
        <v>0</v>
      </c>
      <c r="BJ390" s="195">
        <v>0</v>
      </c>
      <c r="BK390" s="195">
        <v>0</v>
      </c>
      <c r="BL390" s="195">
        <v>0</v>
      </c>
      <c r="BM390" s="195">
        <v>0</v>
      </c>
      <c r="BN390" s="195">
        <v>0</v>
      </c>
      <c r="BO390" s="195">
        <v>0</v>
      </c>
      <c r="BP390" s="195">
        <v>0</v>
      </c>
      <c r="BQ390" s="195">
        <v>0</v>
      </c>
      <c r="BR390" s="195">
        <v>0</v>
      </c>
      <c r="BS390" s="195">
        <v>0</v>
      </c>
      <c r="BT390" s="195">
        <v>0</v>
      </c>
      <c r="BU390" s="195">
        <v>0</v>
      </c>
      <c r="BV390" s="195">
        <v>0</v>
      </c>
      <c r="BW390" s="195">
        <v>0</v>
      </c>
      <c r="BX390" s="195">
        <v>0</v>
      </c>
      <c r="BY390" s="195">
        <v>0</v>
      </c>
      <c r="BZ390" s="195">
        <v>0</v>
      </c>
      <c r="CA390" s="195">
        <v>0</v>
      </c>
      <c r="CB390" s="195">
        <v>0</v>
      </c>
      <c r="CC390" s="195">
        <v>0</v>
      </c>
      <c r="CD390" s="195">
        <v>0</v>
      </c>
      <c r="CE390" s="195">
        <v>0</v>
      </c>
      <c r="CF390" s="195">
        <v>0</v>
      </c>
      <c r="CG390" s="195">
        <v>0</v>
      </c>
      <c r="CH390" s="195">
        <v>0</v>
      </c>
      <c r="CI390" s="195">
        <v>0</v>
      </c>
      <c r="CJ390" s="195">
        <v>0</v>
      </c>
      <c r="CK390" s="195">
        <v>0</v>
      </c>
      <c r="CL390" s="195">
        <v>0</v>
      </c>
      <c r="CM390" s="195">
        <v>0</v>
      </c>
    </row>
    <row r="391" spans="1:91" ht="24.6" hidden="1">
      <c r="A391" s="125">
        <v>37</v>
      </c>
      <c r="B391" s="243" t="s">
        <v>1118</v>
      </c>
      <c r="C391" s="128" t="s">
        <v>650</v>
      </c>
      <c r="D391" s="195">
        <v>0</v>
      </c>
      <c r="E391" s="195">
        <v>0</v>
      </c>
      <c r="F391" s="195">
        <v>0</v>
      </c>
      <c r="G391" s="195">
        <v>0</v>
      </c>
      <c r="H391" s="195">
        <v>0</v>
      </c>
      <c r="I391" s="195">
        <v>0</v>
      </c>
      <c r="J391" s="195">
        <v>0</v>
      </c>
      <c r="K391" s="195">
        <v>0</v>
      </c>
      <c r="L391" s="195">
        <v>0</v>
      </c>
      <c r="M391" s="195">
        <v>0</v>
      </c>
      <c r="N391" s="195">
        <v>0</v>
      </c>
      <c r="O391" s="195">
        <v>0</v>
      </c>
      <c r="P391" s="195">
        <v>0</v>
      </c>
      <c r="Q391" s="195">
        <v>0</v>
      </c>
      <c r="R391" s="195">
        <v>0</v>
      </c>
      <c r="S391" s="195">
        <v>0</v>
      </c>
      <c r="T391" s="195">
        <v>0</v>
      </c>
      <c r="U391" s="195">
        <v>0</v>
      </c>
      <c r="V391" s="195">
        <v>0</v>
      </c>
      <c r="W391" s="195">
        <v>0</v>
      </c>
      <c r="X391" s="195">
        <v>0</v>
      </c>
      <c r="Y391" s="195">
        <v>0</v>
      </c>
      <c r="Z391" s="195">
        <v>0</v>
      </c>
      <c r="AA391" s="195">
        <v>0</v>
      </c>
      <c r="AB391" s="195">
        <v>0</v>
      </c>
      <c r="AC391" s="195">
        <v>0</v>
      </c>
      <c r="AD391" s="195">
        <v>0</v>
      </c>
      <c r="AE391" s="195">
        <v>0</v>
      </c>
      <c r="AF391" s="195">
        <v>0</v>
      </c>
      <c r="AG391" s="195">
        <v>0</v>
      </c>
      <c r="AH391" s="195">
        <v>0</v>
      </c>
      <c r="AI391" s="195">
        <v>0</v>
      </c>
      <c r="AJ391" s="195">
        <v>0</v>
      </c>
      <c r="AK391" s="195">
        <v>0</v>
      </c>
      <c r="AL391" s="195">
        <v>0</v>
      </c>
      <c r="AM391" s="195">
        <v>0</v>
      </c>
      <c r="AN391" s="195">
        <v>0</v>
      </c>
      <c r="AO391" s="195">
        <v>0</v>
      </c>
      <c r="AP391" s="195">
        <v>0</v>
      </c>
      <c r="AQ391" s="195">
        <v>0</v>
      </c>
      <c r="AR391" s="195">
        <v>0</v>
      </c>
      <c r="AS391" s="195">
        <v>0</v>
      </c>
      <c r="AT391" s="195">
        <v>0</v>
      </c>
      <c r="AU391" s="195">
        <v>0</v>
      </c>
      <c r="AV391" s="195">
        <v>0</v>
      </c>
      <c r="AW391" s="195">
        <v>0</v>
      </c>
      <c r="AX391" s="195">
        <v>0</v>
      </c>
      <c r="AY391" s="195">
        <v>0</v>
      </c>
      <c r="AZ391" s="195">
        <v>0</v>
      </c>
      <c r="BA391" s="195">
        <v>0</v>
      </c>
      <c r="BB391" s="195">
        <v>0</v>
      </c>
      <c r="BC391" s="195">
        <v>0</v>
      </c>
      <c r="BD391" s="195">
        <v>0</v>
      </c>
      <c r="BE391" s="195">
        <v>0</v>
      </c>
      <c r="BF391" s="195">
        <v>0</v>
      </c>
      <c r="BG391" s="195">
        <v>0</v>
      </c>
      <c r="BH391" s="195">
        <v>0</v>
      </c>
      <c r="BI391" s="195">
        <v>0</v>
      </c>
      <c r="BJ391" s="195">
        <v>0</v>
      </c>
      <c r="BK391" s="195">
        <v>0</v>
      </c>
      <c r="BL391" s="195">
        <v>0</v>
      </c>
      <c r="BM391" s="195">
        <v>0</v>
      </c>
      <c r="BN391" s="195">
        <v>0</v>
      </c>
      <c r="BO391" s="195">
        <v>0</v>
      </c>
      <c r="BP391" s="195">
        <v>0</v>
      </c>
      <c r="BQ391" s="195">
        <v>0</v>
      </c>
      <c r="BR391" s="195">
        <v>0</v>
      </c>
      <c r="BS391" s="195">
        <v>0</v>
      </c>
      <c r="BT391" s="195">
        <v>0</v>
      </c>
      <c r="BU391" s="195">
        <v>0</v>
      </c>
      <c r="BV391" s="195">
        <v>0</v>
      </c>
      <c r="BW391" s="195">
        <v>0</v>
      </c>
      <c r="BX391" s="195">
        <v>0</v>
      </c>
      <c r="BY391" s="195">
        <v>0</v>
      </c>
      <c r="BZ391" s="195">
        <v>0</v>
      </c>
      <c r="CA391" s="195">
        <v>0</v>
      </c>
      <c r="CB391" s="195">
        <v>0</v>
      </c>
      <c r="CC391" s="195">
        <v>0</v>
      </c>
      <c r="CD391" s="195">
        <v>0</v>
      </c>
      <c r="CE391" s="195">
        <v>0</v>
      </c>
      <c r="CF391" s="195">
        <v>0</v>
      </c>
      <c r="CG391" s="195">
        <v>0</v>
      </c>
      <c r="CH391" s="195">
        <v>0</v>
      </c>
      <c r="CI391" s="195">
        <v>0</v>
      </c>
      <c r="CJ391" s="195">
        <v>0</v>
      </c>
      <c r="CK391" s="195">
        <v>0</v>
      </c>
      <c r="CL391" s="195">
        <v>0</v>
      </c>
      <c r="CM391" s="195">
        <v>0</v>
      </c>
    </row>
    <row r="392" spans="1:91" ht="24.6" hidden="1">
      <c r="A392" s="125">
        <v>37</v>
      </c>
      <c r="B392" s="243" t="s">
        <v>1119</v>
      </c>
      <c r="C392" s="128" t="s">
        <v>651</v>
      </c>
      <c r="D392" s="195">
        <v>0</v>
      </c>
      <c r="E392" s="195">
        <v>0</v>
      </c>
      <c r="F392" s="195">
        <v>0</v>
      </c>
      <c r="G392" s="195">
        <v>0</v>
      </c>
      <c r="H392" s="195">
        <v>0</v>
      </c>
      <c r="I392" s="195">
        <v>0</v>
      </c>
      <c r="J392" s="195">
        <v>0</v>
      </c>
      <c r="K392" s="195">
        <v>0</v>
      </c>
      <c r="L392" s="195">
        <v>0</v>
      </c>
      <c r="M392" s="195">
        <v>0</v>
      </c>
      <c r="N392" s="195">
        <v>0</v>
      </c>
      <c r="O392" s="195">
        <v>0</v>
      </c>
      <c r="P392" s="195">
        <v>0</v>
      </c>
      <c r="Q392" s="195">
        <v>0</v>
      </c>
      <c r="R392" s="195">
        <v>0</v>
      </c>
      <c r="S392" s="195">
        <v>0</v>
      </c>
      <c r="T392" s="195">
        <v>0</v>
      </c>
      <c r="U392" s="195">
        <v>0</v>
      </c>
      <c r="V392" s="195">
        <v>0</v>
      </c>
      <c r="W392" s="195">
        <v>0</v>
      </c>
      <c r="X392" s="195">
        <v>0</v>
      </c>
      <c r="Y392" s="195">
        <v>0</v>
      </c>
      <c r="Z392" s="195">
        <v>0</v>
      </c>
      <c r="AA392" s="195">
        <v>0</v>
      </c>
      <c r="AB392" s="195">
        <v>0</v>
      </c>
      <c r="AC392" s="195">
        <v>0</v>
      </c>
      <c r="AD392" s="195">
        <v>0</v>
      </c>
      <c r="AE392" s="195">
        <v>0</v>
      </c>
      <c r="AF392" s="195">
        <v>0</v>
      </c>
      <c r="AG392" s="195">
        <v>0</v>
      </c>
      <c r="AH392" s="195">
        <v>0</v>
      </c>
      <c r="AI392" s="195">
        <v>0</v>
      </c>
      <c r="AJ392" s="195">
        <v>0</v>
      </c>
      <c r="AK392" s="195">
        <v>0</v>
      </c>
      <c r="AL392" s="195">
        <v>0</v>
      </c>
      <c r="AM392" s="195">
        <v>0</v>
      </c>
      <c r="AN392" s="195">
        <v>0</v>
      </c>
      <c r="AO392" s="195">
        <v>0</v>
      </c>
      <c r="AP392" s="195">
        <v>0</v>
      </c>
      <c r="AQ392" s="195">
        <v>0</v>
      </c>
      <c r="AR392" s="195">
        <v>0</v>
      </c>
      <c r="AS392" s="195">
        <v>0</v>
      </c>
      <c r="AT392" s="195">
        <v>0</v>
      </c>
      <c r="AU392" s="195">
        <v>0</v>
      </c>
      <c r="AV392" s="195">
        <v>0</v>
      </c>
      <c r="AW392" s="195">
        <v>0</v>
      </c>
      <c r="AX392" s="195">
        <v>0</v>
      </c>
      <c r="AY392" s="195">
        <v>0</v>
      </c>
      <c r="AZ392" s="195">
        <v>0</v>
      </c>
      <c r="BA392" s="195">
        <v>0</v>
      </c>
      <c r="BB392" s="195">
        <v>0</v>
      </c>
      <c r="BC392" s="195">
        <v>0</v>
      </c>
      <c r="BD392" s="195">
        <v>0</v>
      </c>
      <c r="BE392" s="195">
        <v>0</v>
      </c>
      <c r="BF392" s="195">
        <v>0</v>
      </c>
      <c r="BG392" s="195">
        <v>0</v>
      </c>
      <c r="BH392" s="195">
        <v>0</v>
      </c>
      <c r="BI392" s="195">
        <v>0</v>
      </c>
      <c r="BJ392" s="195">
        <v>0</v>
      </c>
      <c r="BK392" s="195">
        <v>0</v>
      </c>
      <c r="BL392" s="195">
        <v>0</v>
      </c>
      <c r="BM392" s="195">
        <v>0</v>
      </c>
      <c r="BN392" s="195">
        <v>0</v>
      </c>
      <c r="BO392" s="195">
        <v>0</v>
      </c>
      <c r="BP392" s="195">
        <v>0</v>
      </c>
      <c r="BQ392" s="195">
        <v>0</v>
      </c>
      <c r="BR392" s="195">
        <v>0</v>
      </c>
      <c r="BS392" s="195">
        <v>0</v>
      </c>
      <c r="BT392" s="195">
        <v>0</v>
      </c>
      <c r="BU392" s="195">
        <v>0</v>
      </c>
      <c r="BV392" s="195">
        <v>0</v>
      </c>
      <c r="BW392" s="195">
        <v>0</v>
      </c>
      <c r="BX392" s="195">
        <v>0</v>
      </c>
      <c r="BY392" s="195">
        <v>0</v>
      </c>
      <c r="BZ392" s="195">
        <v>0</v>
      </c>
      <c r="CA392" s="195">
        <v>0</v>
      </c>
      <c r="CB392" s="195">
        <v>0</v>
      </c>
      <c r="CC392" s="195">
        <v>0</v>
      </c>
      <c r="CD392" s="195">
        <v>0</v>
      </c>
      <c r="CE392" s="195">
        <v>0</v>
      </c>
      <c r="CF392" s="195">
        <v>0</v>
      </c>
      <c r="CG392" s="195">
        <v>0</v>
      </c>
      <c r="CH392" s="195">
        <v>0</v>
      </c>
      <c r="CI392" s="195">
        <v>0</v>
      </c>
      <c r="CJ392" s="195">
        <v>0</v>
      </c>
      <c r="CK392" s="195">
        <v>0</v>
      </c>
      <c r="CL392" s="195">
        <v>0</v>
      </c>
      <c r="CM392" s="195">
        <v>0</v>
      </c>
    </row>
    <row r="393" spans="1:91" ht="24.6" hidden="1">
      <c r="A393" s="125">
        <v>37</v>
      </c>
      <c r="B393" s="243" t="s">
        <v>1120</v>
      </c>
      <c r="C393" s="128" t="s">
        <v>652</v>
      </c>
      <c r="D393" s="195">
        <v>0</v>
      </c>
      <c r="E393" s="195">
        <v>0</v>
      </c>
      <c r="F393" s="195">
        <v>0</v>
      </c>
      <c r="G393" s="195">
        <v>0</v>
      </c>
      <c r="H393" s="195">
        <v>0</v>
      </c>
      <c r="I393" s="195">
        <v>0</v>
      </c>
      <c r="J393" s="195">
        <v>0</v>
      </c>
      <c r="K393" s="195">
        <v>0</v>
      </c>
      <c r="L393" s="195">
        <v>0</v>
      </c>
      <c r="M393" s="195">
        <v>0</v>
      </c>
      <c r="N393" s="195">
        <v>0</v>
      </c>
      <c r="O393" s="195">
        <v>0</v>
      </c>
      <c r="P393" s="195">
        <v>0</v>
      </c>
      <c r="Q393" s="195">
        <v>0</v>
      </c>
      <c r="R393" s="195">
        <v>0</v>
      </c>
      <c r="S393" s="195">
        <v>0</v>
      </c>
      <c r="T393" s="195">
        <v>0</v>
      </c>
      <c r="U393" s="195">
        <v>0</v>
      </c>
      <c r="V393" s="195">
        <v>0</v>
      </c>
      <c r="W393" s="195">
        <v>0</v>
      </c>
      <c r="X393" s="195">
        <v>0</v>
      </c>
      <c r="Y393" s="195">
        <v>0</v>
      </c>
      <c r="Z393" s="195">
        <v>0</v>
      </c>
      <c r="AA393" s="195">
        <v>0</v>
      </c>
      <c r="AB393" s="195">
        <v>0</v>
      </c>
      <c r="AC393" s="195">
        <v>0</v>
      </c>
      <c r="AD393" s="195">
        <v>0</v>
      </c>
      <c r="AE393" s="195">
        <v>0</v>
      </c>
      <c r="AF393" s="195">
        <v>0</v>
      </c>
      <c r="AG393" s="195">
        <v>0</v>
      </c>
      <c r="AH393" s="195">
        <v>0</v>
      </c>
      <c r="AI393" s="195">
        <v>0</v>
      </c>
      <c r="AJ393" s="195">
        <v>0</v>
      </c>
      <c r="AK393" s="195">
        <v>0</v>
      </c>
      <c r="AL393" s="195">
        <v>0</v>
      </c>
      <c r="AM393" s="195">
        <v>0</v>
      </c>
      <c r="AN393" s="195">
        <v>0</v>
      </c>
      <c r="AO393" s="195">
        <v>0</v>
      </c>
      <c r="AP393" s="195">
        <v>0</v>
      </c>
      <c r="AQ393" s="195">
        <v>0</v>
      </c>
      <c r="AR393" s="195">
        <v>0</v>
      </c>
      <c r="AS393" s="195">
        <v>0</v>
      </c>
      <c r="AT393" s="195">
        <v>0</v>
      </c>
      <c r="AU393" s="195">
        <v>0</v>
      </c>
      <c r="AV393" s="195">
        <v>0</v>
      </c>
      <c r="AW393" s="195">
        <v>0</v>
      </c>
      <c r="AX393" s="195">
        <v>0</v>
      </c>
      <c r="AY393" s="195">
        <v>0</v>
      </c>
      <c r="AZ393" s="195">
        <v>0</v>
      </c>
      <c r="BA393" s="195">
        <v>0</v>
      </c>
      <c r="BB393" s="195">
        <v>0</v>
      </c>
      <c r="BC393" s="195">
        <v>0</v>
      </c>
      <c r="BD393" s="195">
        <v>0</v>
      </c>
      <c r="BE393" s="195">
        <v>0</v>
      </c>
      <c r="BF393" s="195">
        <v>0</v>
      </c>
      <c r="BG393" s="195">
        <v>0</v>
      </c>
      <c r="BH393" s="195">
        <v>0</v>
      </c>
      <c r="BI393" s="195">
        <v>0</v>
      </c>
      <c r="BJ393" s="195">
        <v>0</v>
      </c>
      <c r="BK393" s="195">
        <v>0</v>
      </c>
      <c r="BL393" s="195">
        <v>0</v>
      </c>
      <c r="BM393" s="195">
        <v>0</v>
      </c>
      <c r="BN393" s="195">
        <v>0</v>
      </c>
      <c r="BO393" s="195">
        <v>0</v>
      </c>
      <c r="BP393" s="195">
        <v>0</v>
      </c>
      <c r="BQ393" s="195">
        <v>0</v>
      </c>
      <c r="BR393" s="195">
        <v>0</v>
      </c>
      <c r="BS393" s="195">
        <v>0</v>
      </c>
      <c r="BT393" s="195">
        <v>0</v>
      </c>
      <c r="BU393" s="195">
        <v>0</v>
      </c>
      <c r="BV393" s="195">
        <v>0</v>
      </c>
      <c r="BW393" s="195">
        <v>0</v>
      </c>
      <c r="BX393" s="195">
        <v>0</v>
      </c>
      <c r="BY393" s="195">
        <v>0</v>
      </c>
      <c r="BZ393" s="195">
        <v>0</v>
      </c>
      <c r="CA393" s="195">
        <v>0</v>
      </c>
      <c r="CB393" s="195">
        <v>0</v>
      </c>
      <c r="CC393" s="195">
        <v>0</v>
      </c>
      <c r="CD393" s="195">
        <v>0</v>
      </c>
      <c r="CE393" s="195">
        <v>0</v>
      </c>
      <c r="CF393" s="195">
        <v>0</v>
      </c>
      <c r="CG393" s="195">
        <v>0</v>
      </c>
      <c r="CH393" s="195">
        <v>0</v>
      </c>
      <c r="CI393" s="195">
        <v>0</v>
      </c>
      <c r="CJ393" s="195">
        <v>0</v>
      </c>
      <c r="CK393" s="195">
        <v>0</v>
      </c>
      <c r="CL393" s="195">
        <v>0</v>
      </c>
      <c r="CM393" s="195">
        <v>0</v>
      </c>
    </row>
    <row r="394" spans="1:91" ht="24.6" hidden="1">
      <c r="A394" s="125">
        <v>37</v>
      </c>
      <c r="B394" s="243" t="s">
        <v>1121</v>
      </c>
      <c r="C394" s="128" t="s">
        <v>653</v>
      </c>
      <c r="D394" s="195">
        <v>312116.65000000002</v>
      </c>
      <c r="E394" s="195">
        <v>0</v>
      </c>
      <c r="F394" s="195">
        <v>0</v>
      </c>
      <c r="G394" s="195">
        <v>0</v>
      </c>
      <c r="H394" s="195">
        <v>0</v>
      </c>
      <c r="I394" s="195">
        <v>0</v>
      </c>
      <c r="J394" s="195">
        <v>0</v>
      </c>
      <c r="K394" s="195">
        <v>0</v>
      </c>
      <c r="L394" s="195">
        <v>0</v>
      </c>
      <c r="M394" s="195">
        <v>0</v>
      </c>
      <c r="N394" s="195">
        <v>160</v>
      </c>
      <c r="O394" s="195">
        <v>0</v>
      </c>
      <c r="P394" s="195">
        <v>7334.4</v>
      </c>
      <c r="Q394" s="195">
        <v>0</v>
      </c>
      <c r="R394" s="195">
        <v>0</v>
      </c>
      <c r="S394" s="195">
        <v>3183.87</v>
      </c>
      <c r="T394" s="195">
        <v>0</v>
      </c>
      <c r="U394" s="195">
        <v>0</v>
      </c>
      <c r="V394" s="195">
        <v>0</v>
      </c>
      <c r="W394" s="195">
        <v>0</v>
      </c>
      <c r="X394" s="195">
        <v>452650.04</v>
      </c>
      <c r="Y394" s="195">
        <v>0</v>
      </c>
      <c r="Z394" s="195">
        <v>0</v>
      </c>
      <c r="AA394" s="195">
        <v>0</v>
      </c>
      <c r="AB394" s="195">
        <v>0</v>
      </c>
      <c r="AC394" s="195">
        <v>0</v>
      </c>
      <c r="AD394" s="195">
        <v>0</v>
      </c>
      <c r="AE394" s="195">
        <v>0</v>
      </c>
      <c r="AF394" s="195">
        <v>0</v>
      </c>
      <c r="AG394" s="195">
        <v>0</v>
      </c>
      <c r="AH394" s="195">
        <v>0</v>
      </c>
      <c r="AI394" s="195">
        <v>6122.6</v>
      </c>
      <c r="AJ394" s="195">
        <v>0</v>
      </c>
      <c r="AK394" s="195">
        <v>0</v>
      </c>
      <c r="AL394" s="195">
        <v>116891.99</v>
      </c>
      <c r="AM394" s="195">
        <v>0</v>
      </c>
      <c r="AN394" s="195">
        <v>0</v>
      </c>
      <c r="AO394" s="195">
        <v>0</v>
      </c>
      <c r="AP394" s="195">
        <v>0</v>
      </c>
      <c r="AQ394" s="195">
        <v>0</v>
      </c>
      <c r="AR394" s="195">
        <v>0</v>
      </c>
      <c r="AS394" s="195">
        <v>0</v>
      </c>
      <c r="AT394" s="195">
        <v>0</v>
      </c>
      <c r="AU394" s="195">
        <v>99</v>
      </c>
      <c r="AV394" s="195">
        <v>0</v>
      </c>
      <c r="AW394" s="195">
        <v>0</v>
      </c>
      <c r="AX394" s="195">
        <v>0</v>
      </c>
      <c r="AY394" s="195">
        <v>0</v>
      </c>
      <c r="AZ394" s="195">
        <v>0</v>
      </c>
      <c r="BA394" s="195">
        <v>0</v>
      </c>
      <c r="BB394" s="195">
        <v>30211.200000000001</v>
      </c>
      <c r="BC394" s="195">
        <v>0</v>
      </c>
      <c r="BD394" s="195">
        <v>92115.6</v>
      </c>
      <c r="BE394" s="195">
        <v>3502</v>
      </c>
      <c r="BF394" s="195">
        <v>0</v>
      </c>
      <c r="BG394" s="195">
        <v>0</v>
      </c>
      <c r="BH394" s="195">
        <v>10847.12</v>
      </c>
      <c r="BI394" s="195">
        <v>0</v>
      </c>
      <c r="BJ394" s="195">
        <v>0</v>
      </c>
      <c r="BK394" s="195">
        <v>0</v>
      </c>
      <c r="BL394" s="195">
        <v>0</v>
      </c>
      <c r="BM394" s="195">
        <v>124230.6</v>
      </c>
      <c r="BN394" s="195">
        <v>0</v>
      </c>
      <c r="BO394" s="195">
        <v>0</v>
      </c>
      <c r="BP394" s="195">
        <v>0</v>
      </c>
      <c r="BQ394" s="195">
        <v>0</v>
      </c>
      <c r="BR394" s="195">
        <v>0</v>
      </c>
      <c r="BS394" s="195">
        <v>758371.16</v>
      </c>
      <c r="BT394" s="195">
        <v>0</v>
      </c>
      <c r="BU394" s="195">
        <v>0</v>
      </c>
      <c r="BV394" s="195">
        <v>50483.01</v>
      </c>
      <c r="BW394" s="195">
        <v>0</v>
      </c>
      <c r="BX394" s="195">
        <v>0</v>
      </c>
      <c r="BY394" s="195">
        <v>43525.440000000002</v>
      </c>
      <c r="BZ394" s="195">
        <v>0</v>
      </c>
      <c r="CA394" s="195">
        <v>0</v>
      </c>
      <c r="CB394" s="195">
        <v>0</v>
      </c>
      <c r="CC394" s="195">
        <v>0</v>
      </c>
      <c r="CD394" s="195">
        <v>0</v>
      </c>
      <c r="CE394" s="195">
        <v>0</v>
      </c>
      <c r="CF394" s="195">
        <v>223.2</v>
      </c>
      <c r="CG394" s="195">
        <v>0</v>
      </c>
      <c r="CH394" s="195">
        <v>0</v>
      </c>
      <c r="CI394" s="195">
        <v>0</v>
      </c>
      <c r="CJ394" s="195">
        <v>0</v>
      </c>
      <c r="CK394" s="195">
        <v>0</v>
      </c>
      <c r="CL394" s="195">
        <v>0</v>
      </c>
      <c r="CM394" s="195">
        <v>0</v>
      </c>
    </row>
    <row r="395" spans="1:91" ht="24.6" hidden="1">
      <c r="A395" s="125">
        <v>37</v>
      </c>
      <c r="B395" s="243" t="s">
        <v>1122</v>
      </c>
      <c r="C395" s="128" t="s">
        <v>654</v>
      </c>
      <c r="D395" s="195">
        <v>47206.66</v>
      </c>
      <c r="E395" s="195">
        <v>0</v>
      </c>
      <c r="F395" s="195">
        <v>0</v>
      </c>
      <c r="G395" s="195">
        <v>0</v>
      </c>
      <c r="H395" s="195">
        <v>0</v>
      </c>
      <c r="I395" s="195">
        <v>0</v>
      </c>
      <c r="J395" s="195">
        <v>0</v>
      </c>
      <c r="K395" s="195">
        <v>0</v>
      </c>
      <c r="L395" s="195">
        <v>0</v>
      </c>
      <c r="M395" s="195">
        <v>0</v>
      </c>
      <c r="N395" s="195">
        <v>0</v>
      </c>
      <c r="O395" s="195">
        <v>0</v>
      </c>
      <c r="P395" s="195">
        <v>6460.4</v>
      </c>
      <c r="Q395" s="195">
        <v>0</v>
      </c>
      <c r="R395" s="195">
        <v>0</v>
      </c>
      <c r="S395" s="195">
        <v>0</v>
      </c>
      <c r="T395" s="195">
        <v>0</v>
      </c>
      <c r="U395" s="195">
        <v>0</v>
      </c>
      <c r="V395" s="195">
        <v>0</v>
      </c>
      <c r="W395" s="195">
        <v>0</v>
      </c>
      <c r="X395" s="195">
        <v>33190.14</v>
      </c>
      <c r="Y395" s="195">
        <v>0</v>
      </c>
      <c r="Z395" s="195">
        <v>0</v>
      </c>
      <c r="AA395" s="195">
        <v>0</v>
      </c>
      <c r="AB395" s="195">
        <v>0</v>
      </c>
      <c r="AC395" s="195">
        <v>0</v>
      </c>
      <c r="AD395" s="195">
        <v>0</v>
      </c>
      <c r="AE395" s="195">
        <v>0</v>
      </c>
      <c r="AF395" s="195">
        <v>0</v>
      </c>
      <c r="AG395" s="195">
        <v>0</v>
      </c>
      <c r="AH395" s="195">
        <v>0</v>
      </c>
      <c r="AI395" s="195">
        <v>0</v>
      </c>
      <c r="AJ395" s="195">
        <v>0</v>
      </c>
      <c r="AK395" s="195">
        <v>0</v>
      </c>
      <c r="AL395" s="195">
        <v>0</v>
      </c>
      <c r="AM395" s="195">
        <v>0</v>
      </c>
      <c r="AN395" s="195">
        <v>0</v>
      </c>
      <c r="AO395" s="195">
        <v>0</v>
      </c>
      <c r="AP395" s="195">
        <v>0</v>
      </c>
      <c r="AQ395" s="195">
        <v>0</v>
      </c>
      <c r="AR395" s="195">
        <v>0</v>
      </c>
      <c r="AS395" s="195">
        <v>0</v>
      </c>
      <c r="AT395" s="195">
        <v>0</v>
      </c>
      <c r="AU395" s="195">
        <v>0</v>
      </c>
      <c r="AV395" s="195">
        <v>0</v>
      </c>
      <c r="AW395" s="195">
        <v>0</v>
      </c>
      <c r="AX395" s="195">
        <v>0</v>
      </c>
      <c r="AY395" s="195">
        <v>0</v>
      </c>
      <c r="AZ395" s="195">
        <v>0</v>
      </c>
      <c r="BA395" s="195">
        <v>0</v>
      </c>
      <c r="BB395" s="195">
        <v>0</v>
      </c>
      <c r="BC395" s="195">
        <v>0</v>
      </c>
      <c r="BD395" s="195">
        <v>0</v>
      </c>
      <c r="BE395" s="195">
        <v>9408.2999999999993</v>
      </c>
      <c r="BF395" s="195">
        <v>0</v>
      </c>
      <c r="BG395" s="195">
        <v>0</v>
      </c>
      <c r="BH395" s="195">
        <v>0</v>
      </c>
      <c r="BI395" s="195">
        <v>0</v>
      </c>
      <c r="BJ395" s="195">
        <v>0</v>
      </c>
      <c r="BK395" s="195">
        <v>0</v>
      </c>
      <c r="BL395" s="195">
        <v>0</v>
      </c>
      <c r="BM395" s="195">
        <v>156694.20000000001</v>
      </c>
      <c r="BN395" s="195">
        <v>0</v>
      </c>
      <c r="BO395" s="195">
        <v>0</v>
      </c>
      <c r="BP395" s="195">
        <v>0</v>
      </c>
      <c r="BQ395" s="195">
        <v>0</v>
      </c>
      <c r="BR395" s="195">
        <v>0</v>
      </c>
      <c r="BS395" s="197">
        <v>161386.79999999999</v>
      </c>
      <c r="BT395" s="195">
        <v>0</v>
      </c>
      <c r="BU395" s="195">
        <v>0</v>
      </c>
      <c r="BV395" s="195">
        <v>33854.28</v>
      </c>
      <c r="BW395" s="195">
        <v>0</v>
      </c>
      <c r="BX395" s="195">
        <v>0</v>
      </c>
      <c r="BY395" s="195">
        <v>0</v>
      </c>
      <c r="BZ395" s="195">
        <v>0</v>
      </c>
      <c r="CA395" s="195">
        <v>0</v>
      </c>
      <c r="CB395" s="195">
        <v>0</v>
      </c>
      <c r="CC395" s="195">
        <v>0</v>
      </c>
      <c r="CD395" s="195">
        <v>0</v>
      </c>
      <c r="CE395" s="195">
        <v>0</v>
      </c>
      <c r="CF395" s="195">
        <v>0</v>
      </c>
      <c r="CG395" s="195">
        <v>0</v>
      </c>
      <c r="CH395" s="195">
        <v>0</v>
      </c>
      <c r="CI395" s="195">
        <v>0</v>
      </c>
      <c r="CJ395" s="195">
        <v>0</v>
      </c>
      <c r="CK395" s="195">
        <v>0</v>
      </c>
      <c r="CL395" s="195">
        <v>0</v>
      </c>
      <c r="CM395" s="195">
        <v>0</v>
      </c>
    </row>
    <row r="396" spans="1:91" ht="24.6" hidden="1">
      <c r="A396" s="125">
        <v>37</v>
      </c>
      <c r="B396" s="243" t="s">
        <v>1123</v>
      </c>
      <c r="C396" s="128" t="s">
        <v>655</v>
      </c>
      <c r="D396" s="195">
        <v>0</v>
      </c>
      <c r="E396" s="195">
        <v>0</v>
      </c>
      <c r="F396" s="195">
        <v>0</v>
      </c>
      <c r="G396" s="195">
        <v>0</v>
      </c>
      <c r="H396" s="195">
        <v>0</v>
      </c>
      <c r="I396" s="195">
        <v>0</v>
      </c>
      <c r="J396" s="195">
        <v>0</v>
      </c>
      <c r="K396" s="195">
        <v>0</v>
      </c>
      <c r="L396" s="195">
        <v>0</v>
      </c>
      <c r="M396" s="195">
        <v>0</v>
      </c>
      <c r="N396" s="195">
        <v>0</v>
      </c>
      <c r="O396" s="195">
        <v>0</v>
      </c>
      <c r="P396" s="195">
        <v>0</v>
      </c>
      <c r="Q396" s="195">
        <v>0</v>
      </c>
      <c r="R396" s="195">
        <v>0</v>
      </c>
      <c r="S396" s="195">
        <v>0</v>
      </c>
      <c r="T396" s="195">
        <v>0</v>
      </c>
      <c r="U396" s="195">
        <v>0</v>
      </c>
      <c r="V396" s="195">
        <v>0</v>
      </c>
      <c r="W396" s="195">
        <v>0</v>
      </c>
      <c r="X396" s="195">
        <v>0</v>
      </c>
      <c r="Y396" s="195">
        <v>0</v>
      </c>
      <c r="Z396" s="195">
        <v>0</v>
      </c>
      <c r="AA396" s="195">
        <v>0</v>
      </c>
      <c r="AB396" s="195">
        <v>0</v>
      </c>
      <c r="AC396" s="195">
        <v>0</v>
      </c>
      <c r="AD396" s="195">
        <v>0</v>
      </c>
      <c r="AE396" s="195">
        <v>0</v>
      </c>
      <c r="AF396" s="195">
        <v>0</v>
      </c>
      <c r="AG396" s="195">
        <v>0</v>
      </c>
      <c r="AH396" s="195">
        <v>0</v>
      </c>
      <c r="AI396" s="195">
        <v>0</v>
      </c>
      <c r="AJ396" s="195">
        <v>0</v>
      </c>
      <c r="AK396" s="195">
        <v>0</v>
      </c>
      <c r="AL396" s="195">
        <v>0</v>
      </c>
      <c r="AM396" s="195">
        <v>0</v>
      </c>
      <c r="AN396" s="195">
        <v>0</v>
      </c>
      <c r="AO396" s="195">
        <v>777719.76</v>
      </c>
      <c r="AP396" s="195">
        <v>0</v>
      </c>
      <c r="AQ396" s="195">
        <v>0</v>
      </c>
      <c r="AR396" s="195">
        <v>0</v>
      </c>
      <c r="AS396" s="195">
        <v>0</v>
      </c>
      <c r="AT396" s="195">
        <v>0</v>
      </c>
      <c r="AU396" s="195">
        <v>0</v>
      </c>
      <c r="AV396" s="195">
        <v>0</v>
      </c>
      <c r="AW396" s="195">
        <v>0</v>
      </c>
      <c r="AX396" s="195">
        <v>0</v>
      </c>
      <c r="AY396" s="195">
        <v>0</v>
      </c>
      <c r="AZ396" s="195">
        <v>0</v>
      </c>
      <c r="BA396" s="195">
        <v>0</v>
      </c>
      <c r="BB396" s="195">
        <v>0</v>
      </c>
      <c r="BC396" s="195">
        <v>0</v>
      </c>
      <c r="BD396" s="195">
        <v>0</v>
      </c>
      <c r="BE396" s="195">
        <v>0</v>
      </c>
      <c r="BF396" s="195">
        <v>0</v>
      </c>
      <c r="BG396" s="195">
        <v>0</v>
      </c>
      <c r="BH396" s="195">
        <v>0</v>
      </c>
      <c r="BI396" s="195">
        <v>0</v>
      </c>
      <c r="BJ396" s="195">
        <v>0</v>
      </c>
      <c r="BK396" s="195">
        <v>0</v>
      </c>
      <c r="BL396" s="195">
        <v>0</v>
      </c>
      <c r="BM396" s="195">
        <v>37533.15</v>
      </c>
      <c r="BN396" s="195">
        <v>0</v>
      </c>
      <c r="BO396" s="195">
        <v>0</v>
      </c>
      <c r="BP396" s="195">
        <v>0</v>
      </c>
      <c r="BQ396" s="195">
        <v>0</v>
      </c>
      <c r="BR396" s="195">
        <v>0</v>
      </c>
      <c r="BS396" s="197">
        <v>380726.71</v>
      </c>
      <c r="BT396" s="195">
        <v>0</v>
      </c>
      <c r="BU396" s="195">
        <v>0</v>
      </c>
      <c r="BV396" s="195">
        <v>0</v>
      </c>
      <c r="BW396" s="195">
        <v>56624</v>
      </c>
      <c r="BX396" s="195">
        <v>0</v>
      </c>
      <c r="BY396" s="195">
        <v>0</v>
      </c>
      <c r="BZ396" s="195">
        <v>0</v>
      </c>
      <c r="CA396" s="195">
        <v>0</v>
      </c>
      <c r="CB396" s="195">
        <v>0</v>
      </c>
      <c r="CC396" s="195">
        <v>0</v>
      </c>
      <c r="CD396" s="195">
        <v>0</v>
      </c>
      <c r="CE396" s="195">
        <v>0</v>
      </c>
      <c r="CF396" s="195">
        <v>0</v>
      </c>
      <c r="CG396" s="195">
        <v>0</v>
      </c>
      <c r="CH396" s="195">
        <v>0</v>
      </c>
      <c r="CI396" s="195">
        <v>0</v>
      </c>
      <c r="CJ396" s="195">
        <v>0</v>
      </c>
      <c r="CK396" s="195">
        <v>0</v>
      </c>
      <c r="CL396" s="195">
        <v>0</v>
      </c>
      <c r="CM396" s="195">
        <v>0</v>
      </c>
    </row>
    <row r="397" spans="1:91" ht="24.6" hidden="1">
      <c r="A397" s="125">
        <v>37</v>
      </c>
      <c r="B397" s="243" t="s">
        <v>1124</v>
      </c>
      <c r="C397" s="128" t="s">
        <v>656</v>
      </c>
      <c r="D397" s="195">
        <v>1545599.26</v>
      </c>
      <c r="E397" s="195">
        <v>19664.7</v>
      </c>
      <c r="F397" s="195">
        <v>21833.360000000001</v>
      </c>
      <c r="G397" s="195">
        <v>15537.72</v>
      </c>
      <c r="H397" s="195">
        <v>15931.48</v>
      </c>
      <c r="I397" s="195">
        <v>13516.24</v>
      </c>
      <c r="J397" s="195">
        <v>20600.63</v>
      </c>
      <c r="K397" s="195">
        <v>77147.44</v>
      </c>
      <c r="L397" s="195">
        <v>59599.519999999997</v>
      </c>
      <c r="M397" s="195">
        <v>83872.240000000005</v>
      </c>
      <c r="N397" s="195">
        <v>29099.97</v>
      </c>
      <c r="O397" s="195">
        <v>5419.8</v>
      </c>
      <c r="P397" s="195">
        <v>37189.58</v>
      </c>
      <c r="Q397" s="195">
        <v>4556.87</v>
      </c>
      <c r="R397" s="195">
        <v>8673.2800000000007</v>
      </c>
      <c r="S397" s="195">
        <v>193579.12</v>
      </c>
      <c r="T397" s="195">
        <v>25905.02</v>
      </c>
      <c r="U397" s="195">
        <v>13307.78</v>
      </c>
      <c r="V397" s="195">
        <v>15532</v>
      </c>
      <c r="W397" s="195">
        <v>2532</v>
      </c>
      <c r="X397" s="195">
        <v>188738.16</v>
      </c>
      <c r="Y397" s="195">
        <v>24879.32</v>
      </c>
      <c r="Z397" s="195">
        <v>134079.76</v>
      </c>
      <c r="AA397" s="195">
        <v>63936.22</v>
      </c>
      <c r="AB397" s="195">
        <v>15823.76</v>
      </c>
      <c r="AC397" s="195">
        <v>57452.72</v>
      </c>
      <c r="AD397" s="195">
        <v>305037.2</v>
      </c>
      <c r="AE397" s="195">
        <v>145604.48000000001</v>
      </c>
      <c r="AF397" s="195">
        <v>36183.360000000001</v>
      </c>
      <c r="AG397" s="195">
        <v>24587.439999999999</v>
      </c>
      <c r="AH397" s="195">
        <v>14191.68</v>
      </c>
      <c r="AI397" s="195">
        <v>26095.4</v>
      </c>
      <c r="AJ397" s="195">
        <v>28767.94</v>
      </c>
      <c r="AK397" s="195">
        <v>98519.44</v>
      </c>
      <c r="AL397" s="195">
        <v>471787.92</v>
      </c>
      <c r="AM397" s="195">
        <v>65848.479999999996</v>
      </c>
      <c r="AN397" s="195">
        <v>14871.48</v>
      </c>
      <c r="AO397" s="195">
        <v>9640.24</v>
      </c>
      <c r="AP397" s="195">
        <v>37992.959999999999</v>
      </c>
      <c r="AQ397" s="195">
        <v>39945.440000000002</v>
      </c>
      <c r="AR397" s="195">
        <v>3810</v>
      </c>
      <c r="AS397" s="195">
        <v>183383.91</v>
      </c>
      <c r="AT397" s="195">
        <v>87180</v>
      </c>
      <c r="AU397" s="195">
        <v>72666.16</v>
      </c>
      <c r="AV397" s="195">
        <v>46375.33</v>
      </c>
      <c r="AW397" s="195">
        <v>67106</v>
      </c>
      <c r="AX397" s="195">
        <v>5730.76</v>
      </c>
      <c r="AY397" s="195">
        <v>68791.460000000006</v>
      </c>
      <c r="AZ397" s="195">
        <v>41632.720000000001</v>
      </c>
      <c r="BA397" s="195">
        <v>3328.56</v>
      </c>
      <c r="BB397" s="195">
        <v>209187.52</v>
      </c>
      <c r="BC397" s="195">
        <v>13151.52</v>
      </c>
      <c r="BD397" s="195">
        <v>195665.84</v>
      </c>
      <c r="BE397" s="195">
        <v>66447.600000000006</v>
      </c>
      <c r="BF397" s="195">
        <v>15114.2</v>
      </c>
      <c r="BG397" s="195">
        <v>40544.6</v>
      </c>
      <c r="BH397" s="195">
        <v>93190.82</v>
      </c>
      <c r="BI397" s="195">
        <v>4968.88</v>
      </c>
      <c r="BJ397" s="195">
        <v>854.16</v>
      </c>
      <c r="BK397" s="195">
        <v>32863.68</v>
      </c>
      <c r="BL397" s="195">
        <v>43613.599999999999</v>
      </c>
      <c r="BM397" s="195">
        <v>331967.46000000002</v>
      </c>
      <c r="BN397" s="195">
        <v>55186.7</v>
      </c>
      <c r="BO397" s="195">
        <v>53677.22</v>
      </c>
      <c r="BP397" s="195">
        <v>148896.76</v>
      </c>
      <c r="BQ397" s="195">
        <v>149197.51999999999</v>
      </c>
      <c r="BR397" s="195">
        <v>179407.52</v>
      </c>
      <c r="BS397" s="195">
        <v>102505.27</v>
      </c>
      <c r="BT397" s="195">
        <v>7756.16</v>
      </c>
      <c r="BU397" s="195">
        <v>112405.37</v>
      </c>
      <c r="BV397" s="195">
        <v>666035.57999999996</v>
      </c>
      <c r="BW397" s="195">
        <v>6142.88</v>
      </c>
      <c r="BX397" s="195">
        <v>108481.98</v>
      </c>
      <c r="BY397" s="195">
        <v>102935.72</v>
      </c>
      <c r="BZ397" s="195">
        <v>17544.95</v>
      </c>
      <c r="CA397" s="195">
        <v>246914.16</v>
      </c>
      <c r="CB397" s="195">
        <v>200527.76</v>
      </c>
      <c r="CC397" s="195">
        <v>195656.32000000001</v>
      </c>
      <c r="CD397" s="195">
        <v>104764.8</v>
      </c>
      <c r="CE397" s="195">
        <v>47056.480000000003</v>
      </c>
      <c r="CF397" s="195">
        <v>139223.20000000001</v>
      </c>
      <c r="CG397" s="195">
        <v>2928.24</v>
      </c>
      <c r="CH397" s="195">
        <v>20752.8</v>
      </c>
      <c r="CI397" s="195">
        <v>20506.080000000002</v>
      </c>
      <c r="CJ397" s="195">
        <v>6821.84</v>
      </c>
      <c r="CK397" s="195">
        <v>305290.03000000003</v>
      </c>
      <c r="CL397" s="195">
        <v>8890</v>
      </c>
      <c r="CM397" s="195">
        <v>48857.24</v>
      </c>
    </row>
    <row r="398" spans="1:91" ht="24.6" hidden="1">
      <c r="A398" s="125">
        <v>37</v>
      </c>
      <c r="B398" s="243" t="s">
        <v>1125</v>
      </c>
      <c r="C398" s="128" t="s">
        <v>657</v>
      </c>
      <c r="D398" s="195">
        <v>476344.41</v>
      </c>
      <c r="E398" s="195">
        <v>601.91999999999996</v>
      </c>
      <c r="F398" s="195">
        <v>5809.68</v>
      </c>
      <c r="G398" s="195">
        <v>10453.36</v>
      </c>
      <c r="H398" s="195">
        <v>6989.28</v>
      </c>
      <c r="I398" s="195">
        <v>2542</v>
      </c>
      <c r="J398" s="195">
        <v>9283.82</v>
      </c>
      <c r="K398" s="195">
        <v>12618.88</v>
      </c>
      <c r="L398" s="195">
        <v>13042.08</v>
      </c>
      <c r="M398" s="195">
        <v>16216.26</v>
      </c>
      <c r="N398" s="195">
        <v>47068.65</v>
      </c>
      <c r="O398" s="195">
        <v>741.44</v>
      </c>
      <c r="P398" s="195">
        <v>119457.05</v>
      </c>
      <c r="Q398" s="195">
        <v>2562.5100000000002</v>
      </c>
      <c r="R398" s="195">
        <v>28815.360000000001</v>
      </c>
      <c r="S398" s="195">
        <v>58160.6</v>
      </c>
      <c r="T398" s="195">
        <v>8978.44</v>
      </c>
      <c r="U398" s="195">
        <v>12415.02</v>
      </c>
      <c r="V398" s="195">
        <v>2211.52</v>
      </c>
      <c r="W398" s="195">
        <v>2574.96</v>
      </c>
      <c r="X398" s="195">
        <v>1551856.22</v>
      </c>
      <c r="Y398" s="195">
        <v>14618.4</v>
      </c>
      <c r="Z398" s="195">
        <v>151470.32</v>
      </c>
      <c r="AA398" s="195">
        <v>60102.16</v>
      </c>
      <c r="AB398" s="195">
        <v>3471.76</v>
      </c>
      <c r="AC398" s="195">
        <v>14004.44</v>
      </c>
      <c r="AD398" s="195">
        <v>211734.72</v>
      </c>
      <c r="AE398" s="195">
        <v>113060</v>
      </c>
      <c r="AF398" s="195">
        <v>19048.560000000001</v>
      </c>
      <c r="AG398" s="195">
        <v>17696.88</v>
      </c>
      <c r="AH398" s="195">
        <v>8128.16</v>
      </c>
      <c r="AI398" s="195">
        <v>6029.68</v>
      </c>
      <c r="AJ398" s="195">
        <v>31918.720000000001</v>
      </c>
      <c r="AK398" s="195">
        <v>11997.6</v>
      </c>
      <c r="AL398" s="195">
        <v>962898.61</v>
      </c>
      <c r="AM398" s="195">
        <v>12360.96</v>
      </c>
      <c r="AN398" s="195">
        <v>3273.24</v>
      </c>
      <c r="AO398" s="195">
        <v>12980.27</v>
      </c>
      <c r="AP398" s="195">
        <v>21873.68</v>
      </c>
      <c r="AQ398" s="195">
        <v>5072.3999999999996</v>
      </c>
      <c r="AR398" s="195">
        <v>4339.6000000000004</v>
      </c>
      <c r="AS398" s="195">
        <v>343609.99</v>
      </c>
      <c r="AT398" s="195">
        <v>14327.2</v>
      </c>
      <c r="AU398" s="195">
        <v>24036.240000000002</v>
      </c>
      <c r="AV398" s="195">
        <v>25972.959999999999</v>
      </c>
      <c r="AW398" s="195">
        <v>22460.16</v>
      </c>
      <c r="AX398" s="195">
        <v>2557.52</v>
      </c>
      <c r="AY398" s="195">
        <v>12553.72</v>
      </c>
      <c r="AZ398" s="195">
        <v>9283.36</v>
      </c>
      <c r="BA398" s="195">
        <v>1009.04</v>
      </c>
      <c r="BB398" s="195">
        <v>85110.96</v>
      </c>
      <c r="BC398" s="195">
        <v>3310.96</v>
      </c>
      <c r="BD398" s="195">
        <v>281049.26</v>
      </c>
      <c r="BE398" s="195">
        <v>61900.77</v>
      </c>
      <c r="BF398" s="195">
        <v>5172.0200000000004</v>
      </c>
      <c r="BG398" s="195">
        <v>10432.56</v>
      </c>
      <c r="BH398" s="195">
        <v>212832.42</v>
      </c>
      <c r="BI398" s="195">
        <v>3434.48</v>
      </c>
      <c r="BJ398" s="195">
        <v>0</v>
      </c>
      <c r="BK398" s="195">
        <v>23727.200000000001</v>
      </c>
      <c r="BL398" s="195">
        <v>158781.48000000001</v>
      </c>
      <c r="BM398" s="195">
        <v>558080.80000000005</v>
      </c>
      <c r="BN398" s="195">
        <v>17610.12</v>
      </c>
      <c r="BO398" s="195">
        <v>21417.3</v>
      </c>
      <c r="BP398" s="195">
        <v>72425.039999999994</v>
      </c>
      <c r="BQ398" s="195">
        <v>37576.31</v>
      </c>
      <c r="BR398" s="195">
        <v>140267.6</v>
      </c>
      <c r="BS398" s="195">
        <v>103396.54</v>
      </c>
      <c r="BT398" s="195">
        <v>4265.3599999999997</v>
      </c>
      <c r="BU398" s="195">
        <v>66903.95</v>
      </c>
      <c r="BV398" s="195">
        <v>594438</v>
      </c>
      <c r="BW398" s="195">
        <v>0</v>
      </c>
      <c r="BX398" s="195">
        <v>39486.04</v>
      </c>
      <c r="BY398" s="195">
        <v>136818.56</v>
      </c>
      <c r="BZ398" s="195">
        <v>5928.4</v>
      </c>
      <c r="CA398" s="195">
        <v>35791.879999999997</v>
      </c>
      <c r="CB398" s="195">
        <v>32912.160000000003</v>
      </c>
      <c r="CC398" s="195">
        <v>103051.68</v>
      </c>
      <c r="CD398" s="195">
        <v>141951.46</v>
      </c>
      <c r="CE398" s="195">
        <v>40211.919999999998</v>
      </c>
      <c r="CF398" s="195">
        <v>104025.32</v>
      </c>
      <c r="CG398" s="195">
        <v>231.28</v>
      </c>
      <c r="CH398" s="195">
        <v>6339.52</v>
      </c>
      <c r="CI398" s="195">
        <v>0</v>
      </c>
      <c r="CJ398" s="195">
        <v>690.72</v>
      </c>
      <c r="CK398" s="195">
        <v>103413.4</v>
      </c>
      <c r="CL398" s="195">
        <v>6112.72</v>
      </c>
      <c r="CM398" s="195">
        <v>2759.84</v>
      </c>
    </row>
    <row r="399" spans="1:91" ht="24.6" hidden="1">
      <c r="A399" s="125">
        <v>37</v>
      </c>
      <c r="B399" s="243" t="s">
        <v>1126</v>
      </c>
      <c r="C399" s="128" t="s">
        <v>658</v>
      </c>
      <c r="D399" s="195">
        <v>0</v>
      </c>
      <c r="E399" s="195">
        <v>1124.74</v>
      </c>
      <c r="F399" s="195">
        <v>825.18</v>
      </c>
      <c r="G399" s="195">
        <v>2334.7199999999998</v>
      </c>
      <c r="H399" s="195">
        <v>34820.47</v>
      </c>
      <c r="I399" s="195">
        <v>11183.74</v>
      </c>
      <c r="J399" s="195">
        <v>2778.05</v>
      </c>
      <c r="K399" s="195">
        <v>0</v>
      </c>
      <c r="L399" s="195">
        <v>2186.34</v>
      </c>
      <c r="M399" s="195">
        <v>1512.21</v>
      </c>
      <c r="N399" s="195">
        <v>19636.060000000001</v>
      </c>
      <c r="O399" s="195">
        <v>3316.1</v>
      </c>
      <c r="P399" s="195">
        <v>239337.3</v>
      </c>
      <c r="Q399" s="195">
        <v>7747.64</v>
      </c>
      <c r="R399" s="195">
        <v>24182.66</v>
      </c>
      <c r="S399" s="195">
        <v>7804.13</v>
      </c>
      <c r="T399" s="195">
        <v>45890.48</v>
      </c>
      <c r="U399" s="195">
        <v>1659.24</v>
      </c>
      <c r="V399" s="195">
        <v>5818.1</v>
      </c>
      <c r="W399" s="195">
        <v>1387.55</v>
      </c>
      <c r="X399" s="195">
        <v>1155010.99</v>
      </c>
      <c r="Y399" s="195">
        <v>4583.84</v>
      </c>
      <c r="Z399" s="195">
        <v>5774.22</v>
      </c>
      <c r="AA399" s="195">
        <v>11845.95</v>
      </c>
      <c r="AB399" s="195">
        <v>1254.6300000000001</v>
      </c>
      <c r="AC399" s="195">
        <v>16563.87</v>
      </c>
      <c r="AD399" s="195">
        <v>9928.2000000000007</v>
      </c>
      <c r="AE399" s="195">
        <v>21293.040000000001</v>
      </c>
      <c r="AF399" s="195">
        <v>6276.68</v>
      </c>
      <c r="AG399" s="195">
        <v>8713.4599999999991</v>
      </c>
      <c r="AH399" s="195">
        <v>5103</v>
      </c>
      <c r="AI399" s="195">
        <v>57131.58</v>
      </c>
      <c r="AJ399" s="195">
        <v>24773.14</v>
      </c>
      <c r="AK399" s="195">
        <v>385.1</v>
      </c>
      <c r="AL399" s="195">
        <v>7075389.1100000003</v>
      </c>
      <c r="AM399" s="195">
        <v>0</v>
      </c>
      <c r="AN399" s="195">
        <v>57760.21</v>
      </c>
      <c r="AO399" s="195">
        <v>168.18</v>
      </c>
      <c r="AP399" s="195">
        <v>76677.87</v>
      </c>
      <c r="AQ399" s="195">
        <v>4007.34</v>
      </c>
      <c r="AR399" s="195">
        <v>1378.38</v>
      </c>
      <c r="AS399" s="195">
        <v>547818.66</v>
      </c>
      <c r="AT399" s="195">
        <v>13763.62</v>
      </c>
      <c r="AU399" s="195">
        <v>21664.79</v>
      </c>
      <c r="AV399" s="195">
        <v>0</v>
      </c>
      <c r="AW399" s="195">
        <v>16431.86</v>
      </c>
      <c r="AX399" s="195">
        <v>0</v>
      </c>
      <c r="AY399" s="195">
        <v>41134.06</v>
      </c>
      <c r="AZ399" s="195">
        <v>5627.55</v>
      </c>
      <c r="BA399" s="195">
        <v>0</v>
      </c>
      <c r="BB399" s="195">
        <v>17494.080000000002</v>
      </c>
      <c r="BC399" s="195">
        <v>28219.05</v>
      </c>
      <c r="BD399" s="195">
        <v>1051240.57</v>
      </c>
      <c r="BE399" s="195">
        <v>0</v>
      </c>
      <c r="BF399" s="195">
        <v>0</v>
      </c>
      <c r="BG399" s="195">
        <v>1319.2</v>
      </c>
      <c r="BH399" s="195">
        <v>127859.21</v>
      </c>
      <c r="BI399" s="195">
        <v>0</v>
      </c>
      <c r="BJ399" s="195">
        <v>63.56</v>
      </c>
      <c r="BK399" s="195">
        <v>0</v>
      </c>
      <c r="BL399" s="195">
        <v>0</v>
      </c>
      <c r="BM399" s="195">
        <v>1361348.69</v>
      </c>
      <c r="BN399" s="195">
        <v>15703.68</v>
      </c>
      <c r="BO399" s="195">
        <v>2737.55</v>
      </c>
      <c r="BP399" s="195">
        <v>0</v>
      </c>
      <c r="BQ399" s="195">
        <v>1578.63</v>
      </c>
      <c r="BR399" s="195">
        <v>2430.33</v>
      </c>
      <c r="BS399" s="195">
        <v>3244104.77</v>
      </c>
      <c r="BT399" s="195">
        <v>6368</v>
      </c>
      <c r="BU399" s="195">
        <v>18707.52</v>
      </c>
      <c r="BV399" s="195">
        <v>208230.93</v>
      </c>
      <c r="BW399" s="195">
        <v>13689.78</v>
      </c>
      <c r="BX399" s="195">
        <v>30039.81</v>
      </c>
      <c r="BY399" s="195">
        <v>156460.29</v>
      </c>
      <c r="BZ399" s="195">
        <v>608.22</v>
      </c>
      <c r="CA399" s="195">
        <v>7158.47</v>
      </c>
      <c r="CB399" s="195">
        <v>7878.69</v>
      </c>
      <c r="CC399" s="195">
        <v>5982.84</v>
      </c>
      <c r="CD399" s="195">
        <v>24473.75</v>
      </c>
      <c r="CE399" s="195">
        <v>17648.669999999998</v>
      </c>
      <c r="CF399" s="195">
        <v>55105.760000000002</v>
      </c>
      <c r="CG399" s="195">
        <v>1747.89</v>
      </c>
      <c r="CH399" s="195">
        <v>49566.96</v>
      </c>
      <c r="CI399" s="195">
        <v>1479.82</v>
      </c>
      <c r="CJ399" s="195">
        <v>7505.43</v>
      </c>
      <c r="CK399" s="195">
        <v>4241</v>
      </c>
      <c r="CL399" s="195">
        <v>4204.8500000000004</v>
      </c>
      <c r="CM399" s="195">
        <v>5838.9</v>
      </c>
    </row>
    <row r="400" spans="1:91" ht="24.6" hidden="1">
      <c r="A400" s="125">
        <v>37</v>
      </c>
      <c r="B400" s="243" t="s">
        <v>1127</v>
      </c>
      <c r="C400" s="137" t="s">
        <v>659</v>
      </c>
      <c r="D400" s="195">
        <v>0</v>
      </c>
      <c r="E400" s="195">
        <v>0</v>
      </c>
      <c r="F400" s="195">
        <v>0</v>
      </c>
      <c r="G400" s="195">
        <v>0</v>
      </c>
      <c r="H400" s="195">
        <v>0</v>
      </c>
      <c r="I400" s="195">
        <v>0</v>
      </c>
      <c r="J400" s="195">
        <v>0</v>
      </c>
      <c r="K400" s="195">
        <v>0</v>
      </c>
      <c r="L400" s="195">
        <v>0</v>
      </c>
      <c r="M400" s="195">
        <v>0</v>
      </c>
      <c r="N400" s="195">
        <v>0</v>
      </c>
      <c r="O400" s="195">
        <v>0</v>
      </c>
      <c r="P400" s="195">
        <v>0</v>
      </c>
      <c r="Q400" s="195">
        <v>0</v>
      </c>
      <c r="R400" s="195">
        <v>0</v>
      </c>
      <c r="S400" s="195">
        <v>0</v>
      </c>
      <c r="T400" s="195">
        <v>0</v>
      </c>
      <c r="U400" s="195">
        <v>0</v>
      </c>
      <c r="V400" s="195">
        <v>0</v>
      </c>
      <c r="W400" s="195">
        <v>0</v>
      </c>
      <c r="X400" s="195">
        <v>0</v>
      </c>
      <c r="Y400" s="195">
        <v>0</v>
      </c>
      <c r="Z400" s="195">
        <v>0</v>
      </c>
      <c r="AA400" s="195">
        <v>0</v>
      </c>
      <c r="AB400" s="195">
        <v>0</v>
      </c>
      <c r="AC400" s="195">
        <v>0</v>
      </c>
      <c r="AD400" s="195">
        <v>0</v>
      </c>
      <c r="AE400" s="195">
        <v>0</v>
      </c>
      <c r="AF400" s="195">
        <v>0</v>
      </c>
      <c r="AG400" s="195">
        <v>0</v>
      </c>
      <c r="AH400" s="195">
        <v>0</v>
      </c>
      <c r="AI400" s="195">
        <v>0</v>
      </c>
      <c r="AJ400" s="195">
        <v>0</v>
      </c>
      <c r="AK400" s="195">
        <v>0</v>
      </c>
      <c r="AL400" s="195">
        <v>0</v>
      </c>
      <c r="AM400" s="195">
        <v>0</v>
      </c>
      <c r="AN400" s="195">
        <v>0</v>
      </c>
      <c r="AO400" s="195">
        <v>0</v>
      </c>
      <c r="AP400" s="195">
        <v>0</v>
      </c>
      <c r="AQ400" s="195">
        <v>0</v>
      </c>
      <c r="AR400" s="195">
        <v>0</v>
      </c>
      <c r="AS400" s="195">
        <v>0</v>
      </c>
      <c r="AT400" s="195">
        <v>0</v>
      </c>
      <c r="AU400" s="195">
        <v>0</v>
      </c>
      <c r="AV400" s="195">
        <v>0</v>
      </c>
      <c r="AW400" s="195">
        <v>0</v>
      </c>
      <c r="AX400" s="195">
        <v>0</v>
      </c>
      <c r="AY400" s="195">
        <v>0</v>
      </c>
      <c r="AZ400" s="195">
        <v>0</v>
      </c>
      <c r="BA400" s="195">
        <v>0</v>
      </c>
      <c r="BB400" s="195">
        <v>0</v>
      </c>
      <c r="BC400" s="195">
        <v>0</v>
      </c>
      <c r="BD400" s="195">
        <v>0</v>
      </c>
      <c r="BE400" s="195">
        <v>0</v>
      </c>
      <c r="BF400" s="195">
        <v>0</v>
      </c>
      <c r="BG400" s="195">
        <v>0</v>
      </c>
      <c r="BH400" s="195">
        <v>0</v>
      </c>
      <c r="BI400" s="195">
        <v>0</v>
      </c>
      <c r="BJ400" s="195">
        <v>0</v>
      </c>
      <c r="BK400" s="195">
        <v>0</v>
      </c>
      <c r="BL400" s="195">
        <v>0</v>
      </c>
      <c r="BM400" s="195">
        <v>0</v>
      </c>
      <c r="BN400" s="195">
        <v>0</v>
      </c>
      <c r="BO400" s="195">
        <v>0</v>
      </c>
      <c r="BP400" s="195">
        <v>0</v>
      </c>
      <c r="BQ400" s="195">
        <v>0</v>
      </c>
      <c r="BR400" s="195">
        <v>0</v>
      </c>
      <c r="BS400" s="195">
        <v>0</v>
      </c>
      <c r="BT400" s="195">
        <v>0</v>
      </c>
      <c r="BU400" s="195">
        <v>0</v>
      </c>
      <c r="BV400" s="195">
        <v>0</v>
      </c>
      <c r="BW400" s="195">
        <v>0</v>
      </c>
      <c r="BX400" s="195">
        <v>0</v>
      </c>
      <c r="BY400" s="195">
        <v>0</v>
      </c>
      <c r="BZ400" s="195">
        <v>0</v>
      </c>
      <c r="CA400" s="195">
        <v>0</v>
      </c>
      <c r="CB400" s="195">
        <v>0</v>
      </c>
      <c r="CC400" s="195">
        <v>0</v>
      </c>
      <c r="CD400" s="195">
        <v>0</v>
      </c>
      <c r="CE400" s="195">
        <v>0</v>
      </c>
      <c r="CF400" s="195">
        <v>0</v>
      </c>
      <c r="CG400" s="195">
        <v>0</v>
      </c>
      <c r="CH400" s="195">
        <v>0</v>
      </c>
      <c r="CI400" s="195">
        <v>0</v>
      </c>
      <c r="CJ400" s="195">
        <v>0</v>
      </c>
      <c r="CK400" s="195">
        <v>0</v>
      </c>
      <c r="CL400" s="195">
        <v>0</v>
      </c>
      <c r="CM400" s="195">
        <v>0</v>
      </c>
    </row>
    <row r="401" spans="1:91" ht="24.6" hidden="1">
      <c r="A401" s="125">
        <v>37</v>
      </c>
      <c r="B401" s="243" t="s">
        <v>1128</v>
      </c>
      <c r="C401" s="128" t="s">
        <v>1319</v>
      </c>
      <c r="D401" s="195">
        <v>1417331</v>
      </c>
      <c r="E401" s="195">
        <v>0</v>
      </c>
      <c r="F401" s="195">
        <v>3045</v>
      </c>
      <c r="G401" s="195">
        <v>0</v>
      </c>
      <c r="H401" s="195">
        <v>5193777.5</v>
      </c>
      <c r="I401" s="195">
        <v>768594.07</v>
      </c>
      <c r="J401" s="195">
        <v>167758.75</v>
      </c>
      <c r="K401" s="195">
        <v>5704636.4500000002</v>
      </c>
      <c r="L401" s="195">
        <v>0</v>
      </c>
      <c r="M401" s="195">
        <v>0</v>
      </c>
      <c r="N401" s="195">
        <v>351781</v>
      </c>
      <c r="O401" s="195">
        <v>0</v>
      </c>
      <c r="P401" s="195">
        <v>1068541.25</v>
      </c>
      <c r="Q401" s="195">
        <v>1096891.5</v>
      </c>
      <c r="R401" s="195">
        <v>208000.95</v>
      </c>
      <c r="S401" s="195">
        <v>634532.5</v>
      </c>
      <c r="T401" s="195">
        <v>113080.69</v>
      </c>
      <c r="U401" s="195">
        <v>809829.6</v>
      </c>
      <c r="V401" s="195">
        <v>149749</v>
      </c>
      <c r="W401" s="195">
        <v>301120.05</v>
      </c>
      <c r="X401" s="195">
        <v>1268806.8999999999</v>
      </c>
      <c r="Y401" s="195">
        <v>12170.95</v>
      </c>
      <c r="Z401" s="195">
        <v>114475.15</v>
      </c>
      <c r="AA401" s="195">
        <v>131646.04</v>
      </c>
      <c r="AB401" s="195">
        <v>2154</v>
      </c>
      <c r="AC401" s="195">
        <v>29814</v>
      </c>
      <c r="AD401" s="195">
        <v>2000</v>
      </c>
      <c r="AE401" s="195">
        <v>113044</v>
      </c>
      <c r="AF401" s="195">
        <v>74183.649999999994</v>
      </c>
      <c r="AG401" s="195">
        <v>325472.75</v>
      </c>
      <c r="AH401" s="195">
        <v>4140</v>
      </c>
      <c r="AI401" s="195">
        <v>1392985.1</v>
      </c>
      <c r="AJ401" s="195">
        <v>3788.5</v>
      </c>
      <c r="AK401" s="195">
        <v>43900.75</v>
      </c>
      <c r="AL401" s="195">
        <v>0</v>
      </c>
      <c r="AM401" s="195">
        <v>139760</v>
      </c>
      <c r="AN401" s="195">
        <v>35999</v>
      </c>
      <c r="AO401" s="195">
        <v>8820478.7400000002</v>
      </c>
      <c r="AP401" s="195">
        <v>82411</v>
      </c>
      <c r="AQ401" s="195">
        <v>54375.15</v>
      </c>
      <c r="AR401" s="195">
        <v>19362.5</v>
      </c>
      <c r="AS401" s="195">
        <v>16289</v>
      </c>
      <c r="AT401" s="195">
        <v>284031.5</v>
      </c>
      <c r="AU401" s="195">
        <v>87403</v>
      </c>
      <c r="AV401" s="195">
        <v>24304</v>
      </c>
      <c r="AW401" s="195">
        <v>214520.49</v>
      </c>
      <c r="AX401" s="195">
        <v>820</v>
      </c>
      <c r="AY401" s="195">
        <v>179051.25</v>
      </c>
      <c r="AZ401" s="195">
        <v>107974</v>
      </c>
      <c r="BA401" s="195">
        <v>93698</v>
      </c>
      <c r="BB401" s="195">
        <v>2048447.79</v>
      </c>
      <c r="BC401" s="195">
        <v>153835</v>
      </c>
      <c r="BD401" s="195">
        <v>288441</v>
      </c>
      <c r="BE401" s="195">
        <v>7945921.5</v>
      </c>
      <c r="BF401" s="195">
        <v>753711.75</v>
      </c>
      <c r="BG401" s="195">
        <v>1419422.8</v>
      </c>
      <c r="BH401" s="195">
        <v>22849</v>
      </c>
      <c r="BI401" s="195">
        <v>0</v>
      </c>
      <c r="BJ401" s="195">
        <v>389460</v>
      </c>
      <c r="BK401" s="195">
        <v>1429673.75</v>
      </c>
      <c r="BL401" s="195">
        <v>0</v>
      </c>
      <c r="BM401" s="195">
        <v>0</v>
      </c>
      <c r="BN401" s="195">
        <v>0</v>
      </c>
      <c r="BO401" s="195">
        <v>0</v>
      </c>
      <c r="BP401" s="195">
        <v>11664</v>
      </c>
      <c r="BQ401" s="195">
        <v>0</v>
      </c>
      <c r="BR401" s="195">
        <v>507277.25</v>
      </c>
      <c r="BS401" s="197">
        <v>9701895.2599999998</v>
      </c>
      <c r="BT401" s="195">
        <v>619604.4</v>
      </c>
      <c r="BU401" s="195">
        <v>100228.73</v>
      </c>
      <c r="BV401" s="195">
        <v>1069121.31</v>
      </c>
      <c r="BW401" s="195">
        <v>31200</v>
      </c>
      <c r="BX401" s="195">
        <v>114243</v>
      </c>
      <c r="BY401" s="195">
        <v>106613.22</v>
      </c>
      <c r="BZ401" s="195">
        <v>688309.94</v>
      </c>
      <c r="CA401" s="195">
        <v>352395.2</v>
      </c>
      <c r="CB401" s="195">
        <v>94764</v>
      </c>
      <c r="CC401" s="195">
        <v>534377.75</v>
      </c>
      <c r="CD401" s="195">
        <v>621447.65</v>
      </c>
      <c r="CE401" s="195">
        <v>1078127.28</v>
      </c>
      <c r="CF401" s="195">
        <v>151880.5</v>
      </c>
      <c r="CG401" s="195">
        <v>87373</v>
      </c>
      <c r="CH401" s="195">
        <v>0</v>
      </c>
      <c r="CI401" s="195">
        <v>59976.22</v>
      </c>
      <c r="CJ401" s="195">
        <v>126832.5</v>
      </c>
      <c r="CK401" s="195">
        <v>1249552.51</v>
      </c>
      <c r="CL401" s="195">
        <v>407805.6</v>
      </c>
      <c r="CM401" s="195">
        <v>523765.6</v>
      </c>
    </row>
    <row r="402" spans="1:91" ht="24.6" hidden="1">
      <c r="A402" s="125">
        <v>35</v>
      </c>
      <c r="B402" s="243" t="s">
        <v>1129</v>
      </c>
      <c r="C402" s="128" t="s">
        <v>660</v>
      </c>
      <c r="D402" s="195">
        <v>0</v>
      </c>
      <c r="E402" s="195">
        <v>0</v>
      </c>
      <c r="F402" s="195">
        <v>0</v>
      </c>
      <c r="G402" s="195">
        <v>0</v>
      </c>
      <c r="H402" s="195">
        <v>0</v>
      </c>
      <c r="I402" s="195">
        <v>0</v>
      </c>
      <c r="J402" s="195">
        <v>0</v>
      </c>
      <c r="K402" s="195">
        <v>0</v>
      </c>
      <c r="L402" s="195">
        <v>0</v>
      </c>
      <c r="M402" s="195">
        <v>0</v>
      </c>
      <c r="N402" s="195">
        <v>0</v>
      </c>
      <c r="O402" s="195">
        <v>0</v>
      </c>
      <c r="P402" s="195">
        <v>0</v>
      </c>
      <c r="Q402" s="195">
        <v>0</v>
      </c>
      <c r="R402" s="195">
        <v>0</v>
      </c>
      <c r="S402" s="195">
        <v>0</v>
      </c>
      <c r="T402" s="195">
        <v>0</v>
      </c>
      <c r="U402" s="195">
        <v>0</v>
      </c>
      <c r="V402" s="195">
        <v>0</v>
      </c>
      <c r="W402" s="195">
        <v>0</v>
      </c>
      <c r="X402" s="195">
        <v>0</v>
      </c>
      <c r="Y402" s="195">
        <v>0</v>
      </c>
      <c r="Z402" s="195">
        <v>0</v>
      </c>
      <c r="AA402" s="195">
        <v>0</v>
      </c>
      <c r="AB402" s="195">
        <v>0</v>
      </c>
      <c r="AC402" s="195">
        <v>0</v>
      </c>
      <c r="AD402" s="195">
        <v>0</v>
      </c>
      <c r="AE402" s="195">
        <v>0</v>
      </c>
      <c r="AF402" s="195">
        <v>0</v>
      </c>
      <c r="AG402" s="195">
        <v>0</v>
      </c>
      <c r="AH402" s="195">
        <v>0</v>
      </c>
      <c r="AI402" s="195">
        <v>0</v>
      </c>
      <c r="AJ402" s="195">
        <v>0</v>
      </c>
      <c r="AK402" s="195">
        <v>0</v>
      </c>
      <c r="AL402" s="195">
        <v>0</v>
      </c>
      <c r="AM402" s="195">
        <v>0</v>
      </c>
      <c r="AN402" s="195">
        <v>0</v>
      </c>
      <c r="AO402" s="195">
        <v>0</v>
      </c>
      <c r="AP402" s="195">
        <v>1</v>
      </c>
      <c r="AQ402" s="195">
        <v>0</v>
      </c>
      <c r="AR402" s="195">
        <v>0</v>
      </c>
      <c r="AS402" s="195">
        <v>0</v>
      </c>
      <c r="AT402" s="195">
        <v>0</v>
      </c>
      <c r="AU402" s="195">
        <v>0</v>
      </c>
      <c r="AV402" s="195">
        <v>0</v>
      </c>
      <c r="AW402" s="195">
        <v>0</v>
      </c>
      <c r="AX402" s="195">
        <v>0</v>
      </c>
      <c r="AY402" s="195">
        <v>0</v>
      </c>
      <c r="AZ402" s="195">
        <v>0</v>
      </c>
      <c r="BA402" s="195">
        <v>0</v>
      </c>
      <c r="BB402" s="195">
        <v>0</v>
      </c>
      <c r="BC402" s="195">
        <v>0</v>
      </c>
      <c r="BD402" s="195">
        <v>0</v>
      </c>
      <c r="BE402" s="195">
        <v>0</v>
      </c>
      <c r="BF402" s="195">
        <v>0</v>
      </c>
      <c r="BG402" s="195">
        <v>0</v>
      </c>
      <c r="BH402" s="195">
        <v>0</v>
      </c>
      <c r="BI402" s="195">
        <v>0</v>
      </c>
      <c r="BJ402" s="195">
        <v>0</v>
      </c>
      <c r="BK402" s="195">
        <v>0</v>
      </c>
      <c r="BL402" s="195">
        <v>0</v>
      </c>
      <c r="BM402" s="195">
        <v>0</v>
      </c>
      <c r="BN402" s="195">
        <v>0</v>
      </c>
      <c r="BO402" s="195">
        <v>0</v>
      </c>
      <c r="BP402" s="195">
        <v>0</v>
      </c>
      <c r="BQ402" s="195">
        <v>0</v>
      </c>
      <c r="BR402" s="195">
        <v>0</v>
      </c>
      <c r="BS402" s="195">
        <v>0</v>
      </c>
      <c r="BT402" s="195">
        <v>0</v>
      </c>
      <c r="BU402" s="195">
        <v>0</v>
      </c>
      <c r="BV402" s="195">
        <v>3</v>
      </c>
      <c r="BW402" s="195">
        <v>0</v>
      </c>
      <c r="BX402" s="195">
        <v>0</v>
      </c>
      <c r="BY402" s="195">
        <v>0</v>
      </c>
      <c r="BZ402" s="195">
        <v>1</v>
      </c>
      <c r="CA402" s="195">
        <v>0</v>
      </c>
      <c r="CB402" s="195">
        <v>0</v>
      </c>
      <c r="CC402" s="195">
        <v>0</v>
      </c>
      <c r="CD402" s="195">
        <v>0</v>
      </c>
      <c r="CE402" s="195">
        <v>0</v>
      </c>
      <c r="CF402" s="195">
        <v>0</v>
      </c>
      <c r="CG402" s="195">
        <v>0</v>
      </c>
      <c r="CH402" s="195">
        <v>0</v>
      </c>
      <c r="CI402" s="195">
        <v>0</v>
      </c>
      <c r="CJ402" s="195">
        <v>0</v>
      </c>
      <c r="CK402" s="195">
        <v>0</v>
      </c>
      <c r="CL402" s="197">
        <v>0</v>
      </c>
      <c r="CM402" s="195">
        <v>0</v>
      </c>
    </row>
    <row r="403" spans="1:91" ht="24.6" hidden="1">
      <c r="A403" s="125">
        <v>35</v>
      </c>
      <c r="B403" s="243" t="s">
        <v>1130</v>
      </c>
      <c r="C403" s="137" t="s">
        <v>661</v>
      </c>
      <c r="D403" s="195">
        <v>0</v>
      </c>
      <c r="E403" s="195">
        <v>0</v>
      </c>
      <c r="F403" s="195">
        <v>0</v>
      </c>
      <c r="G403" s="195">
        <v>0</v>
      </c>
      <c r="H403" s="195">
        <v>0</v>
      </c>
      <c r="I403" s="195">
        <v>0</v>
      </c>
      <c r="J403" s="195">
        <v>0</v>
      </c>
      <c r="K403" s="195">
        <v>0</v>
      </c>
      <c r="L403" s="195">
        <v>0</v>
      </c>
      <c r="M403" s="195">
        <v>0</v>
      </c>
      <c r="N403" s="195">
        <v>0</v>
      </c>
      <c r="O403" s="195">
        <v>0</v>
      </c>
      <c r="P403" s="195">
        <v>0</v>
      </c>
      <c r="Q403" s="195">
        <v>0</v>
      </c>
      <c r="R403" s="195">
        <v>0</v>
      </c>
      <c r="S403" s="195">
        <v>0</v>
      </c>
      <c r="T403" s="195">
        <v>0</v>
      </c>
      <c r="U403" s="195">
        <v>0</v>
      </c>
      <c r="V403" s="195">
        <v>0</v>
      </c>
      <c r="W403" s="195">
        <v>0</v>
      </c>
      <c r="X403" s="195">
        <v>0</v>
      </c>
      <c r="Y403" s="195">
        <v>0</v>
      </c>
      <c r="Z403" s="195">
        <v>0</v>
      </c>
      <c r="AA403" s="195">
        <v>0</v>
      </c>
      <c r="AB403" s="195">
        <v>0</v>
      </c>
      <c r="AC403" s="195">
        <v>0</v>
      </c>
      <c r="AD403" s="195">
        <v>0</v>
      </c>
      <c r="AE403" s="195">
        <v>0</v>
      </c>
      <c r="AF403" s="195">
        <v>0</v>
      </c>
      <c r="AG403" s="195">
        <v>0</v>
      </c>
      <c r="AH403" s="195">
        <v>0</v>
      </c>
      <c r="AI403" s="195">
        <v>0</v>
      </c>
      <c r="AJ403" s="195">
        <v>0</v>
      </c>
      <c r="AK403" s="195">
        <v>0</v>
      </c>
      <c r="AL403" s="195">
        <v>0</v>
      </c>
      <c r="AM403" s="195">
        <v>0</v>
      </c>
      <c r="AN403" s="195">
        <v>0</v>
      </c>
      <c r="AO403" s="195">
        <v>0</v>
      </c>
      <c r="AP403" s="195">
        <v>0</v>
      </c>
      <c r="AQ403" s="195">
        <v>0</v>
      </c>
      <c r="AR403" s="195">
        <v>0</v>
      </c>
      <c r="AS403" s="195">
        <v>0</v>
      </c>
      <c r="AT403" s="195">
        <v>0</v>
      </c>
      <c r="AU403" s="195">
        <v>0</v>
      </c>
      <c r="AV403" s="195">
        <v>0</v>
      </c>
      <c r="AW403" s="195">
        <v>0</v>
      </c>
      <c r="AX403" s="195">
        <v>0</v>
      </c>
      <c r="AY403" s="195">
        <v>0</v>
      </c>
      <c r="AZ403" s="195">
        <v>0</v>
      </c>
      <c r="BA403" s="195">
        <v>0</v>
      </c>
      <c r="BB403" s="195">
        <v>0</v>
      </c>
      <c r="BC403" s="195">
        <v>0</v>
      </c>
      <c r="BD403" s="195">
        <v>0</v>
      </c>
      <c r="BE403" s="195">
        <v>0</v>
      </c>
      <c r="BF403" s="195">
        <v>0</v>
      </c>
      <c r="BG403" s="195">
        <v>0</v>
      </c>
      <c r="BH403" s="195">
        <v>0</v>
      </c>
      <c r="BI403" s="195">
        <v>0</v>
      </c>
      <c r="BJ403" s="195">
        <v>0</v>
      </c>
      <c r="BK403" s="195">
        <v>0</v>
      </c>
      <c r="BL403" s="195">
        <v>0</v>
      </c>
      <c r="BM403" s="195">
        <v>0</v>
      </c>
      <c r="BN403" s="195">
        <v>0</v>
      </c>
      <c r="BO403" s="195">
        <v>0</v>
      </c>
      <c r="BP403" s="195">
        <v>0</v>
      </c>
      <c r="BQ403" s="195">
        <v>0</v>
      </c>
      <c r="BR403" s="195">
        <v>0</v>
      </c>
      <c r="BS403" s="195">
        <v>0</v>
      </c>
      <c r="BT403" s="195">
        <v>0</v>
      </c>
      <c r="BU403" s="195">
        <v>0</v>
      </c>
      <c r="BV403" s="195">
        <v>0</v>
      </c>
      <c r="BW403" s="195">
        <v>0</v>
      </c>
      <c r="BX403" s="195">
        <v>0</v>
      </c>
      <c r="BY403" s="195">
        <v>0</v>
      </c>
      <c r="BZ403" s="195">
        <v>0</v>
      </c>
      <c r="CA403" s="195">
        <v>0</v>
      </c>
      <c r="CB403" s="195">
        <v>0</v>
      </c>
      <c r="CC403" s="195">
        <v>0</v>
      </c>
      <c r="CD403" s="195">
        <v>0</v>
      </c>
      <c r="CE403" s="195">
        <v>0</v>
      </c>
      <c r="CF403" s="195">
        <v>0</v>
      </c>
      <c r="CG403" s="195">
        <v>0</v>
      </c>
      <c r="CH403" s="195">
        <v>0</v>
      </c>
      <c r="CI403" s="195">
        <v>0</v>
      </c>
      <c r="CJ403" s="195">
        <v>0</v>
      </c>
      <c r="CK403" s="195">
        <v>0</v>
      </c>
      <c r="CL403" s="195">
        <v>0</v>
      </c>
      <c r="CM403" s="195">
        <v>0</v>
      </c>
    </row>
    <row r="404" spans="1:91" ht="24.6" hidden="1">
      <c r="A404" s="125">
        <v>35</v>
      </c>
      <c r="B404" s="243" t="s">
        <v>1131</v>
      </c>
      <c r="C404" s="137" t="s">
        <v>662</v>
      </c>
      <c r="D404" s="195">
        <v>0</v>
      </c>
      <c r="E404" s="195">
        <v>0</v>
      </c>
      <c r="F404" s="195">
        <v>0</v>
      </c>
      <c r="G404" s="195">
        <v>0</v>
      </c>
      <c r="H404" s="195">
        <v>0</v>
      </c>
      <c r="I404" s="195">
        <v>0</v>
      </c>
      <c r="J404" s="195">
        <v>0</v>
      </c>
      <c r="K404" s="195">
        <v>0</v>
      </c>
      <c r="L404" s="195">
        <v>0</v>
      </c>
      <c r="M404" s="195">
        <v>0</v>
      </c>
      <c r="N404" s="195">
        <v>0</v>
      </c>
      <c r="O404" s="195">
        <v>0</v>
      </c>
      <c r="P404" s="195">
        <v>0</v>
      </c>
      <c r="Q404" s="195">
        <v>0</v>
      </c>
      <c r="R404" s="195">
        <v>0</v>
      </c>
      <c r="S404" s="195">
        <v>0</v>
      </c>
      <c r="T404" s="195">
        <v>0</v>
      </c>
      <c r="U404" s="195">
        <v>0</v>
      </c>
      <c r="V404" s="195">
        <v>0</v>
      </c>
      <c r="W404" s="195">
        <v>0</v>
      </c>
      <c r="X404" s="195">
        <v>0</v>
      </c>
      <c r="Y404" s="195">
        <v>0</v>
      </c>
      <c r="Z404" s="195">
        <v>0</v>
      </c>
      <c r="AA404" s="195">
        <v>0</v>
      </c>
      <c r="AB404" s="195">
        <v>0</v>
      </c>
      <c r="AC404" s="195">
        <v>0</v>
      </c>
      <c r="AD404" s="195">
        <v>0</v>
      </c>
      <c r="AE404" s="195">
        <v>0</v>
      </c>
      <c r="AF404" s="195">
        <v>0</v>
      </c>
      <c r="AG404" s="195">
        <v>0</v>
      </c>
      <c r="AH404" s="195">
        <v>0</v>
      </c>
      <c r="AI404" s="195">
        <v>0</v>
      </c>
      <c r="AJ404" s="195">
        <v>0</v>
      </c>
      <c r="AK404" s="195">
        <v>0</v>
      </c>
      <c r="AL404" s="195">
        <v>0</v>
      </c>
      <c r="AM404" s="195">
        <v>0</v>
      </c>
      <c r="AN404" s="195">
        <v>0</v>
      </c>
      <c r="AO404" s="195">
        <v>0</v>
      </c>
      <c r="AP404" s="195">
        <v>0</v>
      </c>
      <c r="AQ404" s="195">
        <v>0</v>
      </c>
      <c r="AR404" s="195">
        <v>0</v>
      </c>
      <c r="AS404" s="195">
        <v>0</v>
      </c>
      <c r="AT404" s="195">
        <v>1</v>
      </c>
      <c r="AU404" s="195">
        <v>0</v>
      </c>
      <c r="AV404" s="195">
        <v>0</v>
      </c>
      <c r="AW404" s="195">
        <v>0</v>
      </c>
      <c r="AX404" s="195">
        <v>0</v>
      </c>
      <c r="AY404" s="195">
        <v>0</v>
      </c>
      <c r="AZ404" s="195">
        <v>0</v>
      </c>
      <c r="BA404" s="195">
        <v>0</v>
      </c>
      <c r="BB404" s="195">
        <v>0</v>
      </c>
      <c r="BC404" s="195">
        <v>0</v>
      </c>
      <c r="BD404" s="195">
        <v>0</v>
      </c>
      <c r="BE404" s="195">
        <v>0</v>
      </c>
      <c r="BF404" s="195">
        <v>0</v>
      </c>
      <c r="BG404" s="195">
        <v>0</v>
      </c>
      <c r="BH404" s="195">
        <v>0</v>
      </c>
      <c r="BI404" s="195">
        <v>0</v>
      </c>
      <c r="BJ404" s="195">
        <v>0</v>
      </c>
      <c r="BK404" s="195">
        <v>0</v>
      </c>
      <c r="BL404" s="195">
        <v>0</v>
      </c>
      <c r="BM404" s="195">
        <v>0</v>
      </c>
      <c r="BN404" s="195">
        <v>0</v>
      </c>
      <c r="BO404" s="195">
        <v>0</v>
      </c>
      <c r="BP404" s="195">
        <v>0</v>
      </c>
      <c r="BQ404" s="195">
        <v>0</v>
      </c>
      <c r="BR404" s="195">
        <v>0</v>
      </c>
      <c r="BS404" s="197">
        <v>0</v>
      </c>
      <c r="BT404" s="195">
        <v>0</v>
      </c>
      <c r="BU404" s="195">
        <v>0</v>
      </c>
      <c r="BV404" s="197">
        <v>0</v>
      </c>
      <c r="BW404" s="195">
        <v>0</v>
      </c>
      <c r="BX404" s="197">
        <v>0</v>
      </c>
      <c r="BY404" s="197">
        <v>0</v>
      </c>
      <c r="BZ404" s="195">
        <v>0</v>
      </c>
      <c r="CA404" s="197">
        <v>0</v>
      </c>
      <c r="CB404" s="197">
        <v>0</v>
      </c>
      <c r="CC404" s="197">
        <v>0</v>
      </c>
      <c r="CD404" s="197">
        <v>0</v>
      </c>
      <c r="CE404" s="195">
        <v>0</v>
      </c>
      <c r="CF404" s="195">
        <v>0</v>
      </c>
      <c r="CG404" s="195">
        <v>0</v>
      </c>
      <c r="CH404" s="197">
        <v>0</v>
      </c>
      <c r="CI404" s="195">
        <v>0</v>
      </c>
      <c r="CJ404" s="197">
        <v>0</v>
      </c>
      <c r="CK404" s="197">
        <v>0</v>
      </c>
      <c r="CL404" s="195">
        <v>0</v>
      </c>
      <c r="CM404" s="195">
        <v>0</v>
      </c>
    </row>
    <row r="405" spans="1:91" ht="24.6" hidden="1">
      <c r="A405" s="125">
        <v>35</v>
      </c>
      <c r="B405" s="243" t="s">
        <v>1132</v>
      </c>
      <c r="C405" s="128" t="s">
        <v>663</v>
      </c>
      <c r="D405" s="195">
        <v>0</v>
      </c>
      <c r="E405" s="195">
        <v>0</v>
      </c>
      <c r="F405" s="195">
        <v>0</v>
      </c>
      <c r="G405" s="195">
        <v>0</v>
      </c>
      <c r="H405" s="195">
        <v>0</v>
      </c>
      <c r="I405" s="195">
        <v>0</v>
      </c>
      <c r="J405" s="195">
        <v>0</v>
      </c>
      <c r="K405" s="195">
        <v>0</v>
      </c>
      <c r="L405" s="195">
        <v>0</v>
      </c>
      <c r="M405" s="195">
        <v>0</v>
      </c>
      <c r="N405" s="195">
        <v>0</v>
      </c>
      <c r="O405" s="195">
        <v>0</v>
      </c>
      <c r="P405" s="195">
        <v>0</v>
      </c>
      <c r="Q405" s="195">
        <v>0</v>
      </c>
      <c r="R405" s="195">
        <v>0</v>
      </c>
      <c r="S405" s="195">
        <v>0</v>
      </c>
      <c r="T405" s="195">
        <v>0</v>
      </c>
      <c r="U405" s="195">
        <v>0</v>
      </c>
      <c r="V405" s="195">
        <v>0</v>
      </c>
      <c r="W405" s="195">
        <v>0</v>
      </c>
      <c r="X405" s="195">
        <v>0</v>
      </c>
      <c r="Y405" s="195">
        <v>0</v>
      </c>
      <c r="Z405" s="195">
        <v>0</v>
      </c>
      <c r="AA405" s="195">
        <v>0</v>
      </c>
      <c r="AB405" s="195">
        <v>0</v>
      </c>
      <c r="AC405" s="195">
        <v>0</v>
      </c>
      <c r="AD405" s="195">
        <v>0</v>
      </c>
      <c r="AE405" s="195">
        <v>0</v>
      </c>
      <c r="AF405" s="195">
        <v>0</v>
      </c>
      <c r="AG405" s="195">
        <v>0</v>
      </c>
      <c r="AH405" s="195">
        <v>0</v>
      </c>
      <c r="AI405" s="195">
        <v>0</v>
      </c>
      <c r="AJ405" s="195">
        <v>0</v>
      </c>
      <c r="AK405" s="195">
        <v>0</v>
      </c>
      <c r="AL405" s="195">
        <v>0</v>
      </c>
      <c r="AM405" s="195">
        <v>0</v>
      </c>
      <c r="AN405" s="195">
        <v>0</v>
      </c>
      <c r="AO405" s="195">
        <v>0</v>
      </c>
      <c r="AP405" s="195">
        <v>0</v>
      </c>
      <c r="AQ405" s="195">
        <v>0</v>
      </c>
      <c r="AR405" s="195">
        <v>0</v>
      </c>
      <c r="AS405" s="195">
        <v>0</v>
      </c>
      <c r="AT405" s="195">
        <v>0</v>
      </c>
      <c r="AU405" s="195">
        <v>0</v>
      </c>
      <c r="AV405" s="195">
        <v>0</v>
      </c>
      <c r="AW405" s="195">
        <v>0</v>
      </c>
      <c r="AX405" s="195">
        <v>0</v>
      </c>
      <c r="AY405" s="195">
        <v>0</v>
      </c>
      <c r="AZ405" s="195">
        <v>0</v>
      </c>
      <c r="BA405" s="195">
        <v>0</v>
      </c>
      <c r="BB405" s="195">
        <v>0</v>
      </c>
      <c r="BC405" s="195">
        <v>0</v>
      </c>
      <c r="BD405" s="195">
        <v>0</v>
      </c>
      <c r="BE405" s="195">
        <v>0</v>
      </c>
      <c r="BF405" s="195">
        <v>0</v>
      </c>
      <c r="BG405" s="195">
        <v>0</v>
      </c>
      <c r="BH405" s="195">
        <v>0</v>
      </c>
      <c r="BI405" s="195">
        <v>0</v>
      </c>
      <c r="BJ405" s="195">
        <v>0</v>
      </c>
      <c r="BK405" s="195">
        <v>0</v>
      </c>
      <c r="BL405" s="195">
        <v>0</v>
      </c>
      <c r="BM405" s="195">
        <v>0</v>
      </c>
      <c r="BN405" s="195">
        <v>0</v>
      </c>
      <c r="BO405" s="195">
        <v>0</v>
      </c>
      <c r="BP405" s="195">
        <v>0</v>
      </c>
      <c r="BQ405" s="195">
        <v>0</v>
      </c>
      <c r="BR405" s="195">
        <v>0</v>
      </c>
      <c r="BS405" s="195">
        <v>0</v>
      </c>
      <c r="BT405" s="195">
        <v>0</v>
      </c>
      <c r="BU405" s="195">
        <v>0</v>
      </c>
      <c r="BV405" s="195">
        <v>0</v>
      </c>
      <c r="BW405" s="195">
        <v>0</v>
      </c>
      <c r="BX405" s="195">
        <v>0</v>
      </c>
      <c r="BY405" s="195">
        <v>0</v>
      </c>
      <c r="BZ405" s="195">
        <v>0</v>
      </c>
      <c r="CA405" s="195">
        <v>0</v>
      </c>
      <c r="CB405" s="195">
        <v>0</v>
      </c>
      <c r="CC405" s="195">
        <v>0</v>
      </c>
      <c r="CD405" s="195">
        <v>0</v>
      </c>
      <c r="CE405" s="195">
        <v>0</v>
      </c>
      <c r="CF405" s="195">
        <v>0</v>
      </c>
      <c r="CG405" s="195">
        <v>0</v>
      </c>
      <c r="CH405" s="195">
        <v>0</v>
      </c>
      <c r="CI405" s="195">
        <v>0</v>
      </c>
      <c r="CJ405" s="195">
        <v>0</v>
      </c>
      <c r="CK405" s="195">
        <v>0</v>
      </c>
      <c r="CL405" s="195">
        <v>0</v>
      </c>
      <c r="CM405" s="195">
        <v>0</v>
      </c>
    </row>
    <row r="406" spans="1:91" ht="24.6" hidden="1">
      <c r="A406" s="125">
        <v>35</v>
      </c>
      <c r="B406" s="243" t="s">
        <v>1133</v>
      </c>
      <c r="C406" s="135" t="s">
        <v>664</v>
      </c>
      <c r="D406" s="195">
        <v>0</v>
      </c>
      <c r="E406" s="195">
        <v>0</v>
      </c>
      <c r="F406" s="195">
        <v>0</v>
      </c>
      <c r="G406" s="195">
        <v>0</v>
      </c>
      <c r="H406" s="195">
        <v>0</v>
      </c>
      <c r="I406" s="195">
        <v>0</v>
      </c>
      <c r="J406" s="195">
        <v>0</v>
      </c>
      <c r="K406" s="195">
        <v>0</v>
      </c>
      <c r="L406" s="195">
        <v>0</v>
      </c>
      <c r="M406" s="195">
        <v>0</v>
      </c>
      <c r="N406" s="195">
        <v>0</v>
      </c>
      <c r="O406" s="195">
        <v>0</v>
      </c>
      <c r="P406" s="195">
        <v>0</v>
      </c>
      <c r="Q406" s="195">
        <v>0</v>
      </c>
      <c r="R406" s="195">
        <v>0</v>
      </c>
      <c r="S406" s="195">
        <v>0</v>
      </c>
      <c r="T406" s="195">
        <v>0</v>
      </c>
      <c r="U406" s="195">
        <v>0</v>
      </c>
      <c r="V406" s="195">
        <v>0</v>
      </c>
      <c r="W406" s="195">
        <v>0</v>
      </c>
      <c r="X406" s="195">
        <v>0</v>
      </c>
      <c r="Y406" s="195">
        <v>0</v>
      </c>
      <c r="Z406" s="195">
        <v>126241.64</v>
      </c>
      <c r="AA406" s="195">
        <v>0</v>
      </c>
      <c r="AB406" s="195">
        <v>0</v>
      </c>
      <c r="AC406" s="195">
        <v>0</v>
      </c>
      <c r="AD406" s="195">
        <v>0</v>
      </c>
      <c r="AE406" s="195">
        <v>0</v>
      </c>
      <c r="AF406" s="195">
        <v>0</v>
      </c>
      <c r="AG406" s="195">
        <v>0</v>
      </c>
      <c r="AH406" s="195">
        <v>0</v>
      </c>
      <c r="AI406" s="195">
        <v>0</v>
      </c>
      <c r="AJ406" s="195">
        <v>0</v>
      </c>
      <c r="AK406" s="195">
        <v>0</v>
      </c>
      <c r="AL406" s="195">
        <v>0</v>
      </c>
      <c r="AM406" s="195">
        <v>0</v>
      </c>
      <c r="AN406" s="195">
        <v>0</v>
      </c>
      <c r="AO406" s="195">
        <v>0</v>
      </c>
      <c r="AP406" s="195">
        <v>0</v>
      </c>
      <c r="AQ406" s="195">
        <v>0</v>
      </c>
      <c r="AR406" s="195">
        <v>0</v>
      </c>
      <c r="AS406" s="195">
        <v>0</v>
      </c>
      <c r="AT406" s="195">
        <v>0</v>
      </c>
      <c r="AU406" s="195">
        <v>0</v>
      </c>
      <c r="AV406" s="195">
        <v>0</v>
      </c>
      <c r="AW406" s="195">
        <v>0</v>
      </c>
      <c r="AX406" s="195">
        <v>0</v>
      </c>
      <c r="AY406" s="195">
        <v>0</v>
      </c>
      <c r="AZ406" s="195">
        <v>0</v>
      </c>
      <c r="BA406" s="195">
        <v>0</v>
      </c>
      <c r="BB406" s="195">
        <v>0</v>
      </c>
      <c r="BC406" s="195">
        <v>0</v>
      </c>
      <c r="BD406" s="195">
        <v>0</v>
      </c>
      <c r="BE406" s="195">
        <v>0</v>
      </c>
      <c r="BF406" s="195">
        <v>0</v>
      </c>
      <c r="BG406" s="195">
        <v>0</v>
      </c>
      <c r="BH406" s="195">
        <v>0</v>
      </c>
      <c r="BI406" s="195">
        <v>0</v>
      </c>
      <c r="BJ406" s="195">
        <v>0</v>
      </c>
      <c r="BK406" s="195">
        <v>0</v>
      </c>
      <c r="BL406" s="195">
        <v>0</v>
      </c>
      <c r="BM406" s="195">
        <v>0</v>
      </c>
      <c r="BN406" s="195">
        <v>0</v>
      </c>
      <c r="BO406" s="195">
        <v>0</v>
      </c>
      <c r="BP406" s="195">
        <v>0</v>
      </c>
      <c r="BQ406" s="195">
        <v>0</v>
      </c>
      <c r="BR406" s="195">
        <v>0</v>
      </c>
      <c r="BS406" s="195">
        <v>0</v>
      </c>
      <c r="BT406" s="197">
        <v>0</v>
      </c>
      <c r="BU406" s="195">
        <v>0</v>
      </c>
      <c r="BV406" s="197">
        <v>0</v>
      </c>
      <c r="BW406" s="195">
        <v>0</v>
      </c>
      <c r="BX406" s="195">
        <v>0</v>
      </c>
      <c r="BY406" s="195">
        <v>0</v>
      </c>
      <c r="BZ406" s="195">
        <v>0</v>
      </c>
      <c r="CA406" s="195">
        <v>0</v>
      </c>
      <c r="CB406" s="197">
        <v>0</v>
      </c>
      <c r="CC406" s="195">
        <v>0</v>
      </c>
      <c r="CD406" s="197">
        <v>0</v>
      </c>
      <c r="CE406" s="195">
        <v>0</v>
      </c>
      <c r="CF406" s="195">
        <v>0</v>
      </c>
      <c r="CG406" s="195">
        <v>0</v>
      </c>
      <c r="CH406" s="195">
        <v>0</v>
      </c>
      <c r="CI406" s="197">
        <v>0</v>
      </c>
      <c r="CJ406" s="195">
        <v>0</v>
      </c>
      <c r="CK406" s="195">
        <v>0</v>
      </c>
      <c r="CL406" s="195">
        <v>0</v>
      </c>
      <c r="CM406" s="195">
        <v>0</v>
      </c>
    </row>
    <row r="407" spans="1:91" ht="24.6" hidden="1">
      <c r="A407" s="125">
        <v>35</v>
      </c>
      <c r="B407" s="243" t="s">
        <v>1134</v>
      </c>
      <c r="C407" s="135" t="s">
        <v>665</v>
      </c>
      <c r="D407" s="195">
        <v>0</v>
      </c>
      <c r="E407" s="195">
        <v>0</v>
      </c>
      <c r="F407" s="195">
        <v>0</v>
      </c>
      <c r="G407" s="195">
        <v>0</v>
      </c>
      <c r="H407" s="195">
        <v>0</v>
      </c>
      <c r="I407" s="195">
        <v>0</v>
      </c>
      <c r="J407" s="195">
        <v>0</v>
      </c>
      <c r="K407" s="195">
        <v>0</v>
      </c>
      <c r="L407" s="195">
        <v>0</v>
      </c>
      <c r="M407" s="195">
        <v>0</v>
      </c>
      <c r="N407" s="195">
        <v>0</v>
      </c>
      <c r="O407" s="195">
        <v>0</v>
      </c>
      <c r="P407" s="195">
        <v>1</v>
      </c>
      <c r="Q407" s="195">
        <v>0</v>
      </c>
      <c r="R407" s="195">
        <v>0</v>
      </c>
      <c r="S407" s="195">
        <v>0</v>
      </c>
      <c r="T407" s="195">
        <v>1</v>
      </c>
      <c r="U407" s="195">
        <v>0</v>
      </c>
      <c r="V407" s="195">
        <v>0</v>
      </c>
      <c r="W407" s="195">
        <v>0</v>
      </c>
      <c r="X407" s="195">
        <v>0</v>
      </c>
      <c r="Y407" s="195">
        <v>2</v>
      </c>
      <c r="Z407" s="195">
        <v>0</v>
      </c>
      <c r="AA407" s="195">
        <v>0</v>
      </c>
      <c r="AB407" s="195">
        <v>0</v>
      </c>
      <c r="AC407" s="195">
        <v>0</v>
      </c>
      <c r="AD407" s="195">
        <v>0</v>
      </c>
      <c r="AE407" s="195">
        <v>0</v>
      </c>
      <c r="AF407" s="195">
        <v>0</v>
      </c>
      <c r="AG407" s="195">
        <v>2</v>
      </c>
      <c r="AH407" s="195">
        <v>0</v>
      </c>
      <c r="AI407" s="195">
        <v>2</v>
      </c>
      <c r="AJ407" s="195">
        <v>0</v>
      </c>
      <c r="AK407" s="195">
        <v>0</v>
      </c>
      <c r="AL407" s="195">
        <v>0</v>
      </c>
      <c r="AM407" s="195">
        <v>0</v>
      </c>
      <c r="AN407" s="195">
        <v>0</v>
      </c>
      <c r="AO407" s="195">
        <v>0</v>
      </c>
      <c r="AP407" s="195">
        <v>0</v>
      </c>
      <c r="AQ407" s="195">
        <v>0</v>
      </c>
      <c r="AR407" s="195">
        <v>0</v>
      </c>
      <c r="AS407" s="195">
        <v>0</v>
      </c>
      <c r="AT407" s="195">
        <v>0</v>
      </c>
      <c r="AU407" s="195">
        <v>26</v>
      </c>
      <c r="AV407" s="195">
        <v>0</v>
      </c>
      <c r="AW407" s="195">
        <v>3</v>
      </c>
      <c r="AX407" s="195">
        <v>0</v>
      </c>
      <c r="AY407" s="195">
        <v>0</v>
      </c>
      <c r="AZ407" s="195">
        <v>0</v>
      </c>
      <c r="BA407" s="195">
        <v>0</v>
      </c>
      <c r="BB407" s="195">
        <v>4</v>
      </c>
      <c r="BC407" s="195">
        <v>0</v>
      </c>
      <c r="BD407" s="195">
        <v>1</v>
      </c>
      <c r="BE407" s="195">
        <v>0</v>
      </c>
      <c r="BF407" s="195">
        <v>0</v>
      </c>
      <c r="BG407" s="195">
        <v>0</v>
      </c>
      <c r="BH407" s="195">
        <v>0</v>
      </c>
      <c r="BI407" s="195">
        <v>0</v>
      </c>
      <c r="BJ407" s="195">
        <v>0</v>
      </c>
      <c r="BK407" s="195">
        <v>0</v>
      </c>
      <c r="BL407" s="195">
        <v>0</v>
      </c>
      <c r="BM407" s="195">
        <v>0</v>
      </c>
      <c r="BN407" s="195">
        <v>21</v>
      </c>
      <c r="BO407" s="195">
        <v>0</v>
      </c>
      <c r="BP407" s="195">
        <v>0</v>
      </c>
      <c r="BQ407" s="195">
        <v>0</v>
      </c>
      <c r="BR407" s="195">
        <v>0</v>
      </c>
      <c r="BS407" s="195">
        <v>0</v>
      </c>
      <c r="BT407" s="195">
        <v>0</v>
      </c>
      <c r="BU407" s="195">
        <v>0</v>
      </c>
      <c r="BV407" s="195">
        <v>8</v>
      </c>
      <c r="BW407" s="195">
        <v>0</v>
      </c>
      <c r="BX407" s="195">
        <v>0</v>
      </c>
      <c r="BY407" s="195">
        <v>0</v>
      </c>
      <c r="BZ407" s="195">
        <v>0</v>
      </c>
      <c r="CA407" s="195">
        <v>0</v>
      </c>
      <c r="CB407" s="195">
        <v>55</v>
      </c>
      <c r="CC407" s="195">
        <v>0</v>
      </c>
      <c r="CD407" s="195">
        <v>0</v>
      </c>
      <c r="CE407" s="195">
        <v>0</v>
      </c>
      <c r="CF407" s="195">
        <v>1</v>
      </c>
      <c r="CG407" s="195">
        <v>0</v>
      </c>
      <c r="CH407" s="195">
        <v>0</v>
      </c>
      <c r="CI407" s="195">
        <v>0</v>
      </c>
      <c r="CJ407" s="195">
        <v>0</v>
      </c>
      <c r="CK407" s="195">
        <v>0</v>
      </c>
      <c r="CL407" s="195">
        <v>0</v>
      </c>
      <c r="CM407" s="195">
        <v>0</v>
      </c>
    </row>
    <row r="408" spans="1:91" ht="24.6" hidden="1">
      <c r="A408" s="125">
        <v>35</v>
      </c>
      <c r="B408" s="243" t="s">
        <v>1135</v>
      </c>
      <c r="C408" s="135" t="s">
        <v>666</v>
      </c>
      <c r="D408" s="195">
        <v>0</v>
      </c>
      <c r="E408" s="195">
        <v>0</v>
      </c>
      <c r="F408" s="195">
        <v>0</v>
      </c>
      <c r="G408" s="195">
        <v>0</v>
      </c>
      <c r="H408" s="195">
        <v>0</v>
      </c>
      <c r="I408" s="195">
        <v>0</v>
      </c>
      <c r="J408" s="195">
        <v>0</v>
      </c>
      <c r="K408" s="195">
        <v>0</v>
      </c>
      <c r="L408" s="195">
        <v>0</v>
      </c>
      <c r="M408" s="195">
        <v>0</v>
      </c>
      <c r="N408" s="195">
        <v>0</v>
      </c>
      <c r="O408" s="195">
        <v>0</v>
      </c>
      <c r="P408" s="195">
        <v>1</v>
      </c>
      <c r="Q408" s="195">
        <v>0</v>
      </c>
      <c r="R408" s="195">
        <v>0</v>
      </c>
      <c r="S408" s="195">
        <v>0</v>
      </c>
      <c r="T408" s="195">
        <v>0</v>
      </c>
      <c r="U408" s="195">
        <v>1</v>
      </c>
      <c r="V408" s="195">
        <v>0</v>
      </c>
      <c r="W408" s="195">
        <v>0</v>
      </c>
      <c r="X408" s="195">
        <v>0</v>
      </c>
      <c r="Y408" s="195">
        <v>0</v>
      </c>
      <c r="Z408" s="195">
        <v>0</v>
      </c>
      <c r="AA408" s="195">
        <v>0</v>
      </c>
      <c r="AB408" s="195">
        <v>0</v>
      </c>
      <c r="AC408" s="195">
        <v>0</v>
      </c>
      <c r="AD408" s="195">
        <v>0</v>
      </c>
      <c r="AE408" s="195">
        <v>0</v>
      </c>
      <c r="AF408" s="195">
        <v>0</v>
      </c>
      <c r="AG408" s="195">
        <v>0</v>
      </c>
      <c r="AH408" s="195">
        <v>0</v>
      </c>
      <c r="AI408" s="195">
        <v>0</v>
      </c>
      <c r="AJ408" s="195">
        <v>0</v>
      </c>
      <c r="AK408" s="195">
        <v>0</v>
      </c>
      <c r="AL408" s="195">
        <v>0</v>
      </c>
      <c r="AM408" s="195">
        <v>0</v>
      </c>
      <c r="AN408" s="195">
        <v>1</v>
      </c>
      <c r="AO408" s="195">
        <v>0</v>
      </c>
      <c r="AP408" s="195">
        <v>0</v>
      </c>
      <c r="AQ408" s="195">
        <v>0</v>
      </c>
      <c r="AR408" s="195">
        <v>0</v>
      </c>
      <c r="AS408" s="195">
        <v>0</v>
      </c>
      <c r="AT408" s="195">
        <v>0</v>
      </c>
      <c r="AU408" s="195">
        <v>0</v>
      </c>
      <c r="AV408" s="195">
        <v>0</v>
      </c>
      <c r="AW408" s="195">
        <v>0</v>
      </c>
      <c r="AX408" s="195">
        <v>0</v>
      </c>
      <c r="AY408" s="195">
        <v>0</v>
      </c>
      <c r="AZ408" s="195">
        <v>0</v>
      </c>
      <c r="BA408" s="195">
        <v>0</v>
      </c>
      <c r="BB408" s="195">
        <v>0</v>
      </c>
      <c r="BC408" s="195">
        <v>0</v>
      </c>
      <c r="BD408" s="195">
        <v>0</v>
      </c>
      <c r="BE408" s="195">
        <v>0</v>
      </c>
      <c r="BF408" s="195">
        <v>0</v>
      </c>
      <c r="BG408" s="195">
        <v>0</v>
      </c>
      <c r="BH408" s="195">
        <v>0</v>
      </c>
      <c r="BI408" s="195">
        <v>0</v>
      </c>
      <c r="BJ408" s="195">
        <v>0</v>
      </c>
      <c r="BK408" s="195">
        <v>0</v>
      </c>
      <c r="BL408" s="195">
        <v>0</v>
      </c>
      <c r="BM408" s="195">
        <v>0</v>
      </c>
      <c r="BN408" s="195">
        <v>0</v>
      </c>
      <c r="BO408" s="195">
        <v>0</v>
      </c>
      <c r="BP408" s="195">
        <v>0</v>
      </c>
      <c r="BQ408" s="195">
        <v>0</v>
      </c>
      <c r="BR408" s="195">
        <v>0</v>
      </c>
      <c r="BS408" s="195">
        <v>0</v>
      </c>
      <c r="BT408" s="195">
        <v>0</v>
      </c>
      <c r="BU408" s="195">
        <v>0</v>
      </c>
      <c r="BV408" s="195">
        <v>0</v>
      </c>
      <c r="BW408" s="195">
        <v>0</v>
      </c>
      <c r="BX408" s="195">
        <v>2</v>
      </c>
      <c r="BY408" s="195">
        <v>0</v>
      </c>
      <c r="BZ408" s="195">
        <v>0</v>
      </c>
      <c r="CA408" s="195">
        <v>0</v>
      </c>
      <c r="CB408" s="195">
        <v>0</v>
      </c>
      <c r="CC408" s="195">
        <v>0</v>
      </c>
      <c r="CD408" s="195">
        <v>0</v>
      </c>
      <c r="CE408" s="195">
        <v>0</v>
      </c>
      <c r="CF408" s="195">
        <v>3</v>
      </c>
      <c r="CG408" s="195">
        <v>0</v>
      </c>
      <c r="CH408" s="195">
        <v>0</v>
      </c>
      <c r="CI408" s="195">
        <v>0</v>
      </c>
      <c r="CJ408" s="195">
        <v>0</v>
      </c>
      <c r="CK408" s="195">
        <v>0</v>
      </c>
      <c r="CL408" s="195">
        <v>0</v>
      </c>
      <c r="CM408" s="195">
        <v>0</v>
      </c>
    </row>
    <row r="409" spans="1:91" ht="24.6" hidden="1">
      <c r="A409" s="125">
        <v>35</v>
      </c>
      <c r="B409" s="243" t="s">
        <v>1136</v>
      </c>
      <c r="C409" s="135" t="s">
        <v>667</v>
      </c>
      <c r="D409" s="195">
        <v>0</v>
      </c>
      <c r="E409" s="195">
        <v>0</v>
      </c>
      <c r="F409" s="195">
        <v>0</v>
      </c>
      <c r="G409" s="195">
        <v>0</v>
      </c>
      <c r="H409" s="195">
        <v>0</v>
      </c>
      <c r="I409" s="195">
        <v>0</v>
      </c>
      <c r="J409" s="195">
        <v>0</v>
      </c>
      <c r="K409" s="195">
        <v>0</v>
      </c>
      <c r="L409" s="195">
        <v>0</v>
      </c>
      <c r="M409" s="195">
        <v>0</v>
      </c>
      <c r="N409" s="195">
        <v>0</v>
      </c>
      <c r="O409" s="195">
        <v>0</v>
      </c>
      <c r="P409" s="195">
        <v>0</v>
      </c>
      <c r="Q409" s="195">
        <v>0</v>
      </c>
      <c r="R409" s="195">
        <v>0</v>
      </c>
      <c r="S409" s="195">
        <v>0</v>
      </c>
      <c r="T409" s="195">
        <v>5</v>
      </c>
      <c r="U409" s="195">
        <v>0</v>
      </c>
      <c r="V409" s="195">
        <v>0</v>
      </c>
      <c r="W409" s="195">
        <v>0</v>
      </c>
      <c r="X409" s="195">
        <v>0</v>
      </c>
      <c r="Y409" s="195">
        <v>1</v>
      </c>
      <c r="Z409" s="195">
        <v>0</v>
      </c>
      <c r="AA409" s="195">
        <v>0</v>
      </c>
      <c r="AB409" s="195">
        <v>0</v>
      </c>
      <c r="AC409" s="195">
        <v>0</v>
      </c>
      <c r="AD409" s="195">
        <v>0</v>
      </c>
      <c r="AE409" s="195">
        <v>0</v>
      </c>
      <c r="AF409" s="195">
        <v>0</v>
      </c>
      <c r="AG409" s="195">
        <v>1</v>
      </c>
      <c r="AH409" s="195">
        <v>0</v>
      </c>
      <c r="AI409" s="195">
        <v>0</v>
      </c>
      <c r="AJ409" s="195">
        <v>0</v>
      </c>
      <c r="AK409" s="195">
        <v>0</v>
      </c>
      <c r="AL409" s="195">
        <v>0</v>
      </c>
      <c r="AM409" s="195">
        <v>0</v>
      </c>
      <c r="AN409" s="195">
        <v>0</v>
      </c>
      <c r="AO409" s="195">
        <v>0</v>
      </c>
      <c r="AP409" s="195">
        <v>0</v>
      </c>
      <c r="AQ409" s="195">
        <v>0</v>
      </c>
      <c r="AR409" s="195">
        <v>0</v>
      </c>
      <c r="AS409" s="195">
        <v>0</v>
      </c>
      <c r="AT409" s="195">
        <v>0</v>
      </c>
      <c r="AU409" s="195">
        <v>0</v>
      </c>
      <c r="AV409" s="195">
        <v>0</v>
      </c>
      <c r="AW409" s="195">
        <v>0</v>
      </c>
      <c r="AX409" s="195">
        <v>0</v>
      </c>
      <c r="AY409" s="195">
        <v>0</v>
      </c>
      <c r="AZ409" s="195">
        <v>0</v>
      </c>
      <c r="BA409" s="195">
        <v>0</v>
      </c>
      <c r="BB409" s="195">
        <v>0</v>
      </c>
      <c r="BC409" s="195">
        <v>0</v>
      </c>
      <c r="BD409" s="195">
        <v>0</v>
      </c>
      <c r="BE409" s="195">
        <v>0</v>
      </c>
      <c r="BF409" s="195">
        <v>0</v>
      </c>
      <c r="BG409" s="195">
        <v>0</v>
      </c>
      <c r="BH409" s="195">
        <v>0</v>
      </c>
      <c r="BI409" s="195">
        <v>0</v>
      </c>
      <c r="BJ409" s="195">
        <v>0</v>
      </c>
      <c r="BK409" s="195">
        <v>0</v>
      </c>
      <c r="BL409" s="195">
        <v>0</v>
      </c>
      <c r="BM409" s="195">
        <v>0</v>
      </c>
      <c r="BN409" s="195">
        <v>0</v>
      </c>
      <c r="BO409" s="195">
        <v>0</v>
      </c>
      <c r="BP409" s="195">
        <v>0</v>
      </c>
      <c r="BQ409" s="195">
        <v>0</v>
      </c>
      <c r="BR409" s="195">
        <v>0</v>
      </c>
      <c r="BS409" s="195">
        <v>0</v>
      </c>
      <c r="BT409" s="195">
        <v>0</v>
      </c>
      <c r="BU409" s="195">
        <v>0</v>
      </c>
      <c r="BV409" s="195">
        <v>2</v>
      </c>
      <c r="BW409" s="195">
        <v>0</v>
      </c>
      <c r="BX409" s="195">
        <v>0</v>
      </c>
      <c r="BY409" s="195">
        <v>0</v>
      </c>
      <c r="BZ409" s="195">
        <v>0</v>
      </c>
      <c r="CA409" s="195">
        <v>0</v>
      </c>
      <c r="CB409" s="195">
        <v>7</v>
      </c>
      <c r="CC409" s="195">
        <v>0</v>
      </c>
      <c r="CD409" s="195">
        <v>0</v>
      </c>
      <c r="CE409" s="195">
        <v>0</v>
      </c>
      <c r="CF409" s="195">
        <v>0</v>
      </c>
      <c r="CG409" s="195">
        <v>0</v>
      </c>
      <c r="CH409" s="195">
        <v>0</v>
      </c>
      <c r="CI409" s="195">
        <v>0</v>
      </c>
      <c r="CJ409" s="195">
        <v>0</v>
      </c>
      <c r="CK409" s="195">
        <v>0</v>
      </c>
      <c r="CL409" s="195">
        <v>0</v>
      </c>
      <c r="CM409" s="195">
        <v>0</v>
      </c>
    </row>
    <row r="410" spans="1:91" ht="24.6" hidden="1">
      <c r="A410" s="125">
        <v>35</v>
      </c>
      <c r="B410" s="243" t="s">
        <v>1137</v>
      </c>
      <c r="C410" s="135" t="s">
        <v>668</v>
      </c>
      <c r="D410" s="195">
        <v>0</v>
      </c>
      <c r="E410" s="195">
        <v>0</v>
      </c>
      <c r="F410" s="195">
        <v>0</v>
      </c>
      <c r="G410" s="195">
        <v>0</v>
      </c>
      <c r="H410" s="195">
        <v>0</v>
      </c>
      <c r="I410" s="195">
        <v>0</v>
      </c>
      <c r="J410" s="195">
        <v>0</v>
      </c>
      <c r="K410" s="195">
        <v>0</v>
      </c>
      <c r="L410" s="195">
        <v>0</v>
      </c>
      <c r="M410" s="195">
        <v>0</v>
      </c>
      <c r="N410" s="195">
        <v>0</v>
      </c>
      <c r="O410" s="195">
        <v>0</v>
      </c>
      <c r="P410" s="195">
        <v>0</v>
      </c>
      <c r="Q410" s="195">
        <v>0</v>
      </c>
      <c r="R410" s="195">
        <v>0</v>
      </c>
      <c r="S410" s="195">
        <v>0</v>
      </c>
      <c r="T410" s="195">
        <v>0</v>
      </c>
      <c r="U410" s="195">
        <v>0</v>
      </c>
      <c r="V410" s="195">
        <v>0</v>
      </c>
      <c r="W410" s="195">
        <v>0</v>
      </c>
      <c r="X410" s="195">
        <v>0</v>
      </c>
      <c r="Y410" s="195">
        <v>0</v>
      </c>
      <c r="Z410" s="195">
        <v>0</v>
      </c>
      <c r="AA410" s="195">
        <v>0</v>
      </c>
      <c r="AB410" s="195">
        <v>0</v>
      </c>
      <c r="AC410" s="195">
        <v>0</v>
      </c>
      <c r="AD410" s="195">
        <v>0</v>
      </c>
      <c r="AE410" s="195">
        <v>0</v>
      </c>
      <c r="AF410" s="195">
        <v>0</v>
      </c>
      <c r="AG410" s="195">
        <v>0</v>
      </c>
      <c r="AH410" s="195">
        <v>0</v>
      </c>
      <c r="AI410" s="195">
        <v>0</v>
      </c>
      <c r="AJ410" s="195">
        <v>0</v>
      </c>
      <c r="AK410" s="195">
        <v>0</v>
      </c>
      <c r="AL410" s="195">
        <v>0</v>
      </c>
      <c r="AM410" s="195">
        <v>0</v>
      </c>
      <c r="AN410" s="195">
        <v>0</v>
      </c>
      <c r="AO410" s="195">
        <v>0</v>
      </c>
      <c r="AP410" s="195">
        <v>0</v>
      </c>
      <c r="AQ410" s="195">
        <v>0</v>
      </c>
      <c r="AR410" s="195">
        <v>0</v>
      </c>
      <c r="AS410" s="195">
        <v>0</v>
      </c>
      <c r="AT410" s="195">
        <v>0</v>
      </c>
      <c r="AU410" s="195">
        <v>1</v>
      </c>
      <c r="AV410" s="195">
        <v>0</v>
      </c>
      <c r="AW410" s="195">
        <v>0</v>
      </c>
      <c r="AX410" s="195">
        <v>0</v>
      </c>
      <c r="AY410" s="195">
        <v>0</v>
      </c>
      <c r="AZ410" s="195">
        <v>0</v>
      </c>
      <c r="BA410" s="195">
        <v>0</v>
      </c>
      <c r="BB410" s="195">
        <v>0</v>
      </c>
      <c r="BC410" s="195">
        <v>0</v>
      </c>
      <c r="BD410" s="195">
        <v>0</v>
      </c>
      <c r="BE410" s="195">
        <v>0</v>
      </c>
      <c r="BF410" s="195">
        <v>0</v>
      </c>
      <c r="BG410" s="195">
        <v>0</v>
      </c>
      <c r="BH410" s="195">
        <v>0</v>
      </c>
      <c r="BI410" s="195">
        <v>0</v>
      </c>
      <c r="BJ410" s="195">
        <v>0</v>
      </c>
      <c r="BK410" s="195">
        <v>0</v>
      </c>
      <c r="BL410" s="195">
        <v>0</v>
      </c>
      <c r="BM410" s="195">
        <v>0</v>
      </c>
      <c r="BN410" s="195">
        <v>0</v>
      </c>
      <c r="BO410" s="195">
        <v>0</v>
      </c>
      <c r="BP410" s="195">
        <v>0</v>
      </c>
      <c r="BQ410" s="195">
        <v>0</v>
      </c>
      <c r="BR410" s="195">
        <v>0</v>
      </c>
      <c r="BS410" s="195">
        <v>0</v>
      </c>
      <c r="BT410" s="195">
        <v>0</v>
      </c>
      <c r="BU410" s="195">
        <v>0</v>
      </c>
      <c r="BV410" s="195">
        <v>0</v>
      </c>
      <c r="BW410" s="195">
        <v>0</v>
      </c>
      <c r="BX410" s="195">
        <v>0</v>
      </c>
      <c r="BY410" s="195">
        <v>0</v>
      </c>
      <c r="BZ410" s="195">
        <v>0</v>
      </c>
      <c r="CA410" s="195">
        <v>0</v>
      </c>
      <c r="CB410" s="195">
        <v>20</v>
      </c>
      <c r="CC410" s="195">
        <v>0</v>
      </c>
      <c r="CD410" s="195">
        <v>0</v>
      </c>
      <c r="CE410" s="195">
        <v>0</v>
      </c>
      <c r="CF410" s="195">
        <v>3</v>
      </c>
      <c r="CG410" s="195">
        <v>0</v>
      </c>
      <c r="CH410" s="195">
        <v>0</v>
      </c>
      <c r="CI410" s="195">
        <v>0</v>
      </c>
      <c r="CJ410" s="195">
        <v>0</v>
      </c>
      <c r="CK410" s="195">
        <v>0</v>
      </c>
      <c r="CL410" s="195">
        <v>0</v>
      </c>
      <c r="CM410" s="195">
        <v>0</v>
      </c>
    </row>
    <row r="411" spans="1:91" ht="24.6" hidden="1">
      <c r="A411" s="125">
        <v>35</v>
      </c>
      <c r="B411" s="243" t="s">
        <v>1138</v>
      </c>
      <c r="C411" s="135" t="s">
        <v>669</v>
      </c>
      <c r="D411" s="195">
        <v>0</v>
      </c>
      <c r="E411" s="195">
        <v>0</v>
      </c>
      <c r="F411" s="195">
        <v>0</v>
      </c>
      <c r="G411" s="195">
        <v>0</v>
      </c>
      <c r="H411" s="195">
        <v>0</v>
      </c>
      <c r="I411" s="195">
        <v>0</v>
      </c>
      <c r="J411" s="195">
        <v>0</v>
      </c>
      <c r="K411" s="195">
        <v>0</v>
      </c>
      <c r="L411" s="195">
        <v>0</v>
      </c>
      <c r="M411" s="195">
        <v>0</v>
      </c>
      <c r="N411" s="195">
        <v>0</v>
      </c>
      <c r="O411" s="195">
        <v>0</v>
      </c>
      <c r="P411" s="195">
        <v>0</v>
      </c>
      <c r="Q411" s="195">
        <v>0</v>
      </c>
      <c r="R411" s="195">
        <v>0</v>
      </c>
      <c r="S411" s="195">
        <v>0</v>
      </c>
      <c r="T411" s="195">
        <v>0</v>
      </c>
      <c r="U411" s="195">
        <v>0</v>
      </c>
      <c r="V411" s="195">
        <v>0</v>
      </c>
      <c r="W411" s="195">
        <v>0</v>
      </c>
      <c r="X411" s="195">
        <v>0</v>
      </c>
      <c r="Y411" s="195">
        <v>0</v>
      </c>
      <c r="Z411" s="195">
        <v>0</v>
      </c>
      <c r="AA411" s="195">
        <v>0</v>
      </c>
      <c r="AB411" s="195">
        <v>0</v>
      </c>
      <c r="AC411" s="195">
        <v>0</v>
      </c>
      <c r="AD411" s="195">
        <v>0</v>
      </c>
      <c r="AE411" s="195">
        <v>0</v>
      </c>
      <c r="AF411" s="195">
        <v>0</v>
      </c>
      <c r="AG411" s="195">
        <v>0</v>
      </c>
      <c r="AH411" s="195">
        <v>0</v>
      </c>
      <c r="AI411" s="195">
        <v>3</v>
      </c>
      <c r="AJ411" s="195">
        <v>0</v>
      </c>
      <c r="AK411" s="195">
        <v>0</v>
      </c>
      <c r="AL411" s="195">
        <v>0</v>
      </c>
      <c r="AM411" s="195">
        <v>0</v>
      </c>
      <c r="AN411" s="195">
        <v>0</v>
      </c>
      <c r="AO411" s="195">
        <v>0</v>
      </c>
      <c r="AP411" s="195">
        <v>0</v>
      </c>
      <c r="AQ411" s="195">
        <v>0</v>
      </c>
      <c r="AR411" s="195">
        <v>0</v>
      </c>
      <c r="AS411" s="195">
        <v>0</v>
      </c>
      <c r="AT411" s="195">
        <v>0</v>
      </c>
      <c r="AU411" s="195">
        <v>0</v>
      </c>
      <c r="AV411" s="195">
        <v>0</v>
      </c>
      <c r="AW411" s="195">
        <v>0</v>
      </c>
      <c r="AX411" s="195">
        <v>0</v>
      </c>
      <c r="AY411" s="195">
        <v>0</v>
      </c>
      <c r="AZ411" s="195">
        <v>0</v>
      </c>
      <c r="BA411" s="195">
        <v>0</v>
      </c>
      <c r="BB411" s="195">
        <v>0</v>
      </c>
      <c r="BC411" s="195">
        <v>0</v>
      </c>
      <c r="BD411" s="195">
        <v>0</v>
      </c>
      <c r="BE411" s="195">
        <v>0</v>
      </c>
      <c r="BF411" s="195">
        <v>0</v>
      </c>
      <c r="BG411" s="195">
        <v>0</v>
      </c>
      <c r="BH411" s="195">
        <v>0</v>
      </c>
      <c r="BI411" s="195">
        <v>0</v>
      </c>
      <c r="BJ411" s="195">
        <v>0</v>
      </c>
      <c r="BK411" s="195">
        <v>0</v>
      </c>
      <c r="BL411" s="195">
        <v>0</v>
      </c>
      <c r="BM411" s="195">
        <v>0</v>
      </c>
      <c r="BN411" s="195">
        <v>0</v>
      </c>
      <c r="BO411" s="195">
        <v>0</v>
      </c>
      <c r="BP411" s="195">
        <v>0</v>
      </c>
      <c r="BQ411" s="195">
        <v>6</v>
      </c>
      <c r="BR411" s="195">
        <v>0</v>
      </c>
      <c r="BS411" s="195">
        <v>0</v>
      </c>
      <c r="BT411" s="195">
        <v>0</v>
      </c>
      <c r="BU411" s="195">
        <v>0</v>
      </c>
      <c r="BV411" s="195">
        <v>0</v>
      </c>
      <c r="BW411" s="195">
        <v>0</v>
      </c>
      <c r="BX411" s="195">
        <v>0</v>
      </c>
      <c r="BY411" s="195">
        <v>0</v>
      </c>
      <c r="BZ411" s="195">
        <v>0</v>
      </c>
      <c r="CA411" s="195">
        <v>0</v>
      </c>
      <c r="CB411" s="195">
        <v>0</v>
      </c>
      <c r="CC411" s="195">
        <v>0</v>
      </c>
      <c r="CD411" s="195">
        <v>0</v>
      </c>
      <c r="CE411" s="195">
        <v>0</v>
      </c>
      <c r="CF411" s="195">
        <v>0</v>
      </c>
      <c r="CG411" s="195">
        <v>0</v>
      </c>
      <c r="CH411" s="195">
        <v>0</v>
      </c>
      <c r="CI411" s="195">
        <v>0</v>
      </c>
      <c r="CJ411" s="195">
        <v>0</v>
      </c>
      <c r="CK411" s="195">
        <v>0</v>
      </c>
      <c r="CL411" s="195">
        <v>0</v>
      </c>
      <c r="CM411" s="195">
        <v>0</v>
      </c>
    </row>
    <row r="412" spans="1:91" ht="24.6" hidden="1">
      <c r="A412" s="125">
        <v>35</v>
      </c>
      <c r="B412" s="243" t="s">
        <v>1139</v>
      </c>
      <c r="C412" s="135" t="s">
        <v>670</v>
      </c>
      <c r="D412" s="195">
        <v>0</v>
      </c>
      <c r="E412" s="195">
        <v>0</v>
      </c>
      <c r="F412" s="195">
        <v>0</v>
      </c>
      <c r="G412" s="195">
        <v>0</v>
      </c>
      <c r="H412" s="195">
        <v>0</v>
      </c>
      <c r="I412" s="195">
        <v>0</v>
      </c>
      <c r="J412" s="195">
        <v>0</v>
      </c>
      <c r="K412" s="195">
        <v>0</v>
      </c>
      <c r="L412" s="195">
        <v>0</v>
      </c>
      <c r="M412" s="195">
        <v>0</v>
      </c>
      <c r="N412" s="195">
        <v>0</v>
      </c>
      <c r="O412" s="195">
        <v>0</v>
      </c>
      <c r="P412" s="195">
        <v>0</v>
      </c>
      <c r="Q412" s="195">
        <v>0</v>
      </c>
      <c r="R412" s="195">
        <v>0</v>
      </c>
      <c r="S412" s="195">
        <v>0</v>
      </c>
      <c r="T412" s="195">
        <v>0</v>
      </c>
      <c r="U412" s="195">
        <v>0</v>
      </c>
      <c r="V412" s="195">
        <v>0</v>
      </c>
      <c r="W412" s="195">
        <v>0</v>
      </c>
      <c r="X412" s="195">
        <v>0</v>
      </c>
      <c r="Y412" s="195">
        <v>0</v>
      </c>
      <c r="Z412" s="195">
        <v>0</v>
      </c>
      <c r="AA412" s="195">
        <v>0</v>
      </c>
      <c r="AB412" s="195">
        <v>0</v>
      </c>
      <c r="AC412" s="195">
        <v>0</v>
      </c>
      <c r="AD412" s="195">
        <v>0</v>
      </c>
      <c r="AE412" s="195">
        <v>0</v>
      </c>
      <c r="AF412" s="195">
        <v>0</v>
      </c>
      <c r="AG412" s="195">
        <v>0</v>
      </c>
      <c r="AH412" s="195">
        <v>0</v>
      </c>
      <c r="AI412" s="195">
        <v>0</v>
      </c>
      <c r="AJ412" s="195">
        <v>0</v>
      </c>
      <c r="AK412" s="195">
        <v>0</v>
      </c>
      <c r="AL412" s="195">
        <v>0</v>
      </c>
      <c r="AM412" s="195">
        <v>0</v>
      </c>
      <c r="AN412" s="195">
        <v>0</v>
      </c>
      <c r="AO412" s="195">
        <v>0</v>
      </c>
      <c r="AP412" s="195">
        <v>0</v>
      </c>
      <c r="AQ412" s="195">
        <v>0</v>
      </c>
      <c r="AR412" s="195">
        <v>0</v>
      </c>
      <c r="AS412" s="195">
        <v>0</v>
      </c>
      <c r="AT412" s="195">
        <v>0</v>
      </c>
      <c r="AU412" s="195">
        <v>0</v>
      </c>
      <c r="AV412" s="195">
        <v>0</v>
      </c>
      <c r="AW412" s="195">
        <v>0</v>
      </c>
      <c r="AX412" s="195">
        <v>0</v>
      </c>
      <c r="AY412" s="195">
        <v>0</v>
      </c>
      <c r="AZ412" s="195">
        <v>0</v>
      </c>
      <c r="BA412" s="195">
        <v>0</v>
      </c>
      <c r="BB412" s="195">
        <v>0</v>
      </c>
      <c r="BC412" s="195">
        <v>0</v>
      </c>
      <c r="BD412" s="195">
        <v>0</v>
      </c>
      <c r="BE412" s="195">
        <v>0</v>
      </c>
      <c r="BF412" s="195">
        <v>0</v>
      </c>
      <c r="BG412" s="195">
        <v>0</v>
      </c>
      <c r="BH412" s="195">
        <v>0</v>
      </c>
      <c r="BI412" s="195">
        <v>0</v>
      </c>
      <c r="BJ412" s="195">
        <v>0</v>
      </c>
      <c r="BK412" s="195">
        <v>0</v>
      </c>
      <c r="BL412" s="195">
        <v>0</v>
      </c>
      <c r="BM412" s="195">
        <v>0</v>
      </c>
      <c r="BN412" s="195">
        <v>0</v>
      </c>
      <c r="BO412" s="195">
        <v>0</v>
      </c>
      <c r="BP412" s="195">
        <v>0</v>
      </c>
      <c r="BQ412" s="195">
        <v>0</v>
      </c>
      <c r="BR412" s="195">
        <v>0</v>
      </c>
      <c r="BS412" s="195">
        <v>0</v>
      </c>
      <c r="BT412" s="195">
        <v>0</v>
      </c>
      <c r="BU412" s="195">
        <v>0</v>
      </c>
      <c r="BV412" s="195">
        <v>0</v>
      </c>
      <c r="BW412" s="195">
        <v>0</v>
      </c>
      <c r="BX412" s="195">
        <v>0</v>
      </c>
      <c r="BY412" s="195">
        <v>0</v>
      </c>
      <c r="BZ412" s="195">
        <v>0</v>
      </c>
      <c r="CA412" s="195">
        <v>0</v>
      </c>
      <c r="CB412" s="195">
        <v>0</v>
      </c>
      <c r="CC412" s="195">
        <v>0</v>
      </c>
      <c r="CD412" s="195">
        <v>0</v>
      </c>
      <c r="CE412" s="195">
        <v>0</v>
      </c>
      <c r="CF412" s="195">
        <v>0</v>
      </c>
      <c r="CG412" s="195">
        <v>0</v>
      </c>
      <c r="CH412" s="195">
        <v>0</v>
      </c>
      <c r="CI412" s="195">
        <v>0</v>
      </c>
      <c r="CJ412" s="195">
        <v>0</v>
      </c>
      <c r="CK412" s="195">
        <v>0</v>
      </c>
      <c r="CL412" s="195">
        <v>0</v>
      </c>
      <c r="CM412" s="195">
        <v>0</v>
      </c>
    </row>
    <row r="413" spans="1:91" ht="24.6" hidden="1">
      <c r="A413" s="125">
        <v>35</v>
      </c>
      <c r="B413" s="243" t="s">
        <v>1140</v>
      </c>
      <c r="C413" s="135" t="s">
        <v>671</v>
      </c>
      <c r="D413" s="195">
        <v>0</v>
      </c>
      <c r="E413" s="195">
        <v>0</v>
      </c>
      <c r="F413" s="195">
        <v>0</v>
      </c>
      <c r="G413" s="195">
        <v>0</v>
      </c>
      <c r="H413" s="195">
        <v>0</v>
      </c>
      <c r="I413" s="195">
        <v>0</v>
      </c>
      <c r="J413" s="195">
        <v>0</v>
      </c>
      <c r="K413" s="195">
        <v>0</v>
      </c>
      <c r="L413" s="195">
        <v>0</v>
      </c>
      <c r="M413" s="195">
        <v>2</v>
      </c>
      <c r="N413" s="195">
        <v>0</v>
      </c>
      <c r="O413" s="195">
        <v>0</v>
      </c>
      <c r="P413" s="195">
        <v>3</v>
      </c>
      <c r="Q413" s="195">
        <v>0</v>
      </c>
      <c r="R413" s="195">
        <v>0</v>
      </c>
      <c r="S413" s="195">
        <v>0</v>
      </c>
      <c r="T413" s="195">
        <v>16</v>
      </c>
      <c r="U413" s="195">
        <v>0</v>
      </c>
      <c r="V413" s="195">
        <v>0</v>
      </c>
      <c r="W413" s="195">
        <v>0</v>
      </c>
      <c r="X413" s="195">
        <v>0</v>
      </c>
      <c r="Y413" s="195">
        <v>1</v>
      </c>
      <c r="Z413" s="195">
        <v>0</v>
      </c>
      <c r="AA413" s="195">
        <v>0</v>
      </c>
      <c r="AB413" s="195">
        <v>0</v>
      </c>
      <c r="AC413" s="195">
        <v>0</v>
      </c>
      <c r="AD413" s="195">
        <v>0</v>
      </c>
      <c r="AE413" s="195">
        <v>5</v>
      </c>
      <c r="AF413" s="195">
        <v>0</v>
      </c>
      <c r="AG413" s="195">
        <v>4</v>
      </c>
      <c r="AH413" s="195">
        <v>0</v>
      </c>
      <c r="AI413" s="195">
        <v>10</v>
      </c>
      <c r="AJ413" s="195">
        <v>0</v>
      </c>
      <c r="AK413" s="195">
        <v>0</v>
      </c>
      <c r="AL413" s="195">
        <v>0</v>
      </c>
      <c r="AM413" s="195">
        <v>0</v>
      </c>
      <c r="AN413" s="195">
        <v>0</v>
      </c>
      <c r="AO413" s="195">
        <v>1</v>
      </c>
      <c r="AP413" s="195">
        <v>0</v>
      </c>
      <c r="AQ413" s="195">
        <v>0</v>
      </c>
      <c r="AR413" s="195">
        <v>0</v>
      </c>
      <c r="AS413" s="195">
        <v>0</v>
      </c>
      <c r="AT413" s="195">
        <v>0</v>
      </c>
      <c r="AU413" s="195">
        <v>33</v>
      </c>
      <c r="AV413" s="195">
        <v>0</v>
      </c>
      <c r="AW413" s="195">
        <v>2</v>
      </c>
      <c r="AX413" s="195">
        <v>0</v>
      </c>
      <c r="AY413" s="195">
        <v>0</v>
      </c>
      <c r="AZ413" s="195">
        <v>0</v>
      </c>
      <c r="BA413" s="195">
        <v>0</v>
      </c>
      <c r="BB413" s="195">
        <v>6</v>
      </c>
      <c r="BC413" s="195">
        <v>0</v>
      </c>
      <c r="BD413" s="195">
        <v>22099.31</v>
      </c>
      <c r="BE413" s="195">
        <v>0</v>
      </c>
      <c r="BF413" s="195">
        <v>0</v>
      </c>
      <c r="BG413" s="195">
        <v>0</v>
      </c>
      <c r="BH413" s="195">
        <v>0</v>
      </c>
      <c r="BI413" s="195">
        <v>0</v>
      </c>
      <c r="BJ413" s="195">
        <v>0</v>
      </c>
      <c r="BK413" s="195">
        <v>9</v>
      </c>
      <c r="BL413" s="195">
        <v>33</v>
      </c>
      <c r="BM413" s="195">
        <v>0</v>
      </c>
      <c r="BN413" s="195">
        <v>0</v>
      </c>
      <c r="BO413" s="195">
        <v>0</v>
      </c>
      <c r="BP413" s="195">
        <v>1</v>
      </c>
      <c r="BQ413" s="195">
        <v>10</v>
      </c>
      <c r="BR413" s="195">
        <v>0</v>
      </c>
      <c r="BS413" s="197">
        <v>0</v>
      </c>
      <c r="BT413" s="195">
        <v>0</v>
      </c>
      <c r="BU413" s="195">
        <v>0</v>
      </c>
      <c r="BV413" s="197">
        <v>45</v>
      </c>
      <c r="BW413" s="195">
        <v>0</v>
      </c>
      <c r="BX413" s="195">
        <v>0</v>
      </c>
      <c r="BY413" s="195">
        <v>0</v>
      </c>
      <c r="BZ413" s="195">
        <v>0</v>
      </c>
      <c r="CA413" s="195">
        <v>0</v>
      </c>
      <c r="CB413" s="197">
        <v>75</v>
      </c>
      <c r="CC413" s="195">
        <v>0</v>
      </c>
      <c r="CD413" s="195">
        <v>0</v>
      </c>
      <c r="CE413" s="197">
        <v>0</v>
      </c>
      <c r="CF413" s="195">
        <v>68</v>
      </c>
      <c r="CG413" s="195">
        <v>0</v>
      </c>
      <c r="CH413" s="195">
        <v>0</v>
      </c>
      <c r="CI413" s="195">
        <v>1</v>
      </c>
      <c r="CJ413" s="195">
        <v>0</v>
      </c>
      <c r="CK413" s="197">
        <v>0</v>
      </c>
      <c r="CL413" s="195">
        <v>0</v>
      </c>
      <c r="CM413" s="195">
        <v>0</v>
      </c>
    </row>
    <row r="414" spans="1:91" ht="24.6" hidden="1">
      <c r="A414" s="125">
        <v>35</v>
      </c>
      <c r="B414" s="243" t="s">
        <v>1141</v>
      </c>
      <c r="C414" s="135" t="s">
        <v>672</v>
      </c>
      <c r="D414" s="195">
        <v>0</v>
      </c>
      <c r="E414" s="195">
        <v>0</v>
      </c>
      <c r="F414" s="195">
        <v>0</v>
      </c>
      <c r="G414" s="195">
        <v>0</v>
      </c>
      <c r="H414" s="195">
        <v>0</v>
      </c>
      <c r="I414" s="195">
        <v>0</v>
      </c>
      <c r="J414" s="195">
        <v>0</v>
      </c>
      <c r="K414" s="195">
        <v>0</v>
      </c>
      <c r="L414" s="195">
        <v>0</v>
      </c>
      <c r="M414" s="195">
        <v>0</v>
      </c>
      <c r="N414" s="195">
        <v>0</v>
      </c>
      <c r="O414" s="195">
        <v>0</v>
      </c>
      <c r="P414" s="195">
        <v>0</v>
      </c>
      <c r="Q414" s="195">
        <v>0</v>
      </c>
      <c r="R414" s="195">
        <v>0</v>
      </c>
      <c r="S414" s="195">
        <v>0</v>
      </c>
      <c r="T414" s="195">
        <v>7</v>
      </c>
      <c r="U414" s="195">
        <v>3</v>
      </c>
      <c r="V414" s="195">
        <v>0</v>
      </c>
      <c r="W414" s="195">
        <v>0</v>
      </c>
      <c r="X414" s="195">
        <v>0</v>
      </c>
      <c r="Y414" s="195">
        <v>0</v>
      </c>
      <c r="Z414" s="195">
        <v>0</v>
      </c>
      <c r="AA414" s="195">
        <v>0</v>
      </c>
      <c r="AB414" s="195">
        <v>0</v>
      </c>
      <c r="AC414" s="195">
        <v>0</v>
      </c>
      <c r="AD414" s="195">
        <v>0</v>
      </c>
      <c r="AE414" s="195">
        <v>0</v>
      </c>
      <c r="AF414" s="195">
        <v>0</v>
      </c>
      <c r="AG414" s="195">
        <v>5</v>
      </c>
      <c r="AH414" s="195">
        <v>0</v>
      </c>
      <c r="AI414" s="195">
        <v>8</v>
      </c>
      <c r="AJ414" s="195">
        <v>0</v>
      </c>
      <c r="AK414" s="195">
        <v>0</v>
      </c>
      <c r="AL414" s="195">
        <v>0</v>
      </c>
      <c r="AM414" s="195">
        <v>0</v>
      </c>
      <c r="AN414" s="195">
        <v>0</v>
      </c>
      <c r="AO414" s="195">
        <v>0</v>
      </c>
      <c r="AP414" s="195">
        <v>0</v>
      </c>
      <c r="AQ414" s="195">
        <v>0</v>
      </c>
      <c r="AR414" s="195">
        <v>0</v>
      </c>
      <c r="AS414" s="195">
        <v>0</v>
      </c>
      <c r="AT414" s="195">
        <v>0</v>
      </c>
      <c r="AU414" s="195">
        <v>34</v>
      </c>
      <c r="AV414" s="195">
        <v>0</v>
      </c>
      <c r="AW414" s="195">
        <v>6</v>
      </c>
      <c r="AX414" s="195">
        <v>0</v>
      </c>
      <c r="AY414" s="195">
        <v>0</v>
      </c>
      <c r="AZ414" s="195">
        <v>0</v>
      </c>
      <c r="BA414" s="195">
        <v>0</v>
      </c>
      <c r="BB414" s="195">
        <v>12</v>
      </c>
      <c r="BC414" s="195">
        <v>0</v>
      </c>
      <c r="BD414" s="195">
        <v>1</v>
      </c>
      <c r="BE414" s="195">
        <v>0</v>
      </c>
      <c r="BF414" s="195">
        <v>0</v>
      </c>
      <c r="BG414" s="195">
        <v>0</v>
      </c>
      <c r="BH414" s="195">
        <v>0</v>
      </c>
      <c r="BI414" s="195">
        <v>0</v>
      </c>
      <c r="BJ414" s="195">
        <v>0</v>
      </c>
      <c r="BK414" s="195">
        <v>0</v>
      </c>
      <c r="BL414" s="195">
        <v>2</v>
      </c>
      <c r="BM414" s="195">
        <v>0</v>
      </c>
      <c r="BN414" s="195">
        <v>0</v>
      </c>
      <c r="BO414" s="195">
        <v>0</v>
      </c>
      <c r="BP414" s="195">
        <v>4</v>
      </c>
      <c r="BQ414" s="195">
        <v>0</v>
      </c>
      <c r="BR414" s="195">
        <v>0</v>
      </c>
      <c r="BS414" s="195">
        <v>0</v>
      </c>
      <c r="BT414" s="195">
        <v>0</v>
      </c>
      <c r="BU414" s="195">
        <v>0</v>
      </c>
      <c r="BV414" s="195">
        <v>1</v>
      </c>
      <c r="BW414" s="195">
        <v>0</v>
      </c>
      <c r="BX414" s="195">
        <v>0</v>
      </c>
      <c r="BY414" s="195">
        <v>0</v>
      </c>
      <c r="BZ414" s="195">
        <v>0</v>
      </c>
      <c r="CA414" s="195">
        <v>0</v>
      </c>
      <c r="CB414" s="195">
        <v>5</v>
      </c>
      <c r="CC414" s="195">
        <v>0</v>
      </c>
      <c r="CD414" s="195">
        <v>0</v>
      </c>
      <c r="CE414" s="195">
        <v>2</v>
      </c>
      <c r="CF414" s="195">
        <v>0</v>
      </c>
      <c r="CG414" s="195">
        <v>0</v>
      </c>
      <c r="CH414" s="195">
        <v>0</v>
      </c>
      <c r="CI414" s="195">
        <v>0</v>
      </c>
      <c r="CJ414" s="195">
        <v>0</v>
      </c>
      <c r="CK414" s="195">
        <v>0</v>
      </c>
      <c r="CL414" s="195">
        <v>0</v>
      </c>
      <c r="CM414" s="195">
        <v>0</v>
      </c>
    </row>
    <row r="415" spans="1:91" ht="24.6" hidden="1">
      <c r="A415" s="125">
        <v>35</v>
      </c>
      <c r="B415" s="243" t="s">
        <v>1142</v>
      </c>
      <c r="C415" s="135" t="s">
        <v>673</v>
      </c>
      <c r="D415" s="195">
        <v>0</v>
      </c>
      <c r="E415" s="195">
        <v>0</v>
      </c>
      <c r="F415" s="195">
        <v>0</v>
      </c>
      <c r="G415" s="195">
        <v>0</v>
      </c>
      <c r="H415" s="195">
        <v>0</v>
      </c>
      <c r="I415" s="195">
        <v>0</v>
      </c>
      <c r="J415" s="195">
        <v>0</v>
      </c>
      <c r="K415" s="195">
        <v>0</v>
      </c>
      <c r="L415" s="195">
        <v>0</v>
      </c>
      <c r="M415" s="195">
        <v>0</v>
      </c>
      <c r="N415" s="195">
        <v>0</v>
      </c>
      <c r="O415" s="195">
        <v>0</v>
      </c>
      <c r="P415" s="195">
        <v>0</v>
      </c>
      <c r="Q415" s="195">
        <v>0</v>
      </c>
      <c r="R415" s="195">
        <v>0</v>
      </c>
      <c r="S415" s="195">
        <v>0</v>
      </c>
      <c r="T415" s="195">
        <v>1</v>
      </c>
      <c r="U415" s="195">
        <v>0</v>
      </c>
      <c r="V415" s="195">
        <v>0</v>
      </c>
      <c r="W415" s="195">
        <v>0</v>
      </c>
      <c r="X415" s="195">
        <v>0</v>
      </c>
      <c r="Y415" s="195">
        <v>0</v>
      </c>
      <c r="Z415" s="195">
        <v>0</v>
      </c>
      <c r="AA415" s="195">
        <v>0</v>
      </c>
      <c r="AB415" s="195">
        <v>0</v>
      </c>
      <c r="AC415" s="195">
        <v>0</v>
      </c>
      <c r="AD415" s="195">
        <v>0</v>
      </c>
      <c r="AE415" s="195">
        <v>0</v>
      </c>
      <c r="AF415" s="195">
        <v>0</v>
      </c>
      <c r="AG415" s="195">
        <v>10</v>
      </c>
      <c r="AH415" s="195">
        <v>0</v>
      </c>
      <c r="AI415" s="195">
        <v>1</v>
      </c>
      <c r="AJ415" s="195">
        <v>0</v>
      </c>
      <c r="AK415" s="195">
        <v>0</v>
      </c>
      <c r="AL415" s="195">
        <v>0</v>
      </c>
      <c r="AM415" s="195">
        <v>0</v>
      </c>
      <c r="AN415" s="195">
        <v>0</v>
      </c>
      <c r="AO415" s="195">
        <v>0</v>
      </c>
      <c r="AP415" s="195">
        <v>0</v>
      </c>
      <c r="AQ415" s="195">
        <v>0</v>
      </c>
      <c r="AR415" s="195">
        <v>0</v>
      </c>
      <c r="AS415" s="195">
        <v>0</v>
      </c>
      <c r="AT415" s="195">
        <v>0</v>
      </c>
      <c r="AU415" s="195">
        <v>11</v>
      </c>
      <c r="AV415" s="195">
        <v>0</v>
      </c>
      <c r="AW415" s="195">
        <v>0</v>
      </c>
      <c r="AX415" s="195">
        <v>0</v>
      </c>
      <c r="AY415" s="195">
        <v>0</v>
      </c>
      <c r="AZ415" s="195">
        <v>0</v>
      </c>
      <c r="BA415" s="195">
        <v>0</v>
      </c>
      <c r="BB415" s="195">
        <v>0</v>
      </c>
      <c r="BC415" s="195">
        <v>0</v>
      </c>
      <c r="BD415" s="195">
        <v>3</v>
      </c>
      <c r="BE415" s="195">
        <v>0</v>
      </c>
      <c r="BF415" s="195">
        <v>0</v>
      </c>
      <c r="BG415" s="195">
        <v>0</v>
      </c>
      <c r="BH415" s="195">
        <v>0</v>
      </c>
      <c r="BI415" s="195">
        <v>0</v>
      </c>
      <c r="BJ415" s="195">
        <v>0</v>
      </c>
      <c r="BK415" s="195">
        <v>0</v>
      </c>
      <c r="BL415" s="195">
        <v>2</v>
      </c>
      <c r="BM415" s="195">
        <v>0</v>
      </c>
      <c r="BN415" s="195">
        <v>0</v>
      </c>
      <c r="BO415" s="195">
        <v>0</v>
      </c>
      <c r="BP415" s="195">
        <v>0</v>
      </c>
      <c r="BQ415" s="195">
        <v>2</v>
      </c>
      <c r="BR415" s="195">
        <v>0</v>
      </c>
      <c r="BS415" s="195">
        <v>0</v>
      </c>
      <c r="BT415" s="195">
        <v>0</v>
      </c>
      <c r="BU415" s="195">
        <v>0</v>
      </c>
      <c r="BV415" s="195">
        <v>0</v>
      </c>
      <c r="BW415" s="195">
        <v>0</v>
      </c>
      <c r="BX415" s="195">
        <v>0</v>
      </c>
      <c r="BY415" s="195">
        <v>0</v>
      </c>
      <c r="BZ415" s="195">
        <v>0</v>
      </c>
      <c r="CA415" s="195">
        <v>0</v>
      </c>
      <c r="CB415" s="195">
        <v>22</v>
      </c>
      <c r="CC415" s="195">
        <v>0</v>
      </c>
      <c r="CD415" s="195">
        <v>0</v>
      </c>
      <c r="CE415" s="195">
        <v>0</v>
      </c>
      <c r="CF415" s="195">
        <v>3</v>
      </c>
      <c r="CG415" s="195">
        <v>0</v>
      </c>
      <c r="CH415" s="195">
        <v>0</v>
      </c>
      <c r="CI415" s="195">
        <v>0</v>
      </c>
      <c r="CJ415" s="195">
        <v>0</v>
      </c>
      <c r="CK415" s="195">
        <v>0</v>
      </c>
      <c r="CL415" s="195">
        <v>0</v>
      </c>
      <c r="CM415" s="195">
        <v>0</v>
      </c>
    </row>
    <row r="416" spans="1:91" ht="24.6" hidden="1">
      <c r="A416" s="125">
        <v>35</v>
      </c>
      <c r="B416" s="243" t="s">
        <v>1143</v>
      </c>
      <c r="C416" s="135" t="s">
        <v>674</v>
      </c>
      <c r="D416" s="195">
        <v>0</v>
      </c>
      <c r="E416" s="195">
        <v>0</v>
      </c>
      <c r="F416" s="195">
        <v>0</v>
      </c>
      <c r="G416" s="195">
        <v>0</v>
      </c>
      <c r="H416" s="195">
        <v>0</v>
      </c>
      <c r="I416" s="195">
        <v>0</v>
      </c>
      <c r="J416" s="195">
        <v>0</v>
      </c>
      <c r="K416" s="195">
        <v>0</v>
      </c>
      <c r="L416" s="195">
        <v>0</v>
      </c>
      <c r="M416" s="195">
        <v>0</v>
      </c>
      <c r="N416" s="195">
        <v>0</v>
      </c>
      <c r="O416" s="195">
        <v>0</v>
      </c>
      <c r="P416" s="195">
        <v>0</v>
      </c>
      <c r="Q416" s="195">
        <v>0</v>
      </c>
      <c r="R416" s="195">
        <v>0</v>
      </c>
      <c r="S416" s="195">
        <v>0</v>
      </c>
      <c r="T416" s="195">
        <v>0</v>
      </c>
      <c r="U416" s="195">
        <v>0</v>
      </c>
      <c r="V416" s="195">
        <v>0</v>
      </c>
      <c r="W416" s="195">
        <v>0</v>
      </c>
      <c r="X416" s="195">
        <v>0</v>
      </c>
      <c r="Y416" s="195">
        <v>0</v>
      </c>
      <c r="Z416" s="195">
        <v>0</v>
      </c>
      <c r="AA416" s="195">
        <v>0</v>
      </c>
      <c r="AB416" s="195">
        <v>0</v>
      </c>
      <c r="AC416" s="195">
        <v>0</v>
      </c>
      <c r="AD416" s="195">
        <v>0</v>
      </c>
      <c r="AE416" s="195">
        <v>0</v>
      </c>
      <c r="AF416" s="195">
        <v>0</v>
      </c>
      <c r="AG416" s="195">
        <v>0</v>
      </c>
      <c r="AH416" s="195">
        <v>0</v>
      </c>
      <c r="AI416" s="195">
        <v>0</v>
      </c>
      <c r="AJ416" s="195">
        <v>0</v>
      </c>
      <c r="AK416" s="195">
        <v>0</v>
      </c>
      <c r="AL416" s="195">
        <v>0</v>
      </c>
      <c r="AM416" s="195">
        <v>0</v>
      </c>
      <c r="AN416" s="195">
        <v>0</v>
      </c>
      <c r="AO416" s="195">
        <v>0</v>
      </c>
      <c r="AP416" s="195">
        <v>0</v>
      </c>
      <c r="AQ416" s="195">
        <v>0</v>
      </c>
      <c r="AR416" s="195">
        <v>0</v>
      </c>
      <c r="AS416" s="195">
        <v>0</v>
      </c>
      <c r="AT416" s="195">
        <v>0</v>
      </c>
      <c r="AU416" s="195">
        <v>0</v>
      </c>
      <c r="AV416" s="195">
        <v>0</v>
      </c>
      <c r="AW416" s="195">
        <v>0</v>
      </c>
      <c r="AX416" s="195">
        <v>0</v>
      </c>
      <c r="AY416" s="195">
        <v>0</v>
      </c>
      <c r="AZ416" s="195">
        <v>0</v>
      </c>
      <c r="BA416" s="195">
        <v>0</v>
      </c>
      <c r="BB416" s="195">
        <v>0</v>
      </c>
      <c r="BC416" s="195">
        <v>0</v>
      </c>
      <c r="BD416" s="195">
        <v>0</v>
      </c>
      <c r="BE416" s="195">
        <v>0</v>
      </c>
      <c r="BF416" s="195">
        <v>0</v>
      </c>
      <c r="BG416" s="195">
        <v>0</v>
      </c>
      <c r="BH416" s="195">
        <v>0</v>
      </c>
      <c r="BI416" s="195">
        <v>0</v>
      </c>
      <c r="BJ416" s="195">
        <v>0</v>
      </c>
      <c r="BK416" s="195">
        <v>0</v>
      </c>
      <c r="BL416" s="195">
        <v>0</v>
      </c>
      <c r="BM416" s="195">
        <v>0</v>
      </c>
      <c r="BN416" s="195">
        <v>0</v>
      </c>
      <c r="BO416" s="195">
        <v>0</v>
      </c>
      <c r="BP416" s="195">
        <v>0</v>
      </c>
      <c r="BQ416" s="195">
        <v>0</v>
      </c>
      <c r="BR416" s="195">
        <v>0</v>
      </c>
      <c r="BS416" s="195">
        <v>0</v>
      </c>
      <c r="BT416" s="195">
        <v>0</v>
      </c>
      <c r="BU416" s="195">
        <v>0</v>
      </c>
      <c r="BV416" s="195">
        <v>0</v>
      </c>
      <c r="BW416" s="195">
        <v>0</v>
      </c>
      <c r="BX416" s="195">
        <v>0</v>
      </c>
      <c r="BY416" s="195">
        <v>0</v>
      </c>
      <c r="BZ416" s="195">
        <v>0</v>
      </c>
      <c r="CA416" s="195">
        <v>0</v>
      </c>
      <c r="CB416" s="195">
        <v>8</v>
      </c>
      <c r="CC416" s="195">
        <v>0</v>
      </c>
      <c r="CD416" s="195">
        <v>0</v>
      </c>
      <c r="CE416" s="195">
        <v>0</v>
      </c>
      <c r="CF416" s="195">
        <v>0</v>
      </c>
      <c r="CG416" s="195">
        <v>0</v>
      </c>
      <c r="CH416" s="195">
        <v>0</v>
      </c>
      <c r="CI416" s="195">
        <v>0</v>
      </c>
      <c r="CJ416" s="195">
        <v>0</v>
      </c>
      <c r="CK416" s="195">
        <v>0</v>
      </c>
      <c r="CL416" s="195">
        <v>0</v>
      </c>
      <c r="CM416" s="195">
        <v>0</v>
      </c>
    </row>
    <row r="417" spans="1:91" ht="24.6" hidden="1">
      <c r="A417" s="125">
        <v>35</v>
      </c>
      <c r="B417" s="243" t="s">
        <v>1144</v>
      </c>
      <c r="C417" s="135" t="s">
        <v>675</v>
      </c>
      <c r="D417" s="195">
        <v>0</v>
      </c>
      <c r="E417" s="195">
        <v>0</v>
      </c>
      <c r="F417" s="195">
        <v>0</v>
      </c>
      <c r="G417" s="195">
        <v>0</v>
      </c>
      <c r="H417" s="195">
        <v>0</v>
      </c>
      <c r="I417" s="195">
        <v>0</v>
      </c>
      <c r="J417" s="195">
        <v>0</v>
      </c>
      <c r="K417" s="195">
        <v>0</v>
      </c>
      <c r="L417" s="195">
        <v>0</v>
      </c>
      <c r="M417" s="195">
        <v>6622.28</v>
      </c>
      <c r="N417" s="195">
        <v>0</v>
      </c>
      <c r="O417" s="195">
        <v>0</v>
      </c>
      <c r="P417" s="195">
        <v>63110</v>
      </c>
      <c r="Q417" s="195">
        <v>0</v>
      </c>
      <c r="R417" s="195">
        <v>0</v>
      </c>
      <c r="S417" s="195">
        <v>0</v>
      </c>
      <c r="T417" s="195">
        <v>43293</v>
      </c>
      <c r="U417" s="195">
        <v>1</v>
      </c>
      <c r="V417" s="195">
        <v>0</v>
      </c>
      <c r="W417" s="195">
        <v>0</v>
      </c>
      <c r="X417" s="195">
        <v>175448.25</v>
      </c>
      <c r="Y417" s="195">
        <v>5907.23</v>
      </c>
      <c r="Z417" s="195">
        <v>91382.82</v>
      </c>
      <c r="AA417" s="195">
        <v>0</v>
      </c>
      <c r="AB417" s="195">
        <v>0</v>
      </c>
      <c r="AC417" s="195">
        <v>48</v>
      </c>
      <c r="AD417" s="195">
        <v>17.010000000000002</v>
      </c>
      <c r="AE417" s="195">
        <v>0</v>
      </c>
      <c r="AF417" s="195">
        <v>0</v>
      </c>
      <c r="AG417" s="195">
        <v>42431.57</v>
      </c>
      <c r="AH417" s="195">
        <v>0</v>
      </c>
      <c r="AI417" s="195">
        <v>15245.22</v>
      </c>
      <c r="AJ417" s="195">
        <v>0</v>
      </c>
      <c r="AK417" s="195">
        <v>0</v>
      </c>
      <c r="AL417" s="195">
        <v>0</v>
      </c>
      <c r="AM417" s="195">
        <v>0</v>
      </c>
      <c r="AN417" s="195">
        <v>26</v>
      </c>
      <c r="AO417" s="195">
        <v>221</v>
      </c>
      <c r="AP417" s="195">
        <v>0</v>
      </c>
      <c r="AQ417" s="195">
        <v>0</v>
      </c>
      <c r="AR417" s="195">
        <v>0</v>
      </c>
      <c r="AS417" s="195">
        <v>0</v>
      </c>
      <c r="AT417" s="195">
        <v>0</v>
      </c>
      <c r="AU417" s="195">
        <v>1811.02</v>
      </c>
      <c r="AV417" s="195">
        <v>135897.66</v>
      </c>
      <c r="AW417" s="195">
        <v>28</v>
      </c>
      <c r="AX417" s="195">
        <v>0</v>
      </c>
      <c r="AY417" s="195">
        <v>0</v>
      </c>
      <c r="AZ417" s="195">
        <v>0</v>
      </c>
      <c r="BA417" s="195">
        <v>0</v>
      </c>
      <c r="BB417" s="195">
        <v>28976.37</v>
      </c>
      <c r="BC417" s="195">
        <v>39</v>
      </c>
      <c r="BD417" s="195">
        <v>858731.68</v>
      </c>
      <c r="BE417" s="195">
        <v>0</v>
      </c>
      <c r="BF417" s="195">
        <v>0</v>
      </c>
      <c r="BG417" s="195">
        <v>0</v>
      </c>
      <c r="BH417" s="195">
        <v>0</v>
      </c>
      <c r="BI417" s="195">
        <v>0</v>
      </c>
      <c r="BJ417" s="195">
        <v>0</v>
      </c>
      <c r="BK417" s="195">
        <v>63</v>
      </c>
      <c r="BL417" s="195">
        <v>69</v>
      </c>
      <c r="BM417" s="195">
        <v>0</v>
      </c>
      <c r="BN417" s="195">
        <v>15</v>
      </c>
      <c r="BO417" s="195">
        <v>0</v>
      </c>
      <c r="BP417" s="195">
        <v>28</v>
      </c>
      <c r="BQ417" s="195">
        <v>703</v>
      </c>
      <c r="BR417" s="195">
        <v>0</v>
      </c>
      <c r="BS417" s="195">
        <v>0</v>
      </c>
      <c r="BT417" s="195">
        <v>0</v>
      </c>
      <c r="BU417" s="195">
        <v>0</v>
      </c>
      <c r="BV417" s="195">
        <v>26212.54</v>
      </c>
      <c r="BW417" s="195">
        <v>0</v>
      </c>
      <c r="BX417" s="195">
        <v>1</v>
      </c>
      <c r="BY417" s="195">
        <v>0</v>
      </c>
      <c r="BZ417" s="195">
        <v>11</v>
      </c>
      <c r="CA417" s="195">
        <v>0</v>
      </c>
      <c r="CB417" s="195">
        <v>85854.66</v>
      </c>
      <c r="CC417" s="195">
        <v>0</v>
      </c>
      <c r="CD417" s="195">
        <v>3</v>
      </c>
      <c r="CE417" s="195">
        <v>17750.22</v>
      </c>
      <c r="CF417" s="195">
        <v>12782.33</v>
      </c>
      <c r="CG417" s="195">
        <v>12</v>
      </c>
      <c r="CH417" s="195">
        <v>0</v>
      </c>
      <c r="CI417" s="195">
        <v>49</v>
      </c>
      <c r="CJ417" s="195">
        <v>0</v>
      </c>
      <c r="CK417" s="195">
        <v>0</v>
      </c>
      <c r="CL417" s="195">
        <v>0</v>
      </c>
      <c r="CM417" s="195">
        <v>0</v>
      </c>
    </row>
    <row r="418" spans="1:91" ht="24.6" hidden="1">
      <c r="A418" s="125">
        <v>35</v>
      </c>
      <c r="B418" s="243" t="s">
        <v>1145</v>
      </c>
      <c r="C418" s="135" t="s">
        <v>676</v>
      </c>
      <c r="D418" s="195">
        <v>0</v>
      </c>
      <c r="E418" s="195">
        <v>0</v>
      </c>
      <c r="F418" s="195">
        <v>0</v>
      </c>
      <c r="G418" s="195">
        <v>0</v>
      </c>
      <c r="H418" s="195">
        <v>0</v>
      </c>
      <c r="I418" s="195">
        <v>0</v>
      </c>
      <c r="J418" s="195">
        <v>0</v>
      </c>
      <c r="K418" s="195">
        <v>0</v>
      </c>
      <c r="L418" s="195">
        <v>0</v>
      </c>
      <c r="M418" s="195">
        <v>0</v>
      </c>
      <c r="N418" s="195">
        <v>0</v>
      </c>
      <c r="O418" s="195">
        <v>0</v>
      </c>
      <c r="P418" s="195">
        <v>0</v>
      </c>
      <c r="Q418" s="195">
        <v>0</v>
      </c>
      <c r="R418" s="195">
        <v>0</v>
      </c>
      <c r="S418" s="195">
        <v>0</v>
      </c>
      <c r="T418" s="195">
        <v>0</v>
      </c>
      <c r="U418" s="195">
        <v>0</v>
      </c>
      <c r="V418" s="195">
        <v>0</v>
      </c>
      <c r="W418" s="195">
        <v>0</v>
      </c>
      <c r="X418" s="195">
        <v>0</v>
      </c>
      <c r="Y418" s="195">
        <v>0</v>
      </c>
      <c r="Z418" s="195">
        <v>0</v>
      </c>
      <c r="AA418" s="195">
        <v>0</v>
      </c>
      <c r="AB418" s="195">
        <v>0</v>
      </c>
      <c r="AC418" s="195">
        <v>0</v>
      </c>
      <c r="AD418" s="195">
        <v>0</v>
      </c>
      <c r="AE418" s="195">
        <v>0</v>
      </c>
      <c r="AF418" s="195">
        <v>0</v>
      </c>
      <c r="AG418" s="195">
        <v>0</v>
      </c>
      <c r="AH418" s="195">
        <v>0</v>
      </c>
      <c r="AI418" s="195">
        <v>0</v>
      </c>
      <c r="AJ418" s="195">
        <v>0</v>
      </c>
      <c r="AK418" s="195">
        <v>0</v>
      </c>
      <c r="AL418" s="195">
        <v>0</v>
      </c>
      <c r="AM418" s="195">
        <v>0</v>
      </c>
      <c r="AN418" s="195">
        <v>0</v>
      </c>
      <c r="AO418" s="195">
        <v>0</v>
      </c>
      <c r="AP418" s="195">
        <v>0</v>
      </c>
      <c r="AQ418" s="195">
        <v>4</v>
      </c>
      <c r="AR418" s="195">
        <v>0</v>
      </c>
      <c r="AS418" s="195">
        <v>0</v>
      </c>
      <c r="AT418" s="195">
        <v>0</v>
      </c>
      <c r="AU418" s="195">
        <v>0</v>
      </c>
      <c r="AV418" s="195">
        <v>0</v>
      </c>
      <c r="AW418" s="195">
        <v>0</v>
      </c>
      <c r="AX418" s="195">
        <v>0</v>
      </c>
      <c r="AY418" s="195">
        <v>0</v>
      </c>
      <c r="AZ418" s="195">
        <v>0</v>
      </c>
      <c r="BA418" s="195">
        <v>0</v>
      </c>
      <c r="BB418" s="195">
        <v>0</v>
      </c>
      <c r="BC418" s="195">
        <v>0</v>
      </c>
      <c r="BD418" s="195">
        <v>0</v>
      </c>
      <c r="BE418" s="195">
        <v>0</v>
      </c>
      <c r="BF418" s="195">
        <v>0</v>
      </c>
      <c r="BG418" s="195">
        <v>0</v>
      </c>
      <c r="BH418" s="195">
        <v>0</v>
      </c>
      <c r="BI418" s="195">
        <v>0</v>
      </c>
      <c r="BJ418" s="195">
        <v>0</v>
      </c>
      <c r="BK418" s="195">
        <v>0</v>
      </c>
      <c r="BL418" s="195">
        <v>0</v>
      </c>
      <c r="BM418" s="195">
        <v>0</v>
      </c>
      <c r="BN418" s="195">
        <v>0</v>
      </c>
      <c r="BO418" s="195">
        <v>0</v>
      </c>
      <c r="BP418" s="195">
        <v>0</v>
      </c>
      <c r="BQ418" s="195">
        <v>0</v>
      </c>
      <c r="BR418" s="195">
        <v>0</v>
      </c>
      <c r="BS418" s="195">
        <v>0</v>
      </c>
      <c r="BT418" s="195">
        <v>0</v>
      </c>
      <c r="BU418" s="195">
        <v>0</v>
      </c>
      <c r="BV418" s="195">
        <v>0</v>
      </c>
      <c r="BW418" s="195">
        <v>0</v>
      </c>
      <c r="BX418" s="195">
        <v>0</v>
      </c>
      <c r="BY418" s="195">
        <v>0</v>
      </c>
      <c r="BZ418" s="195">
        <v>0</v>
      </c>
      <c r="CA418" s="195">
        <v>0</v>
      </c>
      <c r="CB418" s="195">
        <v>0</v>
      </c>
      <c r="CC418" s="195">
        <v>0</v>
      </c>
      <c r="CD418" s="195">
        <v>0</v>
      </c>
      <c r="CE418" s="195">
        <v>0</v>
      </c>
      <c r="CF418" s="195">
        <v>0</v>
      </c>
      <c r="CG418" s="195">
        <v>0</v>
      </c>
      <c r="CH418" s="195">
        <v>0</v>
      </c>
      <c r="CI418" s="195">
        <v>0</v>
      </c>
      <c r="CJ418" s="195">
        <v>0</v>
      </c>
      <c r="CK418" s="195">
        <v>0</v>
      </c>
      <c r="CL418" s="195">
        <v>0</v>
      </c>
      <c r="CM418" s="195">
        <v>0</v>
      </c>
    </row>
    <row r="419" spans="1:91" ht="24.6" hidden="1">
      <c r="A419" s="125">
        <v>35</v>
      </c>
      <c r="B419" s="243" t="s">
        <v>1146</v>
      </c>
      <c r="C419" s="135" t="s">
        <v>1320</v>
      </c>
      <c r="D419" s="195">
        <v>0</v>
      </c>
      <c r="E419" s="195">
        <v>0</v>
      </c>
      <c r="F419" s="195">
        <v>0</v>
      </c>
      <c r="G419" s="195">
        <v>0</v>
      </c>
      <c r="H419" s="195">
        <v>0</v>
      </c>
      <c r="I419" s="195">
        <v>0</v>
      </c>
      <c r="J419" s="195">
        <v>0</v>
      </c>
      <c r="K419" s="195">
        <v>0</v>
      </c>
      <c r="L419" s="195">
        <v>0</v>
      </c>
      <c r="M419" s="195">
        <v>0</v>
      </c>
      <c r="N419" s="195">
        <v>0</v>
      </c>
      <c r="O419" s="195">
        <v>0</v>
      </c>
      <c r="P419" s="195">
        <v>0</v>
      </c>
      <c r="Q419" s="195">
        <v>0</v>
      </c>
      <c r="R419" s="195">
        <v>0</v>
      </c>
      <c r="S419" s="195">
        <v>0</v>
      </c>
      <c r="T419" s="195">
        <v>0</v>
      </c>
      <c r="U419" s="195">
        <v>0</v>
      </c>
      <c r="V419" s="195">
        <v>0</v>
      </c>
      <c r="W419" s="195">
        <v>0</v>
      </c>
      <c r="X419" s="195">
        <v>0</v>
      </c>
      <c r="Y419" s="195">
        <v>0</v>
      </c>
      <c r="Z419" s="195">
        <v>0</v>
      </c>
      <c r="AA419" s="195">
        <v>0</v>
      </c>
      <c r="AB419" s="195">
        <v>0</v>
      </c>
      <c r="AC419" s="195">
        <v>0</v>
      </c>
      <c r="AD419" s="195">
        <v>0</v>
      </c>
      <c r="AE419" s="195">
        <v>0</v>
      </c>
      <c r="AF419" s="195">
        <v>0</v>
      </c>
      <c r="AG419" s="195">
        <v>0</v>
      </c>
      <c r="AH419" s="195">
        <v>0</v>
      </c>
      <c r="AI419" s="195">
        <v>0</v>
      </c>
      <c r="AJ419" s="195">
        <v>0</v>
      </c>
      <c r="AK419" s="195">
        <v>0</v>
      </c>
      <c r="AL419" s="195">
        <v>0</v>
      </c>
      <c r="AM419" s="195">
        <v>0</v>
      </c>
      <c r="AN419" s="195">
        <v>0</v>
      </c>
      <c r="AO419" s="195">
        <v>0</v>
      </c>
      <c r="AP419" s="195">
        <v>0</v>
      </c>
      <c r="AQ419" s="195">
        <v>0</v>
      </c>
      <c r="AR419" s="195">
        <v>0</v>
      </c>
      <c r="AS419" s="195">
        <v>0</v>
      </c>
      <c r="AT419" s="195">
        <v>0</v>
      </c>
      <c r="AU419" s="195">
        <v>0</v>
      </c>
      <c r="AV419" s="195">
        <v>0</v>
      </c>
      <c r="AW419" s="195">
        <v>0</v>
      </c>
      <c r="AX419" s="195">
        <v>0</v>
      </c>
      <c r="AY419" s="195">
        <v>0</v>
      </c>
      <c r="AZ419" s="195">
        <v>0</v>
      </c>
      <c r="BA419" s="195">
        <v>0</v>
      </c>
      <c r="BB419" s="195">
        <v>0</v>
      </c>
      <c r="BC419" s="195">
        <v>0</v>
      </c>
      <c r="BD419" s="195">
        <v>0</v>
      </c>
      <c r="BE419" s="195">
        <v>0</v>
      </c>
      <c r="BF419" s="195">
        <v>0</v>
      </c>
      <c r="BG419" s="195">
        <v>0</v>
      </c>
      <c r="BH419" s="195">
        <v>0</v>
      </c>
      <c r="BI419" s="195">
        <v>0</v>
      </c>
      <c r="BJ419" s="195">
        <v>0</v>
      </c>
      <c r="BK419" s="195">
        <v>0</v>
      </c>
      <c r="BL419" s="195">
        <v>0</v>
      </c>
      <c r="BM419" s="195">
        <v>0</v>
      </c>
      <c r="BN419" s="195">
        <v>0</v>
      </c>
      <c r="BO419" s="195">
        <v>0</v>
      </c>
      <c r="BP419" s="195">
        <v>0</v>
      </c>
      <c r="BQ419" s="195">
        <v>0</v>
      </c>
      <c r="BR419" s="195">
        <v>0</v>
      </c>
      <c r="BS419" s="195">
        <v>0</v>
      </c>
      <c r="BT419" s="195">
        <v>0</v>
      </c>
      <c r="BU419" s="195">
        <v>0</v>
      </c>
      <c r="BV419" s="195">
        <v>0</v>
      </c>
      <c r="BW419" s="195">
        <v>0</v>
      </c>
      <c r="BX419" s="195">
        <v>0</v>
      </c>
      <c r="BY419" s="195">
        <v>0</v>
      </c>
      <c r="BZ419" s="195">
        <v>0</v>
      </c>
      <c r="CA419" s="195">
        <v>0</v>
      </c>
      <c r="CB419" s="195">
        <v>0</v>
      </c>
      <c r="CC419" s="195">
        <v>0</v>
      </c>
      <c r="CD419" s="195">
        <v>0</v>
      </c>
      <c r="CE419" s="195">
        <v>0</v>
      </c>
      <c r="CF419" s="195">
        <v>0</v>
      </c>
      <c r="CG419" s="195">
        <v>0</v>
      </c>
      <c r="CH419" s="195">
        <v>0</v>
      </c>
      <c r="CI419" s="195">
        <v>0</v>
      </c>
      <c r="CJ419" s="195">
        <v>0</v>
      </c>
      <c r="CK419" s="195">
        <v>0</v>
      </c>
      <c r="CL419" s="195">
        <v>0</v>
      </c>
      <c r="CM419" s="195">
        <v>0</v>
      </c>
    </row>
    <row r="420" spans="1:91" ht="24.6" hidden="1">
      <c r="A420" s="125">
        <v>35</v>
      </c>
      <c r="B420" s="243" t="s">
        <v>1147</v>
      </c>
      <c r="C420" s="135" t="s">
        <v>1321</v>
      </c>
      <c r="D420" s="195">
        <v>0</v>
      </c>
      <c r="E420" s="195">
        <v>0</v>
      </c>
      <c r="F420" s="195">
        <v>0</v>
      </c>
      <c r="G420" s="195">
        <v>0</v>
      </c>
      <c r="H420" s="195">
        <v>0</v>
      </c>
      <c r="I420" s="195">
        <v>0</v>
      </c>
      <c r="J420" s="195">
        <v>0</v>
      </c>
      <c r="K420" s="195">
        <v>0</v>
      </c>
      <c r="L420" s="195">
        <v>0</v>
      </c>
      <c r="M420" s="195">
        <v>0</v>
      </c>
      <c r="N420" s="195">
        <v>0</v>
      </c>
      <c r="O420" s="195">
        <v>0</v>
      </c>
      <c r="P420" s="195">
        <v>0</v>
      </c>
      <c r="Q420" s="195">
        <v>0</v>
      </c>
      <c r="R420" s="195">
        <v>0</v>
      </c>
      <c r="S420" s="195">
        <v>0</v>
      </c>
      <c r="T420" s="195">
        <v>0</v>
      </c>
      <c r="U420" s="195">
        <v>0</v>
      </c>
      <c r="V420" s="195">
        <v>0</v>
      </c>
      <c r="W420" s="195">
        <v>0</v>
      </c>
      <c r="X420" s="195">
        <v>0</v>
      </c>
      <c r="Y420" s="195">
        <v>0</v>
      </c>
      <c r="Z420" s="195">
        <v>0</v>
      </c>
      <c r="AA420" s="195">
        <v>0</v>
      </c>
      <c r="AB420" s="195">
        <v>0</v>
      </c>
      <c r="AC420" s="195">
        <v>0</v>
      </c>
      <c r="AD420" s="195">
        <v>0</v>
      </c>
      <c r="AE420" s="195">
        <v>0</v>
      </c>
      <c r="AF420" s="195">
        <v>0</v>
      </c>
      <c r="AG420" s="195">
        <v>0</v>
      </c>
      <c r="AH420" s="195">
        <v>0</v>
      </c>
      <c r="AI420" s="195">
        <v>0</v>
      </c>
      <c r="AJ420" s="195">
        <v>0</v>
      </c>
      <c r="AK420" s="195">
        <v>0</v>
      </c>
      <c r="AL420" s="195">
        <v>0</v>
      </c>
      <c r="AM420" s="195">
        <v>0</v>
      </c>
      <c r="AN420" s="195">
        <v>0</v>
      </c>
      <c r="AO420" s="195">
        <v>0</v>
      </c>
      <c r="AP420" s="195">
        <v>0</v>
      </c>
      <c r="AQ420" s="195">
        <v>0</v>
      </c>
      <c r="AR420" s="195">
        <v>0</v>
      </c>
      <c r="AS420" s="195">
        <v>0</v>
      </c>
      <c r="AT420" s="195">
        <v>0</v>
      </c>
      <c r="AU420" s="195">
        <v>0</v>
      </c>
      <c r="AV420" s="195">
        <v>0</v>
      </c>
      <c r="AW420" s="195">
        <v>0</v>
      </c>
      <c r="AX420" s="195">
        <v>0</v>
      </c>
      <c r="AY420" s="195">
        <v>0</v>
      </c>
      <c r="AZ420" s="195">
        <v>0</v>
      </c>
      <c r="BA420" s="195">
        <v>0</v>
      </c>
      <c r="BB420" s="195">
        <v>0</v>
      </c>
      <c r="BC420" s="195">
        <v>0</v>
      </c>
      <c r="BD420" s="195">
        <v>0</v>
      </c>
      <c r="BE420" s="195">
        <v>0</v>
      </c>
      <c r="BF420" s="195">
        <v>0</v>
      </c>
      <c r="BG420" s="195">
        <v>0</v>
      </c>
      <c r="BH420" s="195">
        <v>0</v>
      </c>
      <c r="BI420" s="195">
        <v>0</v>
      </c>
      <c r="BJ420" s="195">
        <v>0</v>
      </c>
      <c r="BK420" s="195">
        <v>0</v>
      </c>
      <c r="BL420" s="195">
        <v>0</v>
      </c>
      <c r="BM420" s="195">
        <v>0</v>
      </c>
      <c r="BN420" s="195">
        <v>0</v>
      </c>
      <c r="BO420" s="195">
        <v>0</v>
      </c>
      <c r="BP420" s="195">
        <v>0</v>
      </c>
      <c r="BQ420" s="195">
        <v>0</v>
      </c>
      <c r="BR420" s="195">
        <v>0</v>
      </c>
      <c r="BS420" s="195">
        <v>0</v>
      </c>
      <c r="BT420" s="195">
        <v>0</v>
      </c>
      <c r="BU420" s="195">
        <v>0</v>
      </c>
      <c r="BV420" s="195">
        <v>0</v>
      </c>
      <c r="BW420" s="195">
        <v>0</v>
      </c>
      <c r="BX420" s="195">
        <v>0</v>
      </c>
      <c r="BY420" s="195">
        <v>0</v>
      </c>
      <c r="BZ420" s="195">
        <v>0</v>
      </c>
      <c r="CA420" s="195">
        <v>0</v>
      </c>
      <c r="CB420" s="195">
        <v>0</v>
      </c>
      <c r="CC420" s="195">
        <v>0</v>
      </c>
      <c r="CD420" s="195">
        <v>0</v>
      </c>
      <c r="CE420" s="195">
        <v>0</v>
      </c>
      <c r="CF420" s="195">
        <v>0</v>
      </c>
      <c r="CG420" s="195">
        <v>0</v>
      </c>
      <c r="CH420" s="195">
        <v>0</v>
      </c>
      <c r="CI420" s="195">
        <v>0</v>
      </c>
      <c r="CJ420" s="195">
        <v>0</v>
      </c>
      <c r="CK420" s="195">
        <v>0</v>
      </c>
      <c r="CL420" s="195">
        <v>0</v>
      </c>
      <c r="CM420" s="195">
        <v>0</v>
      </c>
    </row>
    <row r="421" spans="1:91" ht="24.6" hidden="1">
      <c r="A421" s="125">
        <v>35</v>
      </c>
      <c r="B421" s="243" t="s">
        <v>1148</v>
      </c>
      <c r="C421" s="135" t="s">
        <v>677</v>
      </c>
      <c r="D421" s="195">
        <v>0</v>
      </c>
      <c r="E421" s="195">
        <v>0</v>
      </c>
      <c r="F421" s="195">
        <v>0</v>
      </c>
      <c r="G421" s="195">
        <v>0</v>
      </c>
      <c r="H421" s="195">
        <v>0</v>
      </c>
      <c r="I421" s="195">
        <v>0</v>
      </c>
      <c r="J421" s="195">
        <v>0</v>
      </c>
      <c r="K421" s="195">
        <v>0</v>
      </c>
      <c r="L421" s="195">
        <v>0</v>
      </c>
      <c r="M421" s="195">
        <v>0</v>
      </c>
      <c r="N421" s="195">
        <v>0</v>
      </c>
      <c r="O421" s="195">
        <v>0</v>
      </c>
      <c r="P421" s="195">
        <v>0</v>
      </c>
      <c r="Q421" s="195">
        <v>0</v>
      </c>
      <c r="R421" s="195">
        <v>0</v>
      </c>
      <c r="S421" s="195">
        <v>0</v>
      </c>
      <c r="T421" s="195">
        <v>0</v>
      </c>
      <c r="U421" s="195">
        <v>0</v>
      </c>
      <c r="V421" s="195">
        <v>0</v>
      </c>
      <c r="W421" s="195">
        <v>0</v>
      </c>
      <c r="X421" s="195">
        <v>0</v>
      </c>
      <c r="Y421" s="195">
        <v>0</v>
      </c>
      <c r="Z421" s="195">
        <v>5000</v>
      </c>
      <c r="AA421" s="195">
        <v>0</v>
      </c>
      <c r="AB421" s="195">
        <v>0</v>
      </c>
      <c r="AC421" s="195">
        <v>0</v>
      </c>
      <c r="AD421" s="195">
        <v>0</v>
      </c>
      <c r="AE421" s="195">
        <v>0</v>
      </c>
      <c r="AF421" s="195">
        <v>0</v>
      </c>
      <c r="AG421" s="195">
        <v>0</v>
      </c>
      <c r="AH421" s="195">
        <v>0</v>
      </c>
      <c r="AI421" s="195">
        <v>0</v>
      </c>
      <c r="AJ421" s="195">
        <v>0</v>
      </c>
      <c r="AK421" s="195">
        <v>0</v>
      </c>
      <c r="AL421" s="195">
        <v>0</v>
      </c>
      <c r="AM421" s="195">
        <v>0</v>
      </c>
      <c r="AN421" s="195">
        <v>0</v>
      </c>
      <c r="AO421" s="195">
        <v>0</v>
      </c>
      <c r="AP421" s="195">
        <v>0</v>
      </c>
      <c r="AQ421" s="195">
        <v>0</v>
      </c>
      <c r="AR421" s="195">
        <v>0</v>
      </c>
      <c r="AS421" s="195">
        <v>0</v>
      </c>
      <c r="AT421" s="195">
        <v>0</v>
      </c>
      <c r="AU421" s="195">
        <v>0</v>
      </c>
      <c r="AV421" s="195">
        <v>0</v>
      </c>
      <c r="AW421" s="195">
        <v>0</v>
      </c>
      <c r="AX421" s="195">
        <v>0</v>
      </c>
      <c r="AY421" s="195">
        <v>0</v>
      </c>
      <c r="AZ421" s="195">
        <v>0</v>
      </c>
      <c r="BA421" s="195">
        <v>0</v>
      </c>
      <c r="BB421" s="195">
        <v>0</v>
      </c>
      <c r="BC421" s="195">
        <v>0</v>
      </c>
      <c r="BD421" s="195">
        <v>0</v>
      </c>
      <c r="BE421" s="195">
        <v>0</v>
      </c>
      <c r="BF421" s="195">
        <v>0</v>
      </c>
      <c r="BG421" s="195">
        <v>0</v>
      </c>
      <c r="BH421" s="195">
        <v>0</v>
      </c>
      <c r="BI421" s="195">
        <v>0</v>
      </c>
      <c r="BJ421" s="195">
        <v>0</v>
      </c>
      <c r="BK421" s="195">
        <v>0</v>
      </c>
      <c r="BL421" s="195">
        <v>0</v>
      </c>
      <c r="BM421" s="195">
        <v>0</v>
      </c>
      <c r="BN421" s="195">
        <v>0</v>
      </c>
      <c r="BO421" s="195">
        <v>0</v>
      </c>
      <c r="BP421" s="195">
        <v>0</v>
      </c>
      <c r="BQ421" s="195">
        <v>0</v>
      </c>
      <c r="BR421" s="195">
        <v>0</v>
      </c>
      <c r="BS421" s="195">
        <v>0</v>
      </c>
      <c r="BT421" s="195">
        <v>0</v>
      </c>
      <c r="BU421" s="195">
        <v>0</v>
      </c>
      <c r="BV421" s="195">
        <v>0</v>
      </c>
      <c r="BW421" s="195">
        <v>0</v>
      </c>
      <c r="BX421" s="195">
        <v>0</v>
      </c>
      <c r="BY421" s="195">
        <v>0</v>
      </c>
      <c r="BZ421" s="195">
        <v>0</v>
      </c>
      <c r="CA421" s="195">
        <v>0</v>
      </c>
      <c r="CB421" s="195">
        <v>0</v>
      </c>
      <c r="CC421" s="195">
        <v>0</v>
      </c>
      <c r="CD421" s="195">
        <v>0</v>
      </c>
      <c r="CE421" s="195">
        <v>0</v>
      </c>
      <c r="CF421" s="195">
        <v>0</v>
      </c>
      <c r="CG421" s="195">
        <v>0</v>
      </c>
      <c r="CH421" s="195">
        <v>0</v>
      </c>
      <c r="CI421" s="195">
        <v>0</v>
      </c>
      <c r="CJ421" s="195">
        <v>0</v>
      </c>
      <c r="CK421" s="195">
        <v>0</v>
      </c>
      <c r="CL421" s="195">
        <v>0</v>
      </c>
      <c r="CM421" s="195">
        <v>0</v>
      </c>
    </row>
    <row r="422" spans="1:91" ht="24.6" hidden="1">
      <c r="A422" s="125">
        <v>36</v>
      </c>
      <c r="B422" s="243" t="s">
        <v>1149</v>
      </c>
      <c r="C422" s="135" t="s">
        <v>1322</v>
      </c>
      <c r="D422" s="195">
        <v>37991.620000000003</v>
      </c>
      <c r="E422" s="195">
        <v>0</v>
      </c>
      <c r="F422" s="195">
        <v>0</v>
      </c>
      <c r="G422" s="195">
        <v>0</v>
      </c>
      <c r="H422" s="195">
        <v>0</v>
      </c>
      <c r="I422" s="195">
        <v>0</v>
      </c>
      <c r="J422" s="195">
        <v>0</v>
      </c>
      <c r="K422" s="195">
        <v>0</v>
      </c>
      <c r="L422" s="195">
        <v>0</v>
      </c>
      <c r="M422" s="195">
        <v>0</v>
      </c>
      <c r="N422" s="195">
        <v>0</v>
      </c>
      <c r="O422" s="195">
        <v>0</v>
      </c>
      <c r="P422" s="195">
        <v>0</v>
      </c>
      <c r="Q422" s="195">
        <v>0</v>
      </c>
      <c r="R422" s="195">
        <v>0</v>
      </c>
      <c r="S422" s="195">
        <v>0</v>
      </c>
      <c r="T422" s="195">
        <v>0</v>
      </c>
      <c r="U422" s="195">
        <v>0</v>
      </c>
      <c r="V422" s="195">
        <v>0</v>
      </c>
      <c r="W422" s="195">
        <v>0</v>
      </c>
      <c r="X422" s="195">
        <v>0</v>
      </c>
      <c r="Y422" s="195">
        <v>0</v>
      </c>
      <c r="Z422" s="195">
        <v>0</v>
      </c>
      <c r="AA422" s="195">
        <v>0</v>
      </c>
      <c r="AB422" s="195">
        <v>0</v>
      </c>
      <c r="AC422" s="195">
        <v>0</v>
      </c>
      <c r="AD422" s="195">
        <v>0</v>
      </c>
      <c r="AE422" s="195">
        <v>0</v>
      </c>
      <c r="AF422" s="195">
        <v>0</v>
      </c>
      <c r="AG422" s="195">
        <v>0</v>
      </c>
      <c r="AH422" s="195">
        <v>0</v>
      </c>
      <c r="AI422" s="195">
        <v>0</v>
      </c>
      <c r="AJ422" s="195">
        <v>0</v>
      </c>
      <c r="AK422" s="195">
        <v>0</v>
      </c>
      <c r="AL422" s="195">
        <v>0</v>
      </c>
      <c r="AM422" s="195">
        <v>0</v>
      </c>
      <c r="AN422" s="195">
        <v>0</v>
      </c>
      <c r="AO422" s="195">
        <v>0</v>
      </c>
      <c r="AP422" s="195">
        <v>0</v>
      </c>
      <c r="AQ422" s="195">
        <v>0</v>
      </c>
      <c r="AR422" s="195">
        <v>0</v>
      </c>
      <c r="AS422" s="195">
        <v>0</v>
      </c>
      <c r="AT422" s="195">
        <v>0</v>
      </c>
      <c r="AU422" s="195">
        <v>0</v>
      </c>
      <c r="AV422" s="195">
        <v>0</v>
      </c>
      <c r="AW422" s="195">
        <v>0</v>
      </c>
      <c r="AX422" s="195">
        <v>0</v>
      </c>
      <c r="AY422" s="195">
        <v>0</v>
      </c>
      <c r="AZ422" s="195">
        <v>0</v>
      </c>
      <c r="BA422" s="195">
        <v>0</v>
      </c>
      <c r="BB422" s="195">
        <v>0</v>
      </c>
      <c r="BC422" s="195">
        <v>0</v>
      </c>
      <c r="BD422" s="195">
        <v>0</v>
      </c>
      <c r="BE422" s="195">
        <v>0</v>
      </c>
      <c r="BF422" s="195">
        <v>0</v>
      </c>
      <c r="BG422" s="195">
        <v>0</v>
      </c>
      <c r="BH422" s="195">
        <v>0</v>
      </c>
      <c r="BI422" s="195">
        <v>0</v>
      </c>
      <c r="BJ422" s="195">
        <v>0</v>
      </c>
      <c r="BK422" s="195">
        <v>0</v>
      </c>
      <c r="BL422" s="195">
        <v>0</v>
      </c>
      <c r="BM422" s="195">
        <v>25304.34</v>
      </c>
      <c r="BN422" s="195">
        <v>0</v>
      </c>
      <c r="BO422" s="195">
        <v>0</v>
      </c>
      <c r="BP422" s="195">
        <v>0</v>
      </c>
      <c r="BQ422" s="195">
        <v>0</v>
      </c>
      <c r="BR422" s="195">
        <v>0</v>
      </c>
      <c r="BS422" s="195">
        <v>49557.48</v>
      </c>
      <c r="BT422" s="195">
        <v>0</v>
      </c>
      <c r="BU422" s="195">
        <v>0</v>
      </c>
      <c r="BV422" s="195">
        <v>0</v>
      </c>
      <c r="BW422" s="195">
        <v>0</v>
      </c>
      <c r="BX422" s="195">
        <v>0</v>
      </c>
      <c r="BY422" s="195">
        <v>0</v>
      </c>
      <c r="BZ422" s="195">
        <v>0</v>
      </c>
      <c r="CA422" s="195">
        <v>0</v>
      </c>
      <c r="CB422" s="195">
        <v>0</v>
      </c>
      <c r="CC422" s="195">
        <v>0</v>
      </c>
      <c r="CD422" s="195">
        <v>0</v>
      </c>
      <c r="CE422" s="195">
        <v>0</v>
      </c>
      <c r="CF422" s="195">
        <v>0</v>
      </c>
      <c r="CG422" s="195">
        <v>0</v>
      </c>
      <c r="CH422" s="195">
        <v>0</v>
      </c>
      <c r="CI422" s="195">
        <v>0</v>
      </c>
      <c r="CJ422" s="195">
        <v>0</v>
      </c>
      <c r="CK422" s="195">
        <v>0</v>
      </c>
      <c r="CL422" s="195">
        <v>0</v>
      </c>
      <c r="CM422" s="195">
        <v>0</v>
      </c>
    </row>
    <row r="423" spans="1:91" ht="24.6" hidden="1">
      <c r="A423" s="125">
        <v>36</v>
      </c>
      <c r="B423" s="243" t="s">
        <v>1150</v>
      </c>
      <c r="C423" s="135" t="s">
        <v>678</v>
      </c>
      <c r="D423" s="195">
        <v>0</v>
      </c>
      <c r="E423" s="195">
        <v>0</v>
      </c>
      <c r="F423" s="195">
        <v>0</v>
      </c>
      <c r="G423" s="195">
        <v>0</v>
      </c>
      <c r="H423" s="195">
        <v>0</v>
      </c>
      <c r="I423" s="195">
        <v>0</v>
      </c>
      <c r="J423" s="195">
        <v>0</v>
      </c>
      <c r="K423" s="195">
        <v>0</v>
      </c>
      <c r="L423" s="195">
        <v>0</v>
      </c>
      <c r="M423" s="195">
        <v>0</v>
      </c>
      <c r="N423" s="195">
        <v>0</v>
      </c>
      <c r="O423" s="195">
        <v>0</v>
      </c>
      <c r="P423" s="195">
        <v>0</v>
      </c>
      <c r="Q423" s="195">
        <v>0</v>
      </c>
      <c r="R423" s="195">
        <v>0</v>
      </c>
      <c r="S423" s="195">
        <v>0</v>
      </c>
      <c r="T423" s="195">
        <v>0</v>
      </c>
      <c r="U423" s="195">
        <v>0</v>
      </c>
      <c r="V423" s="195">
        <v>0</v>
      </c>
      <c r="W423" s="195">
        <v>0</v>
      </c>
      <c r="X423" s="195">
        <v>0</v>
      </c>
      <c r="Y423" s="195">
        <v>0</v>
      </c>
      <c r="Z423" s="195">
        <v>0</v>
      </c>
      <c r="AA423" s="195">
        <v>0</v>
      </c>
      <c r="AB423" s="195">
        <v>0</v>
      </c>
      <c r="AC423" s="195">
        <v>0</v>
      </c>
      <c r="AD423" s="195">
        <v>0</v>
      </c>
      <c r="AE423" s="195">
        <v>0</v>
      </c>
      <c r="AF423" s="195">
        <v>0</v>
      </c>
      <c r="AG423" s="195">
        <v>0</v>
      </c>
      <c r="AH423" s="195">
        <v>0</v>
      </c>
      <c r="AI423" s="195">
        <v>0</v>
      </c>
      <c r="AJ423" s="195">
        <v>0</v>
      </c>
      <c r="AK423" s="195">
        <v>0</v>
      </c>
      <c r="AL423" s="195">
        <v>0</v>
      </c>
      <c r="AM423" s="195">
        <v>0</v>
      </c>
      <c r="AN423" s="195">
        <v>0</v>
      </c>
      <c r="AO423" s="195">
        <v>0</v>
      </c>
      <c r="AP423" s="195">
        <v>0</v>
      </c>
      <c r="AQ423" s="195">
        <v>0</v>
      </c>
      <c r="AR423" s="195">
        <v>0</v>
      </c>
      <c r="AS423" s="195">
        <v>0</v>
      </c>
      <c r="AT423" s="195">
        <v>0</v>
      </c>
      <c r="AU423" s="195">
        <v>0</v>
      </c>
      <c r="AV423" s="195">
        <v>0</v>
      </c>
      <c r="AW423" s="195">
        <v>0</v>
      </c>
      <c r="AX423" s="195">
        <v>0</v>
      </c>
      <c r="AY423" s="195">
        <v>0</v>
      </c>
      <c r="AZ423" s="195">
        <v>0</v>
      </c>
      <c r="BA423" s="195">
        <v>0</v>
      </c>
      <c r="BB423" s="195">
        <v>0</v>
      </c>
      <c r="BC423" s="195">
        <v>0</v>
      </c>
      <c r="BD423" s="195">
        <v>0</v>
      </c>
      <c r="BE423" s="195">
        <v>0</v>
      </c>
      <c r="BF423" s="195">
        <v>0</v>
      </c>
      <c r="BG423" s="195">
        <v>0</v>
      </c>
      <c r="BH423" s="195">
        <v>0</v>
      </c>
      <c r="BI423" s="195">
        <v>0</v>
      </c>
      <c r="BJ423" s="195">
        <v>0</v>
      </c>
      <c r="BK423" s="195">
        <v>0</v>
      </c>
      <c r="BL423" s="195">
        <v>0</v>
      </c>
      <c r="BM423" s="195">
        <v>0</v>
      </c>
      <c r="BN423" s="195">
        <v>0</v>
      </c>
      <c r="BO423" s="195">
        <v>0</v>
      </c>
      <c r="BP423" s="195">
        <v>0</v>
      </c>
      <c r="BQ423" s="195">
        <v>0</v>
      </c>
      <c r="BR423" s="195">
        <v>0</v>
      </c>
      <c r="BS423" s="195">
        <v>0</v>
      </c>
      <c r="BT423" s="195">
        <v>0</v>
      </c>
      <c r="BU423" s="195">
        <v>0</v>
      </c>
      <c r="BV423" s="195">
        <v>0</v>
      </c>
      <c r="BW423" s="195">
        <v>0</v>
      </c>
      <c r="BX423" s="195">
        <v>0</v>
      </c>
      <c r="BY423" s="195">
        <v>0</v>
      </c>
      <c r="BZ423" s="195">
        <v>0</v>
      </c>
      <c r="CA423" s="195">
        <v>0</v>
      </c>
      <c r="CB423" s="195">
        <v>0</v>
      </c>
      <c r="CC423" s="195">
        <v>0</v>
      </c>
      <c r="CD423" s="195">
        <v>0</v>
      </c>
      <c r="CE423" s="195">
        <v>0</v>
      </c>
      <c r="CF423" s="195">
        <v>0</v>
      </c>
      <c r="CG423" s="195">
        <v>0</v>
      </c>
      <c r="CH423" s="195">
        <v>0</v>
      </c>
      <c r="CI423" s="195">
        <v>0</v>
      </c>
      <c r="CJ423" s="195">
        <v>0</v>
      </c>
      <c r="CK423" s="195">
        <v>0</v>
      </c>
      <c r="CL423" s="195">
        <v>0</v>
      </c>
      <c r="CM423" s="195">
        <v>0</v>
      </c>
    </row>
    <row r="424" spans="1:91" ht="24.6" hidden="1">
      <c r="A424" s="125">
        <v>36</v>
      </c>
      <c r="B424" s="243" t="s">
        <v>1151</v>
      </c>
      <c r="C424" s="135" t="s">
        <v>679</v>
      </c>
      <c r="D424" s="195">
        <v>1028203.15</v>
      </c>
      <c r="E424" s="195">
        <v>0</v>
      </c>
      <c r="F424" s="195">
        <v>0</v>
      </c>
      <c r="G424" s="195">
        <v>0</v>
      </c>
      <c r="H424" s="195">
        <v>0</v>
      </c>
      <c r="I424" s="195">
        <v>0</v>
      </c>
      <c r="J424" s="195">
        <v>0</v>
      </c>
      <c r="K424" s="195">
        <v>0</v>
      </c>
      <c r="L424" s="195">
        <v>0</v>
      </c>
      <c r="M424" s="195">
        <v>0</v>
      </c>
      <c r="N424" s="195">
        <v>0</v>
      </c>
      <c r="O424" s="195">
        <v>0</v>
      </c>
      <c r="P424" s="195">
        <v>0</v>
      </c>
      <c r="Q424" s="195">
        <v>0</v>
      </c>
      <c r="R424" s="195">
        <v>0</v>
      </c>
      <c r="S424" s="195">
        <v>0</v>
      </c>
      <c r="T424" s="195">
        <v>0</v>
      </c>
      <c r="U424" s="195">
        <v>0</v>
      </c>
      <c r="V424" s="195">
        <v>0</v>
      </c>
      <c r="W424" s="195">
        <v>0</v>
      </c>
      <c r="X424" s="195">
        <v>0</v>
      </c>
      <c r="Y424" s="195">
        <v>0</v>
      </c>
      <c r="Z424" s="195">
        <v>0</v>
      </c>
      <c r="AA424" s="195">
        <v>0</v>
      </c>
      <c r="AB424" s="195">
        <v>0</v>
      </c>
      <c r="AC424" s="195">
        <v>0</v>
      </c>
      <c r="AD424" s="195">
        <v>0</v>
      </c>
      <c r="AE424" s="195">
        <v>0</v>
      </c>
      <c r="AF424" s="195">
        <v>0</v>
      </c>
      <c r="AG424" s="195">
        <v>0</v>
      </c>
      <c r="AH424" s="195">
        <v>0</v>
      </c>
      <c r="AI424" s="195">
        <v>0</v>
      </c>
      <c r="AJ424" s="195">
        <v>0</v>
      </c>
      <c r="AK424" s="195">
        <v>0</v>
      </c>
      <c r="AL424" s="195">
        <v>0</v>
      </c>
      <c r="AM424" s="195">
        <v>0</v>
      </c>
      <c r="AN424" s="195">
        <v>0</v>
      </c>
      <c r="AO424" s="195">
        <v>0</v>
      </c>
      <c r="AP424" s="195">
        <v>0</v>
      </c>
      <c r="AQ424" s="195">
        <v>0</v>
      </c>
      <c r="AR424" s="195">
        <v>0</v>
      </c>
      <c r="AS424" s="195">
        <v>0</v>
      </c>
      <c r="AT424" s="195">
        <v>0</v>
      </c>
      <c r="AU424" s="195">
        <v>0</v>
      </c>
      <c r="AV424" s="195">
        <v>0</v>
      </c>
      <c r="AW424" s="195">
        <v>0</v>
      </c>
      <c r="AX424" s="195">
        <v>0</v>
      </c>
      <c r="AY424" s="195">
        <v>0</v>
      </c>
      <c r="AZ424" s="195">
        <v>0</v>
      </c>
      <c r="BA424" s="195">
        <v>0</v>
      </c>
      <c r="BB424" s="195">
        <v>0</v>
      </c>
      <c r="BC424" s="195">
        <v>0</v>
      </c>
      <c r="BD424" s="195">
        <v>0</v>
      </c>
      <c r="BE424" s="195">
        <v>0</v>
      </c>
      <c r="BF424" s="195">
        <v>0</v>
      </c>
      <c r="BG424" s="195">
        <v>0</v>
      </c>
      <c r="BH424" s="195">
        <v>0</v>
      </c>
      <c r="BI424" s="195">
        <v>0</v>
      </c>
      <c r="BJ424" s="195">
        <v>0</v>
      </c>
      <c r="BK424" s="195">
        <v>0</v>
      </c>
      <c r="BL424" s="195">
        <v>0</v>
      </c>
      <c r="BM424" s="195">
        <v>40440697</v>
      </c>
      <c r="BN424" s="195">
        <v>0</v>
      </c>
      <c r="BO424" s="195">
        <v>0</v>
      </c>
      <c r="BP424" s="195">
        <v>0</v>
      </c>
      <c r="BQ424" s="195">
        <v>0</v>
      </c>
      <c r="BR424" s="195">
        <v>0</v>
      </c>
      <c r="BS424" s="195">
        <v>7279183.5</v>
      </c>
      <c r="BT424" s="195">
        <v>0</v>
      </c>
      <c r="BU424" s="195">
        <v>0</v>
      </c>
      <c r="BV424" s="195">
        <v>0</v>
      </c>
      <c r="BW424" s="195">
        <v>0</v>
      </c>
      <c r="BX424" s="195">
        <v>0</v>
      </c>
      <c r="BY424" s="195">
        <v>0</v>
      </c>
      <c r="BZ424" s="195">
        <v>0</v>
      </c>
      <c r="CA424" s="195">
        <v>0</v>
      </c>
      <c r="CB424" s="195">
        <v>0</v>
      </c>
      <c r="CC424" s="195">
        <v>0</v>
      </c>
      <c r="CD424" s="195">
        <v>0</v>
      </c>
      <c r="CE424" s="195">
        <v>0</v>
      </c>
      <c r="CF424" s="195">
        <v>0</v>
      </c>
      <c r="CG424" s="195">
        <v>0</v>
      </c>
      <c r="CH424" s="195">
        <v>0</v>
      </c>
      <c r="CI424" s="195">
        <v>0</v>
      </c>
      <c r="CJ424" s="195">
        <v>0</v>
      </c>
      <c r="CK424" s="195">
        <v>0</v>
      </c>
      <c r="CL424" s="195">
        <v>0</v>
      </c>
      <c r="CM424" s="195">
        <v>0</v>
      </c>
    </row>
    <row r="425" spans="1:91" ht="24.6" hidden="1">
      <c r="A425" s="125">
        <v>36</v>
      </c>
      <c r="B425" s="243" t="s">
        <v>1152</v>
      </c>
      <c r="C425" s="135" t="s">
        <v>680</v>
      </c>
      <c r="D425" s="195">
        <v>218734.23</v>
      </c>
      <c r="E425" s="195">
        <v>0</v>
      </c>
      <c r="F425" s="195">
        <v>0</v>
      </c>
      <c r="G425" s="195">
        <v>0</v>
      </c>
      <c r="H425" s="195">
        <v>0</v>
      </c>
      <c r="I425" s="195">
        <v>0</v>
      </c>
      <c r="J425" s="195">
        <v>0</v>
      </c>
      <c r="K425" s="195">
        <v>0</v>
      </c>
      <c r="L425" s="195">
        <v>0</v>
      </c>
      <c r="M425" s="195">
        <v>0</v>
      </c>
      <c r="N425" s="195">
        <v>0</v>
      </c>
      <c r="O425" s="195">
        <v>0</v>
      </c>
      <c r="P425" s="195">
        <v>3128.08</v>
      </c>
      <c r="Q425" s="195">
        <v>0</v>
      </c>
      <c r="R425" s="195">
        <v>0</v>
      </c>
      <c r="S425" s="195">
        <v>0</v>
      </c>
      <c r="T425" s="195">
        <v>0</v>
      </c>
      <c r="U425" s="195">
        <v>0</v>
      </c>
      <c r="V425" s="195">
        <v>0</v>
      </c>
      <c r="W425" s="195">
        <v>0</v>
      </c>
      <c r="X425" s="195">
        <v>0</v>
      </c>
      <c r="Y425" s="195">
        <v>0</v>
      </c>
      <c r="Z425" s="195">
        <v>0</v>
      </c>
      <c r="AA425" s="195">
        <v>0</v>
      </c>
      <c r="AB425" s="195">
        <v>0</v>
      </c>
      <c r="AC425" s="195">
        <v>0</v>
      </c>
      <c r="AD425" s="195">
        <v>0</v>
      </c>
      <c r="AE425" s="195">
        <v>0</v>
      </c>
      <c r="AF425" s="195">
        <v>0</v>
      </c>
      <c r="AG425" s="195">
        <v>0</v>
      </c>
      <c r="AH425" s="195">
        <v>0</v>
      </c>
      <c r="AI425" s="195">
        <v>0</v>
      </c>
      <c r="AJ425" s="195">
        <v>0</v>
      </c>
      <c r="AK425" s="195">
        <v>0</v>
      </c>
      <c r="AL425" s="195">
        <v>1747.05</v>
      </c>
      <c r="AM425" s="195">
        <v>0</v>
      </c>
      <c r="AN425" s="195">
        <v>0</v>
      </c>
      <c r="AO425" s="195">
        <v>0</v>
      </c>
      <c r="AP425" s="195">
        <v>0</v>
      </c>
      <c r="AQ425" s="195">
        <v>0</v>
      </c>
      <c r="AR425" s="195">
        <v>0</v>
      </c>
      <c r="AS425" s="195">
        <v>3665.03</v>
      </c>
      <c r="AT425" s="195">
        <v>0</v>
      </c>
      <c r="AU425" s="195">
        <v>0</v>
      </c>
      <c r="AV425" s="195">
        <v>0</v>
      </c>
      <c r="AW425" s="195">
        <v>0</v>
      </c>
      <c r="AX425" s="195">
        <v>0</v>
      </c>
      <c r="AY425" s="195">
        <v>0</v>
      </c>
      <c r="AZ425" s="195">
        <v>0</v>
      </c>
      <c r="BA425" s="195">
        <v>0</v>
      </c>
      <c r="BB425" s="195">
        <v>289.42</v>
      </c>
      <c r="BC425" s="195">
        <v>0</v>
      </c>
      <c r="BD425" s="195">
        <v>4681053.07</v>
      </c>
      <c r="BE425" s="195">
        <v>0</v>
      </c>
      <c r="BF425" s="195">
        <v>0</v>
      </c>
      <c r="BG425" s="195">
        <v>0</v>
      </c>
      <c r="BH425" s="195">
        <v>13472.84</v>
      </c>
      <c r="BI425" s="195">
        <v>0</v>
      </c>
      <c r="BJ425" s="195">
        <v>0</v>
      </c>
      <c r="BK425" s="195">
        <v>0</v>
      </c>
      <c r="BL425" s="195">
        <v>0</v>
      </c>
      <c r="BM425" s="195">
        <v>46448.36</v>
      </c>
      <c r="BN425" s="195">
        <v>0</v>
      </c>
      <c r="BO425" s="195">
        <v>0</v>
      </c>
      <c r="BP425" s="195">
        <v>0</v>
      </c>
      <c r="BQ425" s="195">
        <v>0</v>
      </c>
      <c r="BR425" s="195">
        <v>0</v>
      </c>
      <c r="BS425" s="195">
        <v>11543167.4</v>
      </c>
      <c r="BT425" s="195">
        <v>0</v>
      </c>
      <c r="BU425" s="195">
        <v>0</v>
      </c>
      <c r="BV425" s="195">
        <v>0</v>
      </c>
      <c r="BW425" s="195">
        <v>0</v>
      </c>
      <c r="BX425" s="195">
        <v>0</v>
      </c>
      <c r="BY425" s="195">
        <v>0</v>
      </c>
      <c r="BZ425" s="195">
        <v>0</v>
      </c>
      <c r="CA425" s="195">
        <v>0</v>
      </c>
      <c r="CB425" s="195">
        <v>0</v>
      </c>
      <c r="CC425" s="195">
        <v>0</v>
      </c>
      <c r="CD425" s="195">
        <v>0</v>
      </c>
      <c r="CE425" s="195">
        <v>0</v>
      </c>
      <c r="CF425" s="195">
        <v>0</v>
      </c>
      <c r="CG425" s="195">
        <v>0</v>
      </c>
      <c r="CH425" s="195">
        <v>0</v>
      </c>
      <c r="CI425" s="195">
        <v>2406.92</v>
      </c>
      <c r="CJ425" s="195">
        <v>0</v>
      </c>
      <c r="CK425" s="195">
        <v>0</v>
      </c>
      <c r="CL425" s="195">
        <v>0</v>
      </c>
      <c r="CM425" s="195">
        <v>0</v>
      </c>
    </row>
    <row r="426" spans="1:91" ht="24.6" hidden="1">
      <c r="A426" s="125">
        <v>36</v>
      </c>
      <c r="B426" s="243" t="s">
        <v>1153</v>
      </c>
      <c r="C426" s="154" t="s">
        <v>1323</v>
      </c>
      <c r="D426" s="195">
        <v>11629048.529999999</v>
      </c>
      <c r="E426" s="195">
        <v>0</v>
      </c>
      <c r="F426" s="195">
        <v>0</v>
      </c>
      <c r="G426" s="195">
        <v>0</v>
      </c>
      <c r="H426" s="195">
        <v>0</v>
      </c>
      <c r="I426" s="195">
        <v>0</v>
      </c>
      <c r="J426" s="195">
        <v>0</v>
      </c>
      <c r="K426" s="195">
        <v>0</v>
      </c>
      <c r="L426" s="195">
        <v>0</v>
      </c>
      <c r="M426" s="195">
        <v>0</v>
      </c>
      <c r="N426" s="195">
        <v>0</v>
      </c>
      <c r="O426" s="195">
        <v>0</v>
      </c>
      <c r="P426" s="195">
        <v>0</v>
      </c>
      <c r="Q426" s="195">
        <v>0</v>
      </c>
      <c r="R426" s="195">
        <v>0</v>
      </c>
      <c r="S426" s="195">
        <v>0</v>
      </c>
      <c r="T426" s="195">
        <v>0</v>
      </c>
      <c r="U426" s="195">
        <v>0</v>
      </c>
      <c r="V426" s="195">
        <v>0</v>
      </c>
      <c r="W426" s="195">
        <v>0</v>
      </c>
      <c r="X426" s="195">
        <v>0</v>
      </c>
      <c r="Y426" s="195">
        <v>0</v>
      </c>
      <c r="Z426" s="195">
        <v>0</v>
      </c>
      <c r="AA426" s="195">
        <v>0</v>
      </c>
      <c r="AB426" s="195">
        <v>0</v>
      </c>
      <c r="AC426" s="195">
        <v>0</v>
      </c>
      <c r="AD426" s="195">
        <v>0</v>
      </c>
      <c r="AE426" s="195">
        <v>0</v>
      </c>
      <c r="AF426" s="195">
        <v>0</v>
      </c>
      <c r="AG426" s="195">
        <v>0</v>
      </c>
      <c r="AH426" s="195">
        <v>0</v>
      </c>
      <c r="AI426" s="195">
        <v>0</v>
      </c>
      <c r="AJ426" s="195">
        <v>0</v>
      </c>
      <c r="AK426" s="195">
        <v>0</v>
      </c>
      <c r="AL426" s="195">
        <v>0</v>
      </c>
      <c r="AM426" s="195">
        <v>0</v>
      </c>
      <c r="AN426" s="195">
        <v>0</v>
      </c>
      <c r="AO426" s="195">
        <v>0</v>
      </c>
      <c r="AP426" s="195">
        <v>0</v>
      </c>
      <c r="AQ426" s="195">
        <v>0</v>
      </c>
      <c r="AR426" s="195">
        <v>0</v>
      </c>
      <c r="AS426" s="195">
        <v>243550</v>
      </c>
      <c r="AT426" s="195">
        <v>0</v>
      </c>
      <c r="AU426" s="195">
        <v>0</v>
      </c>
      <c r="AV426" s="195">
        <v>0</v>
      </c>
      <c r="AW426" s="195">
        <v>0</v>
      </c>
      <c r="AX426" s="195">
        <v>0</v>
      </c>
      <c r="AY426" s="195">
        <v>0</v>
      </c>
      <c r="AZ426" s="195">
        <v>0</v>
      </c>
      <c r="BA426" s="195">
        <v>0</v>
      </c>
      <c r="BB426" s="195">
        <v>0</v>
      </c>
      <c r="BC426" s="195">
        <v>0</v>
      </c>
      <c r="BD426" s="195">
        <v>0</v>
      </c>
      <c r="BE426" s="195">
        <v>0</v>
      </c>
      <c r="BF426" s="195">
        <v>0</v>
      </c>
      <c r="BG426" s="195">
        <v>0</v>
      </c>
      <c r="BH426" s="195">
        <v>0</v>
      </c>
      <c r="BI426" s="195">
        <v>0</v>
      </c>
      <c r="BJ426" s="195">
        <v>0</v>
      </c>
      <c r="BK426" s="195">
        <v>0</v>
      </c>
      <c r="BL426" s="195">
        <v>0</v>
      </c>
      <c r="BM426" s="195">
        <v>31633752.030000001</v>
      </c>
      <c r="BN426" s="195">
        <v>0</v>
      </c>
      <c r="BO426" s="195">
        <v>0</v>
      </c>
      <c r="BP426" s="195">
        <v>0</v>
      </c>
      <c r="BQ426" s="195">
        <v>0</v>
      </c>
      <c r="BR426" s="195">
        <v>0</v>
      </c>
      <c r="BS426" s="195">
        <v>2000</v>
      </c>
      <c r="BT426" s="195">
        <v>0</v>
      </c>
      <c r="BU426" s="195">
        <v>0</v>
      </c>
      <c r="BV426" s="195">
        <v>0</v>
      </c>
      <c r="BW426" s="195">
        <v>0</v>
      </c>
      <c r="BX426" s="195">
        <v>0</v>
      </c>
      <c r="BY426" s="195">
        <v>0</v>
      </c>
      <c r="BZ426" s="195">
        <v>0</v>
      </c>
      <c r="CA426" s="195">
        <v>0</v>
      </c>
      <c r="CB426" s="195">
        <v>0</v>
      </c>
      <c r="CC426" s="195">
        <v>0</v>
      </c>
      <c r="CD426" s="195">
        <v>0</v>
      </c>
      <c r="CE426" s="195">
        <v>0</v>
      </c>
      <c r="CF426" s="195">
        <v>0</v>
      </c>
      <c r="CG426" s="195">
        <v>0</v>
      </c>
      <c r="CH426" s="195">
        <v>0</v>
      </c>
      <c r="CI426" s="195">
        <v>0</v>
      </c>
      <c r="CJ426" s="195">
        <v>0</v>
      </c>
      <c r="CK426" s="195">
        <v>0</v>
      </c>
      <c r="CL426" s="195">
        <v>0</v>
      </c>
      <c r="CM426" s="195">
        <v>0</v>
      </c>
    </row>
    <row r="427" spans="1:91" ht="24.6" hidden="1">
      <c r="A427" s="125">
        <v>36</v>
      </c>
      <c r="B427" s="243" t="s">
        <v>1154</v>
      </c>
      <c r="C427" s="154" t="s">
        <v>681</v>
      </c>
      <c r="D427" s="195">
        <v>0</v>
      </c>
      <c r="E427" s="195">
        <v>0</v>
      </c>
      <c r="F427" s="195">
        <v>0</v>
      </c>
      <c r="G427" s="195">
        <v>0</v>
      </c>
      <c r="H427" s="195">
        <v>0</v>
      </c>
      <c r="I427" s="195">
        <v>0</v>
      </c>
      <c r="J427" s="195">
        <v>0</v>
      </c>
      <c r="K427" s="195">
        <v>0</v>
      </c>
      <c r="L427" s="195">
        <v>0</v>
      </c>
      <c r="M427" s="195">
        <v>0</v>
      </c>
      <c r="N427" s="195">
        <v>0</v>
      </c>
      <c r="O427" s="195">
        <v>0</v>
      </c>
      <c r="P427" s="195">
        <v>0</v>
      </c>
      <c r="Q427" s="195">
        <v>0</v>
      </c>
      <c r="R427" s="195">
        <v>0</v>
      </c>
      <c r="S427" s="195">
        <v>0</v>
      </c>
      <c r="T427" s="195">
        <v>0</v>
      </c>
      <c r="U427" s="195">
        <v>0</v>
      </c>
      <c r="V427" s="195">
        <v>0</v>
      </c>
      <c r="W427" s="195">
        <v>0</v>
      </c>
      <c r="X427" s="195">
        <v>857900</v>
      </c>
      <c r="Y427" s="195">
        <v>0</v>
      </c>
      <c r="Z427" s="195">
        <v>0</v>
      </c>
      <c r="AA427" s="195">
        <v>0</v>
      </c>
      <c r="AB427" s="195">
        <v>0</v>
      </c>
      <c r="AC427" s="195">
        <v>0</v>
      </c>
      <c r="AD427" s="195">
        <v>0</v>
      </c>
      <c r="AE427" s="195">
        <v>0</v>
      </c>
      <c r="AF427" s="195">
        <v>0</v>
      </c>
      <c r="AG427" s="195">
        <v>0</v>
      </c>
      <c r="AH427" s="195">
        <v>0</v>
      </c>
      <c r="AI427" s="195">
        <v>0</v>
      </c>
      <c r="AJ427" s="195">
        <v>0</v>
      </c>
      <c r="AK427" s="195">
        <v>0</v>
      </c>
      <c r="AL427" s="195">
        <v>0</v>
      </c>
      <c r="AM427" s="195">
        <v>0</v>
      </c>
      <c r="AN427" s="195">
        <v>0</v>
      </c>
      <c r="AO427" s="195">
        <v>0</v>
      </c>
      <c r="AP427" s="195">
        <v>0</v>
      </c>
      <c r="AQ427" s="195">
        <v>0</v>
      </c>
      <c r="AR427" s="195">
        <v>0</v>
      </c>
      <c r="AS427" s="195">
        <v>0</v>
      </c>
      <c r="AT427" s="195">
        <v>0</v>
      </c>
      <c r="AU427" s="195">
        <v>0</v>
      </c>
      <c r="AV427" s="195">
        <v>0</v>
      </c>
      <c r="AW427" s="195">
        <v>0</v>
      </c>
      <c r="AX427" s="195">
        <v>0</v>
      </c>
      <c r="AY427" s="195">
        <v>0</v>
      </c>
      <c r="AZ427" s="195">
        <v>0</v>
      </c>
      <c r="BA427" s="195">
        <v>0</v>
      </c>
      <c r="BB427" s="195">
        <v>0</v>
      </c>
      <c r="BC427" s="195">
        <v>0</v>
      </c>
      <c r="BD427" s="195">
        <v>0</v>
      </c>
      <c r="BE427" s="195">
        <v>0</v>
      </c>
      <c r="BF427" s="195">
        <v>0</v>
      </c>
      <c r="BG427" s="195">
        <v>0</v>
      </c>
      <c r="BH427" s="195">
        <v>0</v>
      </c>
      <c r="BI427" s="195">
        <v>0</v>
      </c>
      <c r="BJ427" s="195">
        <v>0</v>
      </c>
      <c r="BK427" s="195">
        <v>0</v>
      </c>
      <c r="BL427" s="195">
        <v>0</v>
      </c>
      <c r="BM427" s="195">
        <v>0</v>
      </c>
      <c r="BN427" s="195">
        <v>0</v>
      </c>
      <c r="BO427" s="195">
        <v>0</v>
      </c>
      <c r="BP427" s="195">
        <v>0</v>
      </c>
      <c r="BQ427" s="195">
        <v>0</v>
      </c>
      <c r="BR427" s="195">
        <v>0</v>
      </c>
      <c r="BS427" s="195">
        <v>0</v>
      </c>
      <c r="BT427" s="195">
        <v>0</v>
      </c>
      <c r="BU427" s="195">
        <v>0</v>
      </c>
      <c r="BV427" s="195">
        <v>0</v>
      </c>
      <c r="BW427" s="195">
        <v>0</v>
      </c>
      <c r="BX427" s="195">
        <v>0</v>
      </c>
      <c r="BY427" s="195">
        <v>0</v>
      </c>
      <c r="BZ427" s="195">
        <v>0</v>
      </c>
      <c r="CA427" s="195">
        <v>0</v>
      </c>
      <c r="CB427" s="195">
        <v>0</v>
      </c>
      <c r="CC427" s="195">
        <v>0</v>
      </c>
      <c r="CD427" s="195">
        <v>0</v>
      </c>
      <c r="CE427" s="195">
        <v>0</v>
      </c>
      <c r="CF427" s="195">
        <v>0</v>
      </c>
      <c r="CG427" s="195">
        <v>0</v>
      </c>
      <c r="CH427" s="195">
        <v>0</v>
      </c>
      <c r="CI427" s="195">
        <v>0</v>
      </c>
      <c r="CJ427" s="195">
        <v>0</v>
      </c>
      <c r="CK427" s="195">
        <v>0</v>
      </c>
      <c r="CL427" s="195">
        <v>0</v>
      </c>
      <c r="CM427" s="195">
        <v>0</v>
      </c>
    </row>
    <row r="428" spans="1:91" ht="24.6" hidden="1">
      <c r="A428" s="125">
        <v>36</v>
      </c>
      <c r="B428" s="243" t="s">
        <v>1155</v>
      </c>
      <c r="C428" s="154" t="s">
        <v>1324</v>
      </c>
      <c r="D428" s="195">
        <v>0</v>
      </c>
      <c r="E428" s="195">
        <v>0</v>
      </c>
      <c r="F428" s="195">
        <v>0</v>
      </c>
      <c r="G428" s="195">
        <v>0</v>
      </c>
      <c r="H428" s="195">
        <v>0</v>
      </c>
      <c r="I428" s="195">
        <v>0</v>
      </c>
      <c r="J428" s="195">
        <v>0</v>
      </c>
      <c r="K428" s="195">
        <v>0</v>
      </c>
      <c r="L428" s="195">
        <v>0</v>
      </c>
      <c r="M428" s="195">
        <v>0</v>
      </c>
      <c r="N428" s="195">
        <v>0</v>
      </c>
      <c r="O428" s="195">
        <v>0</v>
      </c>
      <c r="P428" s="195">
        <v>18000</v>
      </c>
      <c r="Q428" s="195">
        <v>0</v>
      </c>
      <c r="R428" s="195">
        <v>0</v>
      </c>
      <c r="S428" s="195">
        <v>0</v>
      </c>
      <c r="T428" s="195">
        <v>0</v>
      </c>
      <c r="U428" s="195">
        <v>0</v>
      </c>
      <c r="V428" s="195">
        <v>0</v>
      </c>
      <c r="W428" s="195">
        <v>0</v>
      </c>
      <c r="X428" s="195">
        <v>0</v>
      </c>
      <c r="Y428" s="195">
        <v>0</v>
      </c>
      <c r="Z428" s="195">
        <v>0</v>
      </c>
      <c r="AA428" s="195">
        <v>0</v>
      </c>
      <c r="AB428" s="195">
        <v>0</v>
      </c>
      <c r="AC428" s="195">
        <v>0</v>
      </c>
      <c r="AD428" s="195">
        <v>0</v>
      </c>
      <c r="AE428" s="195">
        <v>0</v>
      </c>
      <c r="AF428" s="195">
        <v>0</v>
      </c>
      <c r="AG428" s="195">
        <v>0</v>
      </c>
      <c r="AH428" s="195">
        <v>0</v>
      </c>
      <c r="AI428" s="195">
        <v>0</v>
      </c>
      <c r="AJ428" s="195">
        <v>0</v>
      </c>
      <c r="AK428" s="195">
        <v>0</v>
      </c>
      <c r="AL428" s="195">
        <v>0</v>
      </c>
      <c r="AM428" s="195">
        <v>0</v>
      </c>
      <c r="AN428" s="195">
        <v>0</v>
      </c>
      <c r="AO428" s="195">
        <v>0</v>
      </c>
      <c r="AP428" s="195">
        <v>0</v>
      </c>
      <c r="AQ428" s="195">
        <v>0</v>
      </c>
      <c r="AR428" s="195">
        <v>0</v>
      </c>
      <c r="AS428" s="195">
        <v>0</v>
      </c>
      <c r="AT428" s="195">
        <v>0</v>
      </c>
      <c r="AU428" s="195">
        <v>0</v>
      </c>
      <c r="AV428" s="195">
        <v>0</v>
      </c>
      <c r="AW428" s="195">
        <v>0</v>
      </c>
      <c r="AX428" s="195">
        <v>0</v>
      </c>
      <c r="AY428" s="195">
        <v>0</v>
      </c>
      <c r="AZ428" s="195">
        <v>0</v>
      </c>
      <c r="BA428" s="195">
        <v>0</v>
      </c>
      <c r="BB428" s="195">
        <v>0</v>
      </c>
      <c r="BC428" s="195">
        <v>0</v>
      </c>
      <c r="BD428" s="195">
        <v>0</v>
      </c>
      <c r="BE428" s="195">
        <v>0</v>
      </c>
      <c r="BF428" s="195">
        <v>0</v>
      </c>
      <c r="BG428" s="195">
        <v>0</v>
      </c>
      <c r="BH428" s="195">
        <v>0</v>
      </c>
      <c r="BI428" s="195">
        <v>0</v>
      </c>
      <c r="BJ428" s="195">
        <v>0</v>
      </c>
      <c r="BK428" s="195">
        <v>0</v>
      </c>
      <c r="BL428" s="195">
        <v>0</v>
      </c>
      <c r="BM428" s="195">
        <v>0</v>
      </c>
      <c r="BN428" s="195">
        <v>0</v>
      </c>
      <c r="BO428" s="195">
        <v>0</v>
      </c>
      <c r="BP428" s="195">
        <v>0</v>
      </c>
      <c r="BQ428" s="195">
        <v>0</v>
      </c>
      <c r="BR428" s="195">
        <v>0</v>
      </c>
      <c r="BS428" s="195">
        <v>0</v>
      </c>
      <c r="BT428" s="195">
        <v>0</v>
      </c>
      <c r="BU428" s="195">
        <v>0</v>
      </c>
      <c r="BV428" s="195">
        <v>0</v>
      </c>
      <c r="BW428" s="195">
        <v>0</v>
      </c>
      <c r="BX428" s="195">
        <v>0</v>
      </c>
      <c r="BY428" s="195">
        <v>0</v>
      </c>
      <c r="BZ428" s="195">
        <v>0</v>
      </c>
      <c r="CA428" s="195">
        <v>0</v>
      </c>
      <c r="CB428" s="195">
        <v>0</v>
      </c>
      <c r="CC428" s="195">
        <v>0</v>
      </c>
      <c r="CD428" s="195">
        <v>0</v>
      </c>
      <c r="CE428" s="195">
        <v>0</v>
      </c>
      <c r="CF428" s="195">
        <v>0</v>
      </c>
      <c r="CG428" s="195">
        <v>0</v>
      </c>
      <c r="CH428" s="195">
        <v>0</v>
      </c>
      <c r="CI428" s="195">
        <v>0</v>
      </c>
      <c r="CJ428" s="195">
        <v>0</v>
      </c>
      <c r="CK428" s="195">
        <v>0</v>
      </c>
      <c r="CL428" s="195">
        <v>0</v>
      </c>
      <c r="CM428" s="195">
        <v>0</v>
      </c>
    </row>
    <row r="429" spans="1:91" ht="24.6" hidden="1">
      <c r="A429" s="125">
        <v>36</v>
      </c>
      <c r="B429" s="243" t="s">
        <v>1156</v>
      </c>
      <c r="C429" s="154" t="s">
        <v>1325</v>
      </c>
      <c r="D429" s="195">
        <v>0</v>
      </c>
      <c r="E429" s="195">
        <v>0</v>
      </c>
      <c r="F429" s="195">
        <v>0</v>
      </c>
      <c r="G429" s="195">
        <v>0</v>
      </c>
      <c r="H429" s="195">
        <v>0</v>
      </c>
      <c r="I429" s="195">
        <v>0</v>
      </c>
      <c r="J429" s="195">
        <v>0</v>
      </c>
      <c r="K429" s="195">
        <v>0</v>
      </c>
      <c r="L429" s="195">
        <v>0</v>
      </c>
      <c r="M429" s="195">
        <v>0</v>
      </c>
      <c r="N429" s="195">
        <v>0</v>
      </c>
      <c r="O429" s="195">
        <v>0</v>
      </c>
      <c r="P429" s="195">
        <v>0</v>
      </c>
      <c r="Q429" s="195">
        <v>0</v>
      </c>
      <c r="R429" s="195">
        <v>0</v>
      </c>
      <c r="S429" s="195">
        <v>0</v>
      </c>
      <c r="T429" s="195">
        <v>0</v>
      </c>
      <c r="U429" s="195">
        <v>0</v>
      </c>
      <c r="V429" s="195">
        <v>0</v>
      </c>
      <c r="W429" s="195">
        <v>0</v>
      </c>
      <c r="X429" s="195">
        <v>0</v>
      </c>
      <c r="Y429" s="195">
        <v>0</v>
      </c>
      <c r="Z429" s="195">
        <v>0</v>
      </c>
      <c r="AA429" s="195">
        <v>0</v>
      </c>
      <c r="AB429" s="195">
        <v>0</v>
      </c>
      <c r="AC429" s="195">
        <v>0</v>
      </c>
      <c r="AD429" s="195">
        <v>0</v>
      </c>
      <c r="AE429" s="195">
        <v>0</v>
      </c>
      <c r="AF429" s="195">
        <v>0</v>
      </c>
      <c r="AG429" s="195">
        <v>0</v>
      </c>
      <c r="AH429" s="195">
        <v>0</v>
      </c>
      <c r="AI429" s="195">
        <v>0</v>
      </c>
      <c r="AJ429" s="195">
        <v>0</v>
      </c>
      <c r="AK429" s="195">
        <v>0</v>
      </c>
      <c r="AL429" s="195">
        <v>0</v>
      </c>
      <c r="AM429" s="195">
        <v>0</v>
      </c>
      <c r="AN429" s="195">
        <v>0</v>
      </c>
      <c r="AO429" s="195">
        <v>0</v>
      </c>
      <c r="AP429" s="195">
        <v>0</v>
      </c>
      <c r="AQ429" s="195">
        <v>0</v>
      </c>
      <c r="AR429" s="195">
        <v>0</v>
      </c>
      <c r="AS429" s="195">
        <v>0</v>
      </c>
      <c r="AT429" s="195">
        <v>0</v>
      </c>
      <c r="AU429" s="195">
        <v>0</v>
      </c>
      <c r="AV429" s="195">
        <v>0</v>
      </c>
      <c r="AW429" s="195">
        <v>0</v>
      </c>
      <c r="AX429" s="195">
        <v>0</v>
      </c>
      <c r="AY429" s="195">
        <v>0</v>
      </c>
      <c r="AZ429" s="195">
        <v>0</v>
      </c>
      <c r="BA429" s="195">
        <v>0</v>
      </c>
      <c r="BB429" s="195">
        <v>0</v>
      </c>
      <c r="BC429" s="195">
        <v>0</v>
      </c>
      <c r="BD429" s="195">
        <v>0</v>
      </c>
      <c r="BE429" s="195">
        <v>0</v>
      </c>
      <c r="BF429" s="195">
        <v>0</v>
      </c>
      <c r="BG429" s="195">
        <v>0</v>
      </c>
      <c r="BH429" s="195">
        <v>0</v>
      </c>
      <c r="BI429" s="195">
        <v>0</v>
      </c>
      <c r="BJ429" s="195">
        <v>0</v>
      </c>
      <c r="BK429" s="195">
        <v>0</v>
      </c>
      <c r="BL429" s="195">
        <v>0</v>
      </c>
      <c r="BM429" s="195">
        <v>0</v>
      </c>
      <c r="BN429" s="195">
        <v>0</v>
      </c>
      <c r="BO429" s="195">
        <v>0</v>
      </c>
      <c r="BP429" s="195">
        <v>0</v>
      </c>
      <c r="BQ429" s="195">
        <v>0</v>
      </c>
      <c r="BR429" s="195">
        <v>0</v>
      </c>
      <c r="BS429" s="195">
        <v>0</v>
      </c>
      <c r="BT429" s="195">
        <v>0</v>
      </c>
      <c r="BU429" s="195">
        <v>0</v>
      </c>
      <c r="BV429" s="195">
        <v>0</v>
      </c>
      <c r="BW429" s="195">
        <v>0</v>
      </c>
      <c r="BX429" s="195">
        <v>0</v>
      </c>
      <c r="BY429" s="195">
        <v>0</v>
      </c>
      <c r="BZ429" s="195">
        <v>0</v>
      </c>
      <c r="CA429" s="195">
        <v>0</v>
      </c>
      <c r="CB429" s="195">
        <v>0</v>
      </c>
      <c r="CC429" s="195">
        <v>0</v>
      </c>
      <c r="CD429" s="195">
        <v>0</v>
      </c>
      <c r="CE429" s="195">
        <v>0</v>
      </c>
      <c r="CF429" s="195">
        <v>0</v>
      </c>
      <c r="CG429" s="195">
        <v>0</v>
      </c>
      <c r="CH429" s="195">
        <v>0</v>
      </c>
      <c r="CI429" s="195">
        <v>0</v>
      </c>
      <c r="CJ429" s="195">
        <v>0</v>
      </c>
      <c r="CK429" s="195">
        <v>0</v>
      </c>
      <c r="CL429" s="195">
        <v>0</v>
      </c>
      <c r="CM429" s="195">
        <v>0</v>
      </c>
    </row>
    <row r="430" spans="1:91" ht="24.6" hidden="1">
      <c r="A430" s="125">
        <v>36</v>
      </c>
      <c r="B430" s="243" t="s">
        <v>1157</v>
      </c>
      <c r="C430" s="154" t="s">
        <v>682</v>
      </c>
      <c r="D430" s="195">
        <v>0</v>
      </c>
      <c r="E430" s="195">
        <v>0</v>
      </c>
      <c r="F430" s="195">
        <v>0</v>
      </c>
      <c r="G430" s="195">
        <v>0</v>
      </c>
      <c r="H430" s="195">
        <v>0</v>
      </c>
      <c r="I430" s="195">
        <v>0</v>
      </c>
      <c r="J430" s="195">
        <v>0</v>
      </c>
      <c r="K430" s="195">
        <v>0</v>
      </c>
      <c r="L430" s="195">
        <v>0</v>
      </c>
      <c r="M430" s="195">
        <v>0</v>
      </c>
      <c r="N430" s="195">
        <v>0</v>
      </c>
      <c r="O430" s="195">
        <v>0</v>
      </c>
      <c r="P430" s="195">
        <v>0</v>
      </c>
      <c r="Q430" s="195">
        <v>0</v>
      </c>
      <c r="R430" s="195">
        <v>0</v>
      </c>
      <c r="S430" s="195">
        <v>0</v>
      </c>
      <c r="T430" s="195">
        <v>0</v>
      </c>
      <c r="U430" s="195">
        <v>0</v>
      </c>
      <c r="V430" s="195">
        <v>0</v>
      </c>
      <c r="W430" s="195">
        <v>0</v>
      </c>
      <c r="X430" s="195">
        <v>0</v>
      </c>
      <c r="Y430" s="195">
        <v>0</v>
      </c>
      <c r="Z430" s="195">
        <v>0</v>
      </c>
      <c r="AA430" s="195">
        <v>0</v>
      </c>
      <c r="AB430" s="195">
        <v>0</v>
      </c>
      <c r="AC430" s="195">
        <v>0</v>
      </c>
      <c r="AD430" s="195">
        <v>0</v>
      </c>
      <c r="AE430" s="195">
        <v>0</v>
      </c>
      <c r="AF430" s="195">
        <v>0</v>
      </c>
      <c r="AG430" s="195">
        <v>0</v>
      </c>
      <c r="AH430" s="195">
        <v>0</v>
      </c>
      <c r="AI430" s="195">
        <v>0</v>
      </c>
      <c r="AJ430" s="195">
        <v>0</v>
      </c>
      <c r="AK430" s="195">
        <v>0</v>
      </c>
      <c r="AL430" s="195">
        <v>0</v>
      </c>
      <c r="AM430" s="195">
        <v>0</v>
      </c>
      <c r="AN430" s="195">
        <v>0</v>
      </c>
      <c r="AO430" s="195">
        <v>0</v>
      </c>
      <c r="AP430" s="195">
        <v>0</v>
      </c>
      <c r="AQ430" s="195">
        <v>0</v>
      </c>
      <c r="AR430" s="195">
        <v>0</v>
      </c>
      <c r="AS430" s="195">
        <v>0</v>
      </c>
      <c r="AT430" s="195">
        <v>0</v>
      </c>
      <c r="AU430" s="195">
        <v>0</v>
      </c>
      <c r="AV430" s="195">
        <v>0</v>
      </c>
      <c r="AW430" s="195">
        <v>0</v>
      </c>
      <c r="AX430" s="195">
        <v>0</v>
      </c>
      <c r="AY430" s="195">
        <v>0</v>
      </c>
      <c r="AZ430" s="195">
        <v>0</v>
      </c>
      <c r="BA430" s="195">
        <v>0</v>
      </c>
      <c r="BB430" s="195">
        <v>0</v>
      </c>
      <c r="BC430" s="195">
        <v>0</v>
      </c>
      <c r="BD430" s="195">
        <v>0</v>
      </c>
      <c r="BE430" s="195">
        <v>0</v>
      </c>
      <c r="BF430" s="195">
        <v>0</v>
      </c>
      <c r="BG430" s="195">
        <v>0</v>
      </c>
      <c r="BH430" s="195">
        <v>0</v>
      </c>
      <c r="BI430" s="195">
        <v>0</v>
      </c>
      <c r="BJ430" s="195">
        <v>0</v>
      </c>
      <c r="BK430" s="195">
        <v>0</v>
      </c>
      <c r="BL430" s="195">
        <v>0</v>
      </c>
      <c r="BM430" s="195">
        <v>0</v>
      </c>
      <c r="BN430" s="195">
        <v>0</v>
      </c>
      <c r="BO430" s="195">
        <v>0</v>
      </c>
      <c r="BP430" s="195">
        <v>0</v>
      </c>
      <c r="BQ430" s="195">
        <v>0</v>
      </c>
      <c r="BR430" s="195">
        <v>0</v>
      </c>
      <c r="BS430" s="195">
        <v>0</v>
      </c>
      <c r="BT430" s="195">
        <v>0</v>
      </c>
      <c r="BU430" s="195">
        <v>0</v>
      </c>
      <c r="BV430" s="195">
        <v>0</v>
      </c>
      <c r="BW430" s="195">
        <v>0</v>
      </c>
      <c r="BX430" s="195">
        <v>0</v>
      </c>
      <c r="BY430" s="195">
        <v>0</v>
      </c>
      <c r="BZ430" s="195">
        <v>0</v>
      </c>
      <c r="CA430" s="195">
        <v>0</v>
      </c>
      <c r="CB430" s="195">
        <v>0</v>
      </c>
      <c r="CC430" s="195">
        <v>0</v>
      </c>
      <c r="CD430" s="195">
        <v>0</v>
      </c>
      <c r="CE430" s="195">
        <v>0</v>
      </c>
      <c r="CF430" s="195">
        <v>0</v>
      </c>
      <c r="CG430" s="195">
        <v>0</v>
      </c>
      <c r="CH430" s="195">
        <v>0</v>
      </c>
      <c r="CI430" s="195">
        <v>0</v>
      </c>
      <c r="CJ430" s="195">
        <v>0</v>
      </c>
      <c r="CK430" s="195">
        <v>0</v>
      </c>
      <c r="CL430" s="195">
        <v>0</v>
      </c>
      <c r="CM430" s="195">
        <v>0</v>
      </c>
    </row>
    <row r="431" spans="1:91" ht="24.6" hidden="1">
      <c r="A431" s="125">
        <v>36</v>
      </c>
      <c r="B431" s="243" t="s">
        <v>1158</v>
      </c>
      <c r="C431" s="154" t="s">
        <v>682</v>
      </c>
      <c r="D431" s="195">
        <v>0</v>
      </c>
      <c r="E431" s="195">
        <v>0</v>
      </c>
      <c r="F431" s="195">
        <v>0</v>
      </c>
      <c r="G431" s="195">
        <v>0</v>
      </c>
      <c r="H431" s="195">
        <v>0</v>
      </c>
      <c r="I431" s="195">
        <v>0</v>
      </c>
      <c r="J431" s="195">
        <v>0</v>
      </c>
      <c r="K431" s="195">
        <v>0</v>
      </c>
      <c r="L431" s="195">
        <v>0</v>
      </c>
      <c r="M431" s="195">
        <v>0</v>
      </c>
      <c r="N431" s="195">
        <v>0</v>
      </c>
      <c r="O431" s="195">
        <v>0</v>
      </c>
      <c r="P431" s="195">
        <v>0</v>
      </c>
      <c r="Q431" s="195">
        <v>0</v>
      </c>
      <c r="R431" s="195">
        <v>0</v>
      </c>
      <c r="S431" s="195">
        <v>0</v>
      </c>
      <c r="T431" s="195">
        <v>0</v>
      </c>
      <c r="U431" s="195">
        <v>0</v>
      </c>
      <c r="V431" s="195">
        <v>0</v>
      </c>
      <c r="W431" s="195">
        <v>0</v>
      </c>
      <c r="X431" s="195">
        <v>0</v>
      </c>
      <c r="Y431" s="195">
        <v>0</v>
      </c>
      <c r="Z431" s="195">
        <v>0</v>
      </c>
      <c r="AA431" s="195">
        <v>0</v>
      </c>
      <c r="AB431" s="195">
        <v>0</v>
      </c>
      <c r="AC431" s="195">
        <v>0</v>
      </c>
      <c r="AD431" s="195">
        <v>0</v>
      </c>
      <c r="AE431" s="195">
        <v>0</v>
      </c>
      <c r="AF431" s="195">
        <v>0</v>
      </c>
      <c r="AG431" s="195">
        <v>0</v>
      </c>
      <c r="AH431" s="195">
        <v>0</v>
      </c>
      <c r="AI431" s="195">
        <v>0</v>
      </c>
      <c r="AJ431" s="195">
        <v>0</v>
      </c>
      <c r="AK431" s="195">
        <v>0</v>
      </c>
      <c r="AL431" s="195">
        <v>0</v>
      </c>
      <c r="AM431" s="195">
        <v>0</v>
      </c>
      <c r="AN431" s="195">
        <v>0</v>
      </c>
      <c r="AO431" s="195">
        <v>0</v>
      </c>
      <c r="AP431" s="195">
        <v>0</v>
      </c>
      <c r="AQ431" s="195">
        <v>0</v>
      </c>
      <c r="AR431" s="195">
        <v>0</v>
      </c>
      <c r="AS431" s="195">
        <v>0</v>
      </c>
      <c r="AT431" s="195">
        <v>0</v>
      </c>
      <c r="AU431" s="195">
        <v>0</v>
      </c>
      <c r="AV431" s="195">
        <v>0</v>
      </c>
      <c r="AW431" s="195">
        <v>0</v>
      </c>
      <c r="AX431" s="195">
        <v>0</v>
      </c>
      <c r="AY431" s="195">
        <v>0</v>
      </c>
      <c r="AZ431" s="195">
        <v>0</v>
      </c>
      <c r="BA431" s="195">
        <v>0</v>
      </c>
      <c r="BB431" s="195">
        <v>0</v>
      </c>
      <c r="BC431" s="195">
        <v>0</v>
      </c>
      <c r="BD431" s="195">
        <v>0</v>
      </c>
      <c r="BE431" s="195">
        <v>0</v>
      </c>
      <c r="BF431" s="195">
        <v>0</v>
      </c>
      <c r="BG431" s="195">
        <v>0</v>
      </c>
      <c r="BH431" s="195">
        <v>0</v>
      </c>
      <c r="BI431" s="195">
        <v>0</v>
      </c>
      <c r="BJ431" s="195">
        <v>0</v>
      </c>
      <c r="BK431" s="195">
        <v>0</v>
      </c>
      <c r="BL431" s="195">
        <v>0</v>
      </c>
      <c r="BM431" s="195">
        <v>0</v>
      </c>
      <c r="BN431" s="195">
        <v>0</v>
      </c>
      <c r="BO431" s="195">
        <v>0</v>
      </c>
      <c r="BP431" s="195">
        <v>0</v>
      </c>
      <c r="BQ431" s="195">
        <v>0</v>
      </c>
      <c r="BR431" s="195">
        <v>0</v>
      </c>
      <c r="BS431" s="195">
        <v>0</v>
      </c>
      <c r="BT431" s="195">
        <v>0</v>
      </c>
      <c r="BU431" s="195">
        <v>0</v>
      </c>
      <c r="BV431" s="195">
        <v>0</v>
      </c>
      <c r="BW431" s="195">
        <v>0</v>
      </c>
      <c r="BX431" s="195">
        <v>0</v>
      </c>
      <c r="BY431" s="195">
        <v>0</v>
      </c>
      <c r="BZ431" s="195">
        <v>0</v>
      </c>
      <c r="CA431" s="195">
        <v>0</v>
      </c>
      <c r="CB431" s="195">
        <v>0</v>
      </c>
      <c r="CC431" s="195">
        <v>0</v>
      </c>
      <c r="CD431" s="195">
        <v>0</v>
      </c>
      <c r="CE431" s="195">
        <v>0</v>
      </c>
      <c r="CF431" s="195">
        <v>0</v>
      </c>
      <c r="CG431" s="195">
        <v>0</v>
      </c>
      <c r="CH431" s="195">
        <v>0</v>
      </c>
      <c r="CI431" s="195">
        <v>0</v>
      </c>
      <c r="CJ431" s="195">
        <v>0</v>
      </c>
      <c r="CK431" s="195">
        <v>0</v>
      </c>
      <c r="CL431" s="195">
        <v>0</v>
      </c>
      <c r="CM431" s="195">
        <v>0</v>
      </c>
    </row>
    <row r="432" spans="1:91" ht="24.6" hidden="1">
      <c r="A432" s="125">
        <v>35</v>
      </c>
      <c r="B432" s="243" t="s">
        <v>1159</v>
      </c>
      <c r="C432" s="154" t="s">
        <v>683</v>
      </c>
      <c r="D432" s="195">
        <v>0</v>
      </c>
      <c r="E432" s="195">
        <v>0</v>
      </c>
      <c r="F432" s="195">
        <v>0</v>
      </c>
      <c r="G432" s="195">
        <v>0</v>
      </c>
      <c r="H432" s="195">
        <v>0</v>
      </c>
      <c r="I432" s="195">
        <v>0</v>
      </c>
      <c r="J432" s="195">
        <v>0</v>
      </c>
      <c r="K432" s="195">
        <v>0</v>
      </c>
      <c r="L432" s="195">
        <v>0</v>
      </c>
      <c r="M432" s="195">
        <v>0</v>
      </c>
      <c r="N432" s="195">
        <v>0</v>
      </c>
      <c r="O432" s="195">
        <v>0</v>
      </c>
      <c r="P432" s="195">
        <v>0</v>
      </c>
      <c r="Q432" s="195">
        <v>0</v>
      </c>
      <c r="R432" s="195">
        <v>0</v>
      </c>
      <c r="S432" s="195">
        <v>0</v>
      </c>
      <c r="T432" s="195">
        <v>0</v>
      </c>
      <c r="U432" s="195">
        <v>0</v>
      </c>
      <c r="V432" s="195">
        <v>0</v>
      </c>
      <c r="W432" s="195">
        <v>0</v>
      </c>
      <c r="X432" s="195">
        <v>0</v>
      </c>
      <c r="Y432" s="195">
        <v>0</v>
      </c>
      <c r="Z432" s="195">
        <v>0</v>
      </c>
      <c r="AA432" s="195">
        <v>0</v>
      </c>
      <c r="AB432" s="195">
        <v>0</v>
      </c>
      <c r="AC432" s="195">
        <v>0</v>
      </c>
      <c r="AD432" s="195">
        <v>0</v>
      </c>
      <c r="AE432" s="195">
        <v>0</v>
      </c>
      <c r="AF432" s="195">
        <v>0</v>
      </c>
      <c r="AG432" s="195">
        <v>0</v>
      </c>
      <c r="AH432" s="195">
        <v>0</v>
      </c>
      <c r="AI432" s="195">
        <v>0</v>
      </c>
      <c r="AJ432" s="195">
        <v>0</v>
      </c>
      <c r="AK432" s="195">
        <v>0</v>
      </c>
      <c r="AL432" s="195">
        <v>0</v>
      </c>
      <c r="AM432" s="195">
        <v>0</v>
      </c>
      <c r="AN432" s="195">
        <v>0</v>
      </c>
      <c r="AO432" s="195">
        <v>0</v>
      </c>
      <c r="AP432" s="195">
        <v>0</v>
      </c>
      <c r="AQ432" s="195">
        <v>0</v>
      </c>
      <c r="AR432" s="195">
        <v>0</v>
      </c>
      <c r="AS432" s="195">
        <v>0</v>
      </c>
      <c r="AT432" s="195">
        <v>0</v>
      </c>
      <c r="AU432" s="195">
        <v>0</v>
      </c>
      <c r="AV432" s="195">
        <v>0</v>
      </c>
      <c r="AW432" s="195">
        <v>0</v>
      </c>
      <c r="AX432" s="195">
        <v>0</v>
      </c>
      <c r="AY432" s="195">
        <v>0</v>
      </c>
      <c r="AZ432" s="195">
        <v>0</v>
      </c>
      <c r="BA432" s="195">
        <v>0</v>
      </c>
      <c r="BB432" s="195">
        <v>0</v>
      </c>
      <c r="BC432" s="195">
        <v>0</v>
      </c>
      <c r="BD432" s="195">
        <v>0</v>
      </c>
      <c r="BE432" s="195">
        <v>0</v>
      </c>
      <c r="BF432" s="195">
        <v>0</v>
      </c>
      <c r="BG432" s="195">
        <v>0</v>
      </c>
      <c r="BH432" s="195">
        <v>0</v>
      </c>
      <c r="BI432" s="195">
        <v>0</v>
      </c>
      <c r="BJ432" s="195">
        <v>0</v>
      </c>
      <c r="BK432" s="195">
        <v>0</v>
      </c>
      <c r="BL432" s="195">
        <v>0</v>
      </c>
      <c r="BM432" s="195">
        <v>0</v>
      </c>
      <c r="BN432" s="195">
        <v>0</v>
      </c>
      <c r="BO432" s="195">
        <v>0</v>
      </c>
      <c r="BP432" s="195">
        <v>0</v>
      </c>
      <c r="BQ432" s="195">
        <v>0</v>
      </c>
      <c r="BR432" s="195">
        <v>0</v>
      </c>
      <c r="BS432" s="195">
        <v>16971215.329999998</v>
      </c>
      <c r="BT432" s="195">
        <v>0</v>
      </c>
      <c r="BU432" s="195">
        <v>0</v>
      </c>
      <c r="BV432" s="195">
        <v>0</v>
      </c>
      <c r="BW432" s="195">
        <v>0</v>
      </c>
      <c r="BX432" s="195">
        <v>0</v>
      </c>
      <c r="BY432" s="195">
        <v>0</v>
      </c>
      <c r="BZ432" s="195">
        <v>0</v>
      </c>
      <c r="CA432" s="195">
        <v>0</v>
      </c>
      <c r="CB432" s="195">
        <v>0</v>
      </c>
      <c r="CC432" s="195">
        <v>0</v>
      </c>
      <c r="CD432" s="195">
        <v>0</v>
      </c>
      <c r="CE432" s="195">
        <v>0</v>
      </c>
      <c r="CF432" s="195">
        <v>0</v>
      </c>
      <c r="CG432" s="195">
        <v>0</v>
      </c>
      <c r="CH432" s="195">
        <v>0</v>
      </c>
      <c r="CI432" s="195">
        <v>0</v>
      </c>
      <c r="CJ432" s="195">
        <v>0</v>
      </c>
      <c r="CK432" s="195">
        <v>0</v>
      </c>
      <c r="CL432" s="195">
        <v>0</v>
      </c>
      <c r="CM432" s="195">
        <v>0</v>
      </c>
    </row>
    <row r="433" spans="1:91" ht="24.6" hidden="1">
      <c r="A433" s="125">
        <v>35</v>
      </c>
      <c r="B433" s="243" t="s">
        <v>1160</v>
      </c>
      <c r="C433" s="154" t="s">
        <v>684</v>
      </c>
      <c r="D433" s="195">
        <v>0</v>
      </c>
      <c r="E433" s="195">
        <v>0</v>
      </c>
      <c r="F433" s="195">
        <v>0</v>
      </c>
      <c r="G433" s="195">
        <v>160000</v>
      </c>
      <c r="H433" s="195">
        <v>80000</v>
      </c>
      <c r="I433" s="195">
        <v>120000</v>
      </c>
      <c r="J433" s="195">
        <v>300000</v>
      </c>
      <c r="K433" s="195">
        <v>0</v>
      </c>
      <c r="L433" s="195">
        <v>240000</v>
      </c>
      <c r="M433" s="195">
        <v>0</v>
      </c>
      <c r="N433" s="195">
        <v>0</v>
      </c>
      <c r="O433" s="195">
        <v>0</v>
      </c>
      <c r="P433" s="195">
        <v>0</v>
      </c>
      <c r="Q433" s="195">
        <v>0</v>
      </c>
      <c r="R433" s="195">
        <v>0</v>
      </c>
      <c r="S433" s="195">
        <v>140000</v>
      </c>
      <c r="T433" s="195">
        <v>0</v>
      </c>
      <c r="U433" s="195">
        <v>0</v>
      </c>
      <c r="V433" s="195">
        <v>0</v>
      </c>
      <c r="W433" s="195">
        <v>0</v>
      </c>
      <c r="X433" s="195">
        <v>840000</v>
      </c>
      <c r="Y433" s="195">
        <v>140000</v>
      </c>
      <c r="Z433" s="195">
        <v>360000</v>
      </c>
      <c r="AA433" s="195">
        <v>960000</v>
      </c>
      <c r="AB433" s="195">
        <v>180000</v>
      </c>
      <c r="AC433" s="195">
        <v>160000</v>
      </c>
      <c r="AD433" s="195">
        <v>280000</v>
      </c>
      <c r="AE433" s="195">
        <v>600000</v>
      </c>
      <c r="AF433" s="195">
        <v>200000</v>
      </c>
      <c r="AG433" s="195">
        <v>280000</v>
      </c>
      <c r="AH433" s="195">
        <v>280000</v>
      </c>
      <c r="AI433" s="195">
        <v>0</v>
      </c>
      <c r="AJ433" s="195">
        <v>280000</v>
      </c>
      <c r="AK433" s="195">
        <v>240000</v>
      </c>
      <c r="AL433" s="195">
        <v>160000</v>
      </c>
      <c r="AM433" s="195">
        <v>80000</v>
      </c>
      <c r="AN433" s="195">
        <v>80000</v>
      </c>
      <c r="AO433" s="195">
        <v>0</v>
      </c>
      <c r="AP433" s="195">
        <v>240000</v>
      </c>
      <c r="AQ433" s="195">
        <v>320000</v>
      </c>
      <c r="AR433" s="195">
        <v>280000</v>
      </c>
      <c r="AS433" s="195">
        <v>700000</v>
      </c>
      <c r="AT433" s="195">
        <v>0</v>
      </c>
      <c r="AU433" s="195">
        <v>0</v>
      </c>
      <c r="AV433" s="195">
        <v>0</v>
      </c>
      <c r="AW433" s="195">
        <v>0</v>
      </c>
      <c r="AX433" s="195">
        <v>0</v>
      </c>
      <c r="AY433" s="195">
        <v>0</v>
      </c>
      <c r="AZ433" s="195">
        <v>240000</v>
      </c>
      <c r="BA433" s="195">
        <v>0</v>
      </c>
      <c r="BB433" s="195">
        <v>400000</v>
      </c>
      <c r="BC433" s="195">
        <v>0</v>
      </c>
      <c r="BD433" s="195">
        <v>1960000</v>
      </c>
      <c r="BE433" s="195">
        <v>0</v>
      </c>
      <c r="BF433" s="195">
        <v>0</v>
      </c>
      <c r="BG433" s="195">
        <v>40000</v>
      </c>
      <c r="BH433" s="195">
        <v>0</v>
      </c>
      <c r="BI433" s="195">
        <v>0</v>
      </c>
      <c r="BJ433" s="195">
        <v>0</v>
      </c>
      <c r="BK433" s="195">
        <v>40000</v>
      </c>
      <c r="BL433" s="195">
        <v>40000</v>
      </c>
      <c r="BM433" s="195">
        <v>640000</v>
      </c>
      <c r="BN433" s="195">
        <v>400000</v>
      </c>
      <c r="BO433" s="195">
        <v>240000</v>
      </c>
      <c r="BP433" s="195">
        <v>280000</v>
      </c>
      <c r="BQ433" s="195">
        <v>280000</v>
      </c>
      <c r="BR433" s="195">
        <v>160000</v>
      </c>
      <c r="BS433" s="195">
        <v>5720000</v>
      </c>
      <c r="BT433" s="195">
        <v>160000</v>
      </c>
      <c r="BU433" s="195">
        <v>0</v>
      </c>
      <c r="BV433" s="195">
        <v>600000</v>
      </c>
      <c r="BW433" s="195">
        <v>0</v>
      </c>
      <c r="BX433" s="195">
        <v>0</v>
      </c>
      <c r="BY433" s="195">
        <v>280000</v>
      </c>
      <c r="BZ433" s="195">
        <v>0</v>
      </c>
      <c r="CA433" s="195">
        <v>120000</v>
      </c>
      <c r="CB433" s="195">
        <v>80000</v>
      </c>
      <c r="CC433" s="195">
        <v>240000</v>
      </c>
      <c r="CD433" s="195">
        <v>360000</v>
      </c>
      <c r="CE433" s="195">
        <v>80000</v>
      </c>
      <c r="CF433" s="195">
        <v>440000</v>
      </c>
      <c r="CG433" s="195">
        <v>0</v>
      </c>
      <c r="CH433" s="195">
        <v>200100</v>
      </c>
      <c r="CI433" s="195">
        <v>0</v>
      </c>
      <c r="CJ433" s="195">
        <v>0</v>
      </c>
      <c r="CK433" s="195">
        <v>600000</v>
      </c>
      <c r="CL433" s="195">
        <v>80000</v>
      </c>
      <c r="CM433" s="195">
        <v>0</v>
      </c>
    </row>
    <row r="434" spans="1:91" ht="24.6" hidden="1">
      <c r="A434" s="125">
        <v>35</v>
      </c>
      <c r="B434" s="243" t="s">
        <v>1161</v>
      </c>
      <c r="C434" s="154" t="s">
        <v>685</v>
      </c>
      <c r="D434" s="195">
        <v>0</v>
      </c>
      <c r="E434" s="195">
        <v>0</v>
      </c>
      <c r="F434" s="195">
        <v>0</v>
      </c>
      <c r="G434" s="195">
        <v>0</v>
      </c>
      <c r="H434" s="195">
        <v>0</v>
      </c>
      <c r="I434" s="195">
        <v>0</v>
      </c>
      <c r="J434" s="195">
        <v>0</v>
      </c>
      <c r="K434" s="195">
        <v>0</v>
      </c>
      <c r="L434" s="195">
        <v>0</v>
      </c>
      <c r="M434" s="195">
        <v>0</v>
      </c>
      <c r="N434" s="195">
        <v>0</v>
      </c>
      <c r="O434" s="195">
        <v>0</v>
      </c>
      <c r="P434" s="195">
        <v>0</v>
      </c>
      <c r="Q434" s="195">
        <v>0</v>
      </c>
      <c r="R434" s="195">
        <v>0</v>
      </c>
      <c r="S434" s="195">
        <v>0</v>
      </c>
      <c r="T434" s="195">
        <v>0</v>
      </c>
      <c r="U434" s="195">
        <v>0</v>
      </c>
      <c r="V434" s="195">
        <v>0</v>
      </c>
      <c r="W434" s="195">
        <v>0</v>
      </c>
      <c r="X434" s="195">
        <v>0</v>
      </c>
      <c r="Y434" s="195">
        <v>0</v>
      </c>
      <c r="Z434" s="195">
        <v>0</v>
      </c>
      <c r="AA434" s="195">
        <v>0</v>
      </c>
      <c r="AB434" s="195">
        <v>0</v>
      </c>
      <c r="AC434" s="195">
        <v>16800</v>
      </c>
      <c r="AD434" s="195">
        <v>0</v>
      </c>
      <c r="AE434" s="195">
        <v>0</v>
      </c>
      <c r="AF434" s="195">
        <v>0</v>
      </c>
      <c r="AG434" s="195">
        <v>0</v>
      </c>
      <c r="AH434" s="195">
        <v>0</v>
      </c>
      <c r="AI434" s="195">
        <v>0</v>
      </c>
      <c r="AJ434" s="195">
        <v>0</v>
      </c>
      <c r="AK434" s="195">
        <v>0</v>
      </c>
      <c r="AL434" s="195">
        <v>0</v>
      </c>
      <c r="AM434" s="195">
        <v>0</v>
      </c>
      <c r="AN434" s="195">
        <v>0</v>
      </c>
      <c r="AO434" s="195">
        <v>0</v>
      </c>
      <c r="AP434" s="195">
        <v>0</v>
      </c>
      <c r="AQ434" s="195">
        <v>0</v>
      </c>
      <c r="AR434" s="195">
        <v>0</v>
      </c>
      <c r="AS434" s="195">
        <v>0</v>
      </c>
      <c r="AT434" s="195">
        <v>0</v>
      </c>
      <c r="AU434" s="195">
        <v>0</v>
      </c>
      <c r="AV434" s="195">
        <v>0</v>
      </c>
      <c r="AW434" s="195">
        <v>0</v>
      </c>
      <c r="AX434" s="195">
        <v>0</v>
      </c>
      <c r="AY434" s="195">
        <v>0</v>
      </c>
      <c r="AZ434" s="195">
        <v>0</v>
      </c>
      <c r="BA434" s="195">
        <v>0</v>
      </c>
      <c r="BB434" s="195">
        <v>0</v>
      </c>
      <c r="BC434" s="195">
        <v>0</v>
      </c>
      <c r="BD434" s="195">
        <v>0</v>
      </c>
      <c r="BE434" s="195">
        <v>0</v>
      </c>
      <c r="BF434" s="195">
        <v>0</v>
      </c>
      <c r="BG434" s="195">
        <v>0</v>
      </c>
      <c r="BH434" s="195">
        <v>0</v>
      </c>
      <c r="BI434" s="195">
        <v>0</v>
      </c>
      <c r="BJ434" s="195">
        <v>0</v>
      </c>
      <c r="BK434" s="195">
        <v>0</v>
      </c>
      <c r="BL434" s="195">
        <v>0</v>
      </c>
      <c r="BM434" s="195">
        <v>0</v>
      </c>
      <c r="BN434" s="195">
        <v>0</v>
      </c>
      <c r="BO434" s="195">
        <v>0</v>
      </c>
      <c r="BP434" s="195">
        <v>0</v>
      </c>
      <c r="BQ434" s="195">
        <v>0</v>
      </c>
      <c r="BR434" s="195">
        <v>0</v>
      </c>
      <c r="BS434" s="195">
        <v>0</v>
      </c>
      <c r="BT434" s="195">
        <v>0</v>
      </c>
      <c r="BU434" s="195">
        <v>0</v>
      </c>
      <c r="BV434" s="195">
        <v>0</v>
      </c>
      <c r="BW434" s="195">
        <v>0</v>
      </c>
      <c r="BX434" s="195">
        <v>0</v>
      </c>
      <c r="BY434" s="195">
        <v>0</v>
      </c>
      <c r="BZ434" s="195">
        <v>0</v>
      </c>
      <c r="CA434" s="195">
        <v>0</v>
      </c>
      <c r="CB434" s="195">
        <v>0</v>
      </c>
      <c r="CC434" s="195">
        <v>0</v>
      </c>
      <c r="CD434" s="195">
        <v>0</v>
      </c>
      <c r="CE434" s="195">
        <v>0</v>
      </c>
      <c r="CF434" s="195">
        <v>0</v>
      </c>
      <c r="CG434" s="195">
        <v>0</v>
      </c>
      <c r="CH434" s="195">
        <v>0</v>
      </c>
      <c r="CI434" s="195">
        <v>0</v>
      </c>
      <c r="CJ434" s="195">
        <v>0</v>
      </c>
      <c r="CK434" s="195">
        <v>0</v>
      </c>
      <c r="CL434" s="195">
        <v>0</v>
      </c>
      <c r="CM434" s="195">
        <v>0</v>
      </c>
    </row>
    <row r="435" spans="1:91" ht="24.6" hidden="1">
      <c r="A435" s="125">
        <v>35</v>
      </c>
      <c r="B435" s="243" t="s">
        <v>1162</v>
      </c>
      <c r="C435" s="154" t="s">
        <v>686</v>
      </c>
      <c r="D435" s="195">
        <v>0</v>
      </c>
      <c r="E435" s="195">
        <v>7040</v>
      </c>
      <c r="F435" s="195">
        <v>36849</v>
      </c>
      <c r="G435" s="195">
        <v>250340</v>
      </c>
      <c r="H435" s="195">
        <v>56501.35</v>
      </c>
      <c r="I435" s="195">
        <v>140206.65</v>
      </c>
      <c r="J435" s="195">
        <v>0</v>
      </c>
      <c r="K435" s="195">
        <v>101284.01</v>
      </c>
      <c r="L435" s="195">
        <v>2940043</v>
      </c>
      <c r="M435" s="195">
        <v>15000</v>
      </c>
      <c r="N435" s="195">
        <v>267825.15000000002</v>
      </c>
      <c r="O435" s="195">
        <v>0</v>
      </c>
      <c r="P435" s="195">
        <v>147540</v>
      </c>
      <c r="Q435" s="195">
        <v>0</v>
      </c>
      <c r="R435" s="195">
        <v>760.05</v>
      </c>
      <c r="S435" s="195">
        <v>210600</v>
      </c>
      <c r="T435" s="195">
        <v>0</v>
      </c>
      <c r="U435" s="195">
        <v>34524.5</v>
      </c>
      <c r="V435" s="195">
        <v>0</v>
      </c>
      <c r="W435" s="195">
        <v>0</v>
      </c>
      <c r="X435" s="195">
        <v>798005.51</v>
      </c>
      <c r="Y435" s="195">
        <v>1347710.5</v>
      </c>
      <c r="Z435" s="195">
        <v>21360</v>
      </c>
      <c r="AA435" s="195">
        <v>42430</v>
      </c>
      <c r="AB435" s="195">
        <v>70290.75</v>
      </c>
      <c r="AC435" s="195">
        <v>97524</v>
      </c>
      <c r="AD435" s="195">
        <v>31276</v>
      </c>
      <c r="AE435" s="195">
        <v>100000</v>
      </c>
      <c r="AF435" s="195">
        <v>76500</v>
      </c>
      <c r="AG435" s="195">
        <v>66510</v>
      </c>
      <c r="AH435" s="195">
        <v>11328</v>
      </c>
      <c r="AI435" s="195">
        <v>501123.75</v>
      </c>
      <c r="AJ435" s="195">
        <v>0</v>
      </c>
      <c r="AK435" s="195">
        <v>14681.5</v>
      </c>
      <c r="AL435" s="195">
        <v>267234.65999999997</v>
      </c>
      <c r="AM435" s="195">
        <v>0</v>
      </c>
      <c r="AN435" s="195">
        <v>527804</v>
      </c>
      <c r="AO435" s="195">
        <v>11750</v>
      </c>
      <c r="AP435" s="195">
        <v>449563.4</v>
      </c>
      <c r="AQ435" s="195">
        <v>28020</v>
      </c>
      <c r="AR435" s="195">
        <v>0</v>
      </c>
      <c r="AS435" s="195">
        <v>63632.73</v>
      </c>
      <c r="AT435" s="195">
        <v>338224</v>
      </c>
      <c r="AU435" s="195">
        <v>70059</v>
      </c>
      <c r="AV435" s="195">
        <v>0</v>
      </c>
      <c r="AW435" s="195">
        <v>3162594</v>
      </c>
      <c r="AX435" s="195">
        <v>18158</v>
      </c>
      <c r="AY435" s="195">
        <v>30500</v>
      </c>
      <c r="AZ435" s="195">
        <v>0</v>
      </c>
      <c r="BA435" s="195">
        <v>0</v>
      </c>
      <c r="BB435" s="195">
        <v>690212.98</v>
      </c>
      <c r="BC435" s="195">
        <v>37446.03</v>
      </c>
      <c r="BD435" s="195">
        <v>147871</v>
      </c>
      <c r="BE435" s="195">
        <v>25403.68</v>
      </c>
      <c r="BF435" s="195">
        <v>0</v>
      </c>
      <c r="BG435" s="195">
        <v>337040</v>
      </c>
      <c r="BH435" s="195">
        <v>159794.82</v>
      </c>
      <c r="BI435" s="195">
        <v>0</v>
      </c>
      <c r="BJ435" s="195">
        <v>29600</v>
      </c>
      <c r="BK435" s="195">
        <v>43400</v>
      </c>
      <c r="BL435" s="195">
        <v>24100</v>
      </c>
      <c r="BM435" s="195">
        <v>0</v>
      </c>
      <c r="BN435" s="195">
        <v>372247</v>
      </c>
      <c r="BO435" s="195">
        <v>25400</v>
      </c>
      <c r="BP435" s="195">
        <v>8962.5</v>
      </c>
      <c r="BQ435" s="195">
        <v>53930.01</v>
      </c>
      <c r="BR435" s="195">
        <v>768815</v>
      </c>
      <c r="BS435" s="195">
        <v>655990</v>
      </c>
      <c r="BT435" s="195">
        <v>46790</v>
      </c>
      <c r="BU435" s="195">
        <v>1932232</v>
      </c>
      <c r="BV435" s="195">
        <v>176466.1</v>
      </c>
      <c r="BW435" s="195">
        <v>0</v>
      </c>
      <c r="BX435" s="195">
        <v>86057</v>
      </c>
      <c r="BY435" s="195">
        <v>18255.84</v>
      </c>
      <c r="BZ435" s="195">
        <v>7100</v>
      </c>
      <c r="CA435" s="195">
        <v>22300</v>
      </c>
      <c r="CB435" s="195">
        <v>132012.72</v>
      </c>
      <c r="CC435" s="195">
        <v>331901.31</v>
      </c>
      <c r="CD435" s="195">
        <v>18000</v>
      </c>
      <c r="CE435" s="195">
        <v>0</v>
      </c>
      <c r="CF435" s="195">
        <v>358057.02</v>
      </c>
      <c r="CG435" s="195">
        <v>148100</v>
      </c>
      <c r="CH435" s="195">
        <v>16500.25</v>
      </c>
      <c r="CI435" s="195">
        <v>661.74</v>
      </c>
      <c r="CJ435" s="195">
        <v>7500</v>
      </c>
      <c r="CK435" s="195">
        <v>324217.28999999998</v>
      </c>
      <c r="CL435" s="195">
        <v>31757.55</v>
      </c>
      <c r="CM435" s="195">
        <v>7300</v>
      </c>
    </row>
    <row r="436" spans="1:91" ht="24.6" hidden="1">
      <c r="A436" s="125">
        <v>35</v>
      </c>
      <c r="B436" s="243" t="s">
        <v>1163</v>
      </c>
      <c r="C436" s="135" t="s">
        <v>1326</v>
      </c>
      <c r="D436" s="195">
        <v>0</v>
      </c>
      <c r="E436" s="195">
        <v>0</v>
      </c>
      <c r="F436" s="195">
        <v>0</v>
      </c>
      <c r="G436" s="195">
        <v>0</v>
      </c>
      <c r="H436" s="195">
        <v>0</v>
      </c>
      <c r="I436" s="195">
        <v>0</v>
      </c>
      <c r="J436" s="195">
        <v>0</v>
      </c>
      <c r="K436" s="195">
        <v>0</v>
      </c>
      <c r="L436" s="195">
        <v>0</v>
      </c>
      <c r="M436" s="195">
        <v>0</v>
      </c>
      <c r="N436" s="195">
        <v>0</v>
      </c>
      <c r="O436" s="195">
        <v>0</v>
      </c>
      <c r="P436" s="195">
        <v>0</v>
      </c>
      <c r="Q436" s="195">
        <v>0</v>
      </c>
      <c r="R436" s="195">
        <v>0</v>
      </c>
      <c r="S436" s="195">
        <v>0</v>
      </c>
      <c r="T436" s="195">
        <v>0</v>
      </c>
      <c r="U436" s="195">
        <v>0</v>
      </c>
      <c r="V436" s="195">
        <v>0</v>
      </c>
      <c r="W436" s="195">
        <v>0</v>
      </c>
      <c r="X436" s="195">
        <v>0</v>
      </c>
      <c r="Y436" s="195">
        <v>0</v>
      </c>
      <c r="Z436" s="195">
        <v>0</v>
      </c>
      <c r="AA436" s="195">
        <v>0</v>
      </c>
      <c r="AB436" s="195">
        <v>0</v>
      </c>
      <c r="AC436" s="195">
        <v>0</v>
      </c>
      <c r="AD436" s="195">
        <v>0</v>
      </c>
      <c r="AE436" s="195">
        <v>0</v>
      </c>
      <c r="AF436" s="195">
        <v>0</v>
      </c>
      <c r="AG436" s="195">
        <v>0</v>
      </c>
      <c r="AH436" s="195">
        <v>0</v>
      </c>
      <c r="AI436" s="195">
        <v>0</v>
      </c>
      <c r="AJ436" s="195">
        <v>0</v>
      </c>
      <c r="AK436" s="195">
        <v>0</v>
      </c>
      <c r="AL436" s="195">
        <v>0</v>
      </c>
      <c r="AM436" s="195">
        <v>0</v>
      </c>
      <c r="AN436" s="195">
        <v>0</v>
      </c>
      <c r="AO436" s="195">
        <v>0</v>
      </c>
      <c r="AP436" s="195">
        <v>0</v>
      </c>
      <c r="AQ436" s="195">
        <v>0</v>
      </c>
      <c r="AR436" s="195">
        <v>0</v>
      </c>
      <c r="AS436" s="195">
        <v>0</v>
      </c>
      <c r="AT436" s="195">
        <v>0</v>
      </c>
      <c r="AU436" s="195">
        <v>0</v>
      </c>
      <c r="AV436" s="195">
        <v>0</v>
      </c>
      <c r="AW436" s="195">
        <v>0</v>
      </c>
      <c r="AX436" s="195">
        <v>0</v>
      </c>
      <c r="AY436" s="195">
        <v>0</v>
      </c>
      <c r="AZ436" s="195">
        <v>0</v>
      </c>
      <c r="BA436" s="195">
        <v>0</v>
      </c>
      <c r="BB436" s="195">
        <v>0</v>
      </c>
      <c r="BC436" s="195">
        <v>0</v>
      </c>
      <c r="BD436" s="195">
        <v>0</v>
      </c>
      <c r="BE436" s="195">
        <v>0</v>
      </c>
      <c r="BF436" s="195">
        <v>0</v>
      </c>
      <c r="BG436" s="195">
        <v>0</v>
      </c>
      <c r="BH436" s="195">
        <v>0</v>
      </c>
      <c r="BI436" s="195">
        <v>0</v>
      </c>
      <c r="BJ436" s="195">
        <v>0</v>
      </c>
      <c r="BK436" s="195">
        <v>0</v>
      </c>
      <c r="BL436" s="195">
        <v>0</v>
      </c>
      <c r="BM436" s="195">
        <v>0</v>
      </c>
      <c r="BN436" s="195">
        <v>0</v>
      </c>
      <c r="BO436" s="195">
        <v>0</v>
      </c>
      <c r="BP436" s="195">
        <v>0</v>
      </c>
      <c r="BQ436" s="195">
        <v>0</v>
      </c>
      <c r="BR436" s="195">
        <v>0</v>
      </c>
      <c r="BS436" s="195">
        <v>0</v>
      </c>
      <c r="BT436" s="195">
        <v>0</v>
      </c>
      <c r="BU436" s="195">
        <v>0</v>
      </c>
      <c r="BV436" s="195">
        <v>0</v>
      </c>
      <c r="BW436" s="195">
        <v>0</v>
      </c>
      <c r="BX436" s="195">
        <v>0</v>
      </c>
      <c r="BY436" s="195">
        <v>0</v>
      </c>
      <c r="BZ436" s="195">
        <v>0</v>
      </c>
      <c r="CA436" s="195">
        <v>0</v>
      </c>
      <c r="CB436" s="195">
        <v>0</v>
      </c>
      <c r="CC436" s="195">
        <v>0</v>
      </c>
      <c r="CD436" s="195">
        <v>0</v>
      </c>
      <c r="CE436" s="195">
        <v>0</v>
      </c>
      <c r="CF436" s="195">
        <v>0</v>
      </c>
      <c r="CG436" s="195">
        <v>0</v>
      </c>
      <c r="CH436" s="195">
        <v>0</v>
      </c>
      <c r="CI436" s="195">
        <v>0</v>
      </c>
      <c r="CJ436" s="195">
        <v>0</v>
      </c>
      <c r="CK436" s="195">
        <v>0</v>
      </c>
      <c r="CL436" s="195">
        <v>0</v>
      </c>
      <c r="CM436" s="195">
        <v>0</v>
      </c>
    </row>
    <row r="437" spans="1:91" ht="24.6" hidden="1">
      <c r="A437" s="125">
        <v>35</v>
      </c>
      <c r="B437" s="243" t="s">
        <v>1164</v>
      </c>
      <c r="C437" s="135" t="s">
        <v>1327</v>
      </c>
      <c r="D437" s="195">
        <v>0</v>
      </c>
      <c r="E437" s="195">
        <v>12704</v>
      </c>
      <c r="F437" s="195">
        <v>0</v>
      </c>
      <c r="G437" s="195">
        <v>0</v>
      </c>
      <c r="H437" s="195">
        <v>0</v>
      </c>
      <c r="I437" s="195">
        <v>0</v>
      </c>
      <c r="J437" s="195">
        <v>0</v>
      </c>
      <c r="K437" s="195">
        <v>0</v>
      </c>
      <c r="L437" s="195">
        <v>0</v>
      </c>
      <c r="M437" s="195">
        <v>0</v>
      </c>
      <c r="N437" s="195">
        <v>0</v>
      </c>
      <c r="O437" s="195">
        <v>0</v>
      </c>
      <c r="P437" s="195">
        <v>3843428.01</v>
      </c>
      <c r="Q437" s="195">
        <v>0</v>
      </c>
      <c r="R437" s="195">
        <v>1179924.8999999999</v>
      </c>
      <c r="S437" s="195">
        <v>1465860.91</v>
      </c>
      <c r="T437" s="195">
        <v>0</v>
      </c>
      <c r="U437" s="195">
        <v>491465.17</v>
      </c>
      <c r="V437" s="195">
        <v>0</v>
      </c>
      <c r="W437" s="195">
        <v>0</v>
      </c>
      <c r="X437" s="195">
        <v>0</v>
      </c>
      <c r="Y437" s="195">
        <v>0</v>
      </c>
      <c r="Z437" s="195">
        <v>0</v>
      </c>
      <c r="AA437" s="195">
        <v>0</v>
      </c>
      <c r="AB437" s="195">
        <v>0</v>
      </c>
      <c r="AC437" s="195">
        <v>0</v>
      </c>
      <c r="AD437" s="195">
        <v>0</v>
      </c>
      <c r="AE437" s="195">
        <v>0</v>
      </c>
      <c r="AF437" s="195">
        <v>0</v>
      </c>
      <c r="AG437" s="195">
        <v>0</v>
      </c>
      <c r="AH437" s="195">
        <v>0</v>
      </c>
      <c r="AI437" s="195">
        <v>0</v>
      </c>
      <c r="AJ437" s="195">
        <v>0</v>
      </c>
      <c r="AK437" s="195">
        <v>0</v>
      </c>
      <c r="AL437" s="195">
        <v>404276.94</v>
      </c>
      <c r="AM437" s="195">
        <v>0</v>
      </c>
      <c r="AN437" s="195">
        <v>0</v>
      </c>
      <c r="AO437" s="195">
        <v>0</v>
      </c>
      <c r="AP437" s="195">
        <v>0</v>
      </c>
      <c r="AQ437" s="195">
        <v>0</v>
      </c>
      <c r="AR437" s="195">
        <v>0</v>
      </c>
      <c r="AS437" s="195">
        <v>0</v>
      </c>
      <c r="AT437" s="195">
        <v>0</v>
      </c>
      <c r="AU437" s="195">
        <v>0</v>
      </c>
      <c r="AV437" s="195">
        <v>0</v>
      </c>
      <c r="AW437" s="195">
        <v>0</v>
      </c>
      <c r="AX437" s="195">
        <v>0</v>
      </c>
      <c r="AY437" s="195">
        <v>0</v>
      </c>
      <c r="AZ437" s="195">
        <v>0</v>
      </c>
      <c r="BA437" s="195">
        <v>0</v>
      </c>
      <c r="BB437" s="195">
        <v>0</v>
      </c>
      <c r="BC437" s="195">
        <v>0</v>
      </c>
      <c r="BD437" s="195">
        <v>0</v>
      </c>
      <c r="BE437" s="195">
        <v>0</v>
      </c>
      <c r="BF437" s="195">
        <v>0</v>
      </c>
      <c r="BG437" s="195">
        <v>0</v>
      </c>
      <c r="BH437" s="195">
        <v>0</v>
      </c>
      <c r="BI437" s="195">
        <v>0</v>
      </c>
      <c r="BJ437" s="195">
        <v>0</v>
      </c>
      <c r="BK437" s="195">
        <v>0</v>
      </c>
      <c r="BL437" s="195">
        <v>0</v>
      </c>
      <c r="BM437" s="195">
        <v>0</v>
      </c>
      <c r="BN437" s="195">
        <v>0</v>
      </c>
      <c r="BO437" s="195">
        <v>0</v>
      </c>
      <c r="BP437" s="195">
        <v>0</v>
      </c>
      <c r="BQ437" s="195">
        <v>0</v>
      </c>
      <c r="BR437" s="195">
        <v>0</v>
      </c>
      <c r="BS437" s="195">
        <v>0</v>
      </c>
      <c r="BT437" s="195">
        <v>1051873.04</v>
      </c>
      <c r="BU437" s="195">
        <v>260656.05</v>
      </c>
      <c r="BV437" s="195">
        <v>3295727.77</v>
      </c>
      <c r="BW437" s="195">
        <v>0</v>
      </c>
      <c r="BX437" s="195">
        <v>4200</v>
      </c>
      <c r="BY437" s="195">
        <v>1084450.44</v>
      </c>
      <c r="BZ437" s="195">
        <v>0</v>
      </c>
      <c r="CA437" s="195">
        <v>0</v>
      </c>
      <c r="CB437" s="195">
        <v>287512.55</v>
      </c>
      <c r="CC437" s="195">
        <v>0</v>
      </c>
      <c r="CD437" s="195">
        <v>1117585.2</v>
      </c>
      <c r="CE437" s="195">
        <v>1743693.73</v>
      </c>
      <c r="CF437" s="195">
        <v>0</v>
      </c>
      <c r="CG437" s="195">
        <v>0</v>
      </c>
      <c r="CH437" s="195">
        <v>0</v>
      </c>
      <c r="CI437" s="195">
        <v>54285.14</v>
      </c>
      <c r="CJ437" s="195">
        <v>0</v>
      </c>
      <c r="CK437" s="195">
        <v>0</v>
      </c>
      <c r="CL437" s="195">
        <v>0</v>
      </c>
      <c r="CM437" s="195">
        <v>717926.28</v>
      </c>
    </row>
    <row r="438" spans="1:91" ht="24.6" hidden="1">
      <c r="A438" s="125">
        <v>35</v>
      </c>
      <c r="B438" s="243" t="s">
        <v>1165</v>
      </c>
      <c r="C438" s="135" t="s">
        <v>1328</v>
      </c>
      <c r="D438" s="195">
        <v>0</v>
      </c>
      <c r="E438" s="195">
        <v>0</v>
      </c>
      <c r="F438" s="195">
        <v>0</v>
      </c>
      <c r="G438" s="195">
        <v>0</v>
      </c>
      <c r="H438" s="195">
        <v>0</v>
      </c>
      <c r="I438" s="195">
        <v>0</v>
      </c>
      <c r="J438" s="195">
        <v>0</v>
      </c>
      <c r="K438" s="195">
        <v>0</v>
      </c>
      <c r="L438" s="195">
        <v>0</v>
      </c>
      <c r="M438" s="195">
        <v>0</v>
      </c>
      <c r="N438" s="195">
        <v>0</v>
      </c>
      <c r="O438" s="195">
        <v>0</v>
      </c>
      <c r="P438" s="195">
        <v>0</v>
      </c>
      <c r="Q438" s="195">
        <v>0</v>
      </c>
      <c r="R438" s="195">
        <v>0</v>
      </c>
      <c r="S438" s="195">
        <v>0</v>
      </c>
      <c r="T438" s="195">
        <v>0</v>
      </c>
      <c r="U438" s="195">
        <v>0</v>
      </c>
      <c r="V438" s="195">
        <v>0</v>
      </c>
      <c r="W438" s="195">
        <v>0</v>
      </c>
      <c r="X438" s="195">
        <v>0</v>
      </c>
      <c r="Y438" s="195">
        <v>0</v>
      </c>
      <c r="Z438" s="195">
        <v>0</v>
      </c>
      <c r="AA438" s="195">
        <v>0</v>
      </c>
      <c r="AB438" s="195">
        <v>0</v>
      </c>
      <c r="AC438" s="195">
        <v>0</v>
      </c>
      <c r="AD438" s="195">
        <v>0</v>
      </c>
      <c r="AE438" s="195">
        <v>0</v>
      </c>
      <c r="AF438" s="195">
        <v>0</v>
      </c>
      <c r="AG438" s="195">
        <v>0</v>
      </c>
      <c r="AH438" s="195">
        <v>0</v>
      </c>
      <c r="AI438" s="195">
        <v>0</v>
      </c>
      <c r="AJ438" s="195">
        <v>0</v>
      </c>
      <c r="AK438" s="195">
        <v>0</v>
      </c>
      <c r="AL438" s="195">
        <v>0</v>
      </c>
      <c r="AM438" s="195">
        <v>0</v>
      </c>
      <c r="AN438" s="195">
        <v>0</v>
      </c>
      <c r="AO438" s="195">
        <v>0</v>
      </c>
      <c r="AP438" s="195">
        <v>0</v>
      </c>
      <c r="AQ438" s="195">
        <v>0</v>
      </c>
      <c r="AR438" s="195">
        <v>0</v>
      </c>
      <c r="AS438" s="195">
        <v>0</v>
      </c>
      <c r="AT438" s="195">
        <v>0</v>
      </c>
      <c r="AU438" s="195">
        <v>0</v>
      </c>
      <c r="AV438" s="195">
        <v>0</v>
      </c>
      <c r="AW438" s="195">
        <v>0</v>
      </c>
      <c r="AX438" s="195">
        <v>0</v>
      </c>
      <c r="AY438" s="195">
        <v>0</v>
      </c>
      <c r="AZ438" s="195">
        <v>0</v>
      </c>
      <c r="BA438" s="195">
        <v>0</v>
      </c>
      <c r="BB438" s="195">
        <v>0</v>
      </c>
      <c r="BC438" s="195">
        <v>0</v>
      </c>
      <c r="BD438" s="195">
        <v>0</v>
      </c>
      <c r="BE438" s="195">
        <v>0</v>
      </c>
      <c r="BF438" s="195">
        <v>0</v>
      </c>
      <c r="BG438" s="195">
        <v>0</v>
      </c>
      <c r="BH438" s="195">
        <v>0</v>
      </c>
      <c r="BI438" s="195">
        <v>0</v>
      </c>
      <c r="BJ438" s="195">
        <v>0</v>
      </c>
      <c r="BK438" s="195">
        <v>0</v>
      </c>
      <c r="BL438" s="195">
        <v>0</v>
      </c>
      <c r="BM438" s="195">
        <v>0</v>
      </c>
      <c r="BN438" s="195">
        <v>0</v>
      </c>
      <c r="BO438" s="195">
        <v>0</v>
      </c>
      <c r="BP438" s="195">
        <v>0</v>
      </c>
      <c r="BQ438" s="195">
        <v>0</v>
      </c>
      <c r="BR438" s="195">
        <v>0</v>
      </c>
      <c r="BS438" s="195">
        <v>0</v>
      </c>
      <c r="BT438" s="195">
        <v>0</v>
      </c>
      <c r="BU438" s="195">
        <v>0</v>
      </c>
      <c r="BV438" s="195">
        <v>0</v>
      </c>
      <c r="BW438" s="195">
        <v>0</v>
      </c>
      <c r="BX438" s="195">
        <v>0</v>
      </c>
      <c r="BY438" s="195">
        <v>0</v>
      </c>
      <c r="BZ438" s="195">
        <v>0</v>
      </c>
      <c r="CA438" s="195">
        <v>0</v>
      </c>
      <c r="CB438" s="195">
        <v>0</v>
      </c>
      <c r="CC438" s="195">
        <v>0</v>
      </c>
      <c r="CD438" s="195">
        <v>0</v>
      </c>
      <c r="CE438" s="195">
        <v>0</v>
      </c>
      <c r="CF438" s="195">
        <v>0</v>
      </c>
      <c r="CG438" s="195">
        <v>0</v>
      </c>
      <c r="CH438" s="195">
        <v>0</v>
      </c>
      <c r="CI438" s="195">
        <v>0</v>
      </c>
      <c r="CJ438" s="195">
        <v>0</v>
      </c>
      <c r="CK438" s="195">
        <v>0</v>
      </c>
      <c r="CL438" s="195">
        <v>0</v>
      </c>
      <c r="CM438" s="195">
        <v>0</v>
      </c>
    </row>
    <row r="439" spans="1:91" ht="24.6" hidden="1">
      <c r="A439" s="125">
        <v>35</v>
      </c>
      <c r="B439" s="243" t="s">
        <v>1166</v>
      </c>
      <c r="C439" s="135" t="s">
        <v>1329</v>
      </c>
      <c r="D439" s="195">
        <v>0</v>
      </c>
      <c r="E439" s="195">
        <v>0</v>
      </c>
      <c r="F439" s="195">
        <v>0</v>
      </c>
      <c r="G439" s="195">
        <v>0</v>
      </c>
      <c r="H439" s="195">
        <v>0</v>
      </c>
      <c r="I439" s="195">
        <v>0</v>
      </c>
      <c r="J439" s="195">
        <v>0</v>
      </c>
      <c r="K439" s="195">
        <v>0</v>
      </c>
      <c r="L439" s="195">
        <v>0</v>
      </c>
      <c r="M439" s="195">
        <v>0</v>
      </c>
      <c r="N439" s="195">
        <v>0</v>
      </c>
      <c r="O439" s="195">
        <v>0</v>
      </c>
      <c r="P439" s="195">
        <v>0</v>
      </c>
      <c r="Q439" s="195">
        <v>0</v>
      </c>
      <c r="R439" s="195">
        <v>0</v>
      </c>
      <c r="S439" s="195">
        <v>0</v>
      </c>
      <c r="T439" s="195">
        <v>0</v>
      </c>
      <c r="U439" s="195">
        <v>0</v>
      </c>
      <c r="V439" s="195">
        <v>0</v>
      </c>
      <c r="W439" s="195">
        <v>0</v>
      </c>
      <c r="X439" s="195">
        <v>0</v>
      </c>
      <c r="Y439" s="195">
        <v>0</v>
      </c>
      <c r="Z439" s="195">
        <v>0</v>
      </c>
      <c r="AA439" s="195">
        <v>0</v>
      </c>
      <c r="AB439" s="195">
        <v>0</v>
      </c>
      <c r="AC439" s="195">
        <v>0</v>
      </c>
      <c r="AD439" s="195">
        <v>0</v>
      </c>
      <c r="AE439" s="195">
        <v>0</v>
      </c>
      <c r="AF439" s="195">
        <v>0</v>
      </c>
      <c r="AG439" s="195">
        <v>0</v>
      </c>
      <c r="AH439" s="195">
        <v>0</v>
      </c>
      <c r="AI439" s="195">
        <v>0</v>
      </c>
      <c r="AJ439" s="195">
        <v>0</v>
      </c>
      <c r="AK439" s="195">
        <v>0</v>
      </c>
      <c r="AL439" s="195">
        <v>0</v>
      </c>
      <c r="AM439" s="195">
        <v>0</v>
      </c>
      <c r="AN439" s="195">
        <v>0</v>
      </c>
      <c r="AO439" s="195">
        <v>0</v>
      </c>
      <c r="AP439" s="195">
        <v>0</v>
      </c>
      <c r="AQ439" s="195">
        <v>0</v>
      </c>
      <c r="AR439" s="195">
        <v>0</v>
      </c>
      <c r="AS439" s="195">
        <v>0</v>
      </c>
      <c r="AT439" s="195">
        <v>0</v>
      </c>
      <c r="AU439" s="195">
        <v>0</v>
      </c>
      <c r="AV439" s="195">
        <v>0</v>
      </c>
      <c r="AW439" s="195">
        <v>0</v>
      </c>
      <c r="AX439" s="195">
        <v>0</v>
      </c>
      <c r="AY439" s="195">
        <v>0</v>
      </c>
      <c r="AZ439" s="195">
        <v>0</v>
      </c>
      <c r="BA439" s="195">
        <v>0</v>
      </c>
      <c r="BB439" s="195">
        <v>0</v>
      </c>
      <c r="BC439" s="195">
        <v>0</v>
      </c>
      <c r="BD439" s="195">
        <v>0</v>
      </c>
      <c r="BE439" s="195">
        <v>0</v>
      </c>
      <c r="BF439" s="195">
        <v>0</v>
      </c>
      <c r="BG439" s="195">
        <v>0</v>
      </c>
      <c r="BH439" s="195">
        <v>0</v>
      </c>
      <c r="BI439" s="195">
        <v>0</v>
      </c>
      <c r="BJ439" s="195">
        <v>0</v>
      </c>
      <c r="BK439" s="195">
        <v>0</v>
      </c>
      <c r="BL439" s="195">
        <v>0</v>
      </c>
      <c r="BM439" s="195">
        <v>0</v>
      </c>
      <c r="BN439" s="195">
        <v>0</v>
      </c>
      <c r="BO439" s="195">
        <v>0</v>
      </c>
      <c r="BP439" s="195">
        <v>0</v>
      </c>
      <c r="BQ439" s="195">
        <v>0</v>
      </c>
      <c r="BR439" s="195">
        <v>0</v>
      </c>
      <c r="BS439" s="195">
        <v>0</v>
      </c>
      <c r="BT439" s="195">
        <v>0</v>
      </c>
      <c r="BU439" s="195">
        <v>0</v>
      </c>
      <c r="BV439" s="195">
        <v>0</v>
      </c>
      <c r="BW439" s="195">
        <v>0</v>
      </c>
      <c r="BX439" s="195">
        <v>0</v>
      </c>
      <c r="BY439" s="195">
        <v>0</v>
      </c>
      <c r="BZ439" s="195">
        <v>0</v>
      </c>
      <c r="CA439" s="195">
        <v>0</v>
      </c>
      <c r="CB439" s="195">
        <v>0</v>
      </c>
      <c r="CC439" s="195">
        <v>0</v>
      </c>
      <c r="CD439" s="195">
        <v>0</v>
      </c>
      <c r="CE439" s="195">
        <v>0</v>
      </c>
      <c r="CF439" s="195">
        <v>0</v>
      </c>
      <c r="CG439" s="195">
        <v>0</v>
      </c>
      <c r="CH439" s="195">
        <v>0</v>
      </c>
      <c r="CI439" s="195">
        <v>0</v>
      </c>
      <c r="CJ439" s="195">
        <v>0</v>
      </c>
      <c r="CK439" s="195">
        <v>0</v>
      </c>
      <c r="CL439" s="195">
        <v>0</v>
      </c>
      <c r="CM439" s="195">
        <v>0</v>
      </c>
    </row>
    <row r="440" spans="1:91" ht="24.6" hidden="1">
      <c r="A440" s="125">
        <v>35</v>
      </c>
      <c r="B440" s="243" t="s">
        <v>1167</v>
      </c>
      <c r="C440" s="135" t="s">
        <v>1330</v>
      </c>
      <c r="D440" s="195">
        <v>0</v>
      </c>
      <c r="E440" s="195">
        <v>0</v>
      </c>
      <c r="F440" s="195">
        <v>0</v>
      </c>
      <c r="G440" s="195">
        <v>0</v>
      </c>
      <c r="H440" s="195">
        <v>0</v>
      </c>
      <c r="I440" s="195">
        <v>0</v>
      </c>
      <c r="J440" s="195">
        <v>0</v>
      </c>
      <c r="K440" s="195">
        <v>0</v>
      </c>
      <c r="L440" s="195">
        <v>0</v>
      </c>
      <c r="M440" s="195">
        <v>0</v>
      </c>
      <c r="N440" s="195">
        <v>0</v>
      </c>
      <c r="O440" s="195">
        <v>0</v>
      </c>
      <c r="P440" s="195">
        <v>0</v>
      </c>
      <c r="Q440" s="195">
        <v>0</v>
      </c>
      <c r="R440" s="195">
        <v>0</v>
      </c>
      <c r="S440" s="195">
        <v>0</v>
      </c>
      <c r="T440" s="195">
        <v>0</v>
      </c>
      <c r="U440" s="195">
        <v>0</v>
      </c>
      <c r="V440" s="195">
        <v>1200</v>
      </c>
      <c r="W440" s="195">
        <v>0</v>
      </c>
      <c r="X440" s="195">
        <v>0</v>
      </c>
      <c r="Y440" s="195">
        <v>0</v>
      </c>
      <c r="Z440" s="195">
        <v>0</v>
      </c>
      <c r="AA440" s="195">
        <v>0</v>
      </c>
      <c r="AB440" s="195">
        <v>0</v>
      </c>
      <c r="AC440" s="195">
        <v>0</v>
      </c>
      <c r="AD440" s="195">
        <v>0</v>
      </c>
      <c r="AE440" s="195">
        <v>0</v>
      </c>
      <c r="AF440" s="195">
        <v>0</v>
      </c>
      <c r="AG440" s="195">
        <v>0</v>
      </c>
      <c r="AH440" s="195">
        <v>0</v>
      </c>
      <c r="AI440" s="195">
        <v>0</v>
      </c>
      <c r="AJ440" s="195">
        <v>0</v>
      </c>
      <c r="AK440" s="195">
        <v>0</v>
      </c>
      <c r="AL440" s="195">
        <v>0</v>
      </c>
      <c r="AM440" s="195">
        <v>0</v>
      </c>
      <c r="AN440" s="195">
        <v>0</v>
      </c>
      <c r="AO440" s="195">
        <v>0</v>
      </c>
      <c r="AP440" s="195">
        <v>0</v>
      </c>
      <c r="AQ440" s="195">
        <v>0</v>
      </c>
      <c r="AR440" s="195">
        <v>0</v>
      </c>
      <c r="AS440" s="195">
        <v>0</v>
      </c>
      <c r="AT440" s="195">
        <v>0</v>
      </c>
      <c r="AU440" s="195">
        <v>0</v>
      </c>
      <c r="AV440" s="195">
        <v>0</v>
      </c>
      <c r="AW440" s="195">
        <v>0</v>
      </c>
      <c r="AX440" s="195">
        <v>0</v>
      </c>
      <c r="AY440" s="195">
        <v>0</v>
      </c>
      <c r="AZ440" s="195">
        <v>0</v>
      </c>
      <c r="BA440" s="195">
        <v>0</v>
      </c>
      <c r="BB440" s="195">
        <v>0</v>
      </c>
      <c r="BC440" s="195">
        <v>0</v>
      </c>
      <c r="BD440" s="195">
        <v>0</v>
      </c>
      <c r="BE440" s="195">
        <v>0</v>
      </c>
      <c r="BF440" s="195">
        <v>0</v>
      </c>
      <c r="BG440" s="195">
        <v>0</v>
      </c>
      <c r="BH440" s="195">
        <v>0</v>
      </c>
      <c r="BI440" s="195">
        <v>0</v>
      </c>
      <c r="BJ440" s="195">
        <v>0</v>
      </c>
      <c r="BK440" s="195">
        <v>0</v>
      </c>
      <c r="BL440" s="195">
        <v>0</v>
      </c>
      <c r="BM440" s="195">
        <v>0</v>
      </c>
      <c r="BN440" s="195">
        <v>0</v>
      </c>
      <c r="BO440" s="195">
        <v>0</v>
      </c>
      <c r="BP440" s="195">
        <v>0</v>
      </c>
      <c r="BQ440" s="195">
        <v>0</v>
      </c>
      <c r="BR440" s="195">
        <v>0</v>
      </c>
      <c r="BS440" s="195">
        <v>0</v>
      </c>
      <c r="BT440" s="195">
        <v>0</v>
      </c>
      <c r="BU440" s="195">
        <v>0</v>
      </c>
      <c r="BV440" s="195">
        <v>0</v>
      </c>
      <c r="BW440" s="195">
        <v>0</v>
      </c>
      <c r="BX440" s="195">
        <v>0</v>
      </c>
      <c r="BY440" s="195">
        <v>0</v>
      </c>
      <c r="BZ440" s="195">
        <v>0</v>
      </c>
      <c r="CA440" s="195">
        <v>0</v>
      </c>
      <c r="CB440" s="195">
        <v>0</v>
      </c>
      <c r="CC440" s="195">
        <v>0</v>
      </c>
      <c r="CD440" s="195">
        <v>0</v>
      </c>
      <c r="CE440" s="195">
        <v>0</v>
      </c>
      <c r="CF440" s="195">
        <v>0</v>
      </c>
      <c r="CG440" s="195">
        <v>0</v>
      </c>
      <c r="CH440" s="195">
        <v>0</v>
      </c>
      <c r="CI440" s="195">
        <v>0</v>
      </c>
      <c r="CJ440" s="195">
        <v>0</v>
      </c>
      <c r="CK440" s="195">
        <v>0</v>
      </c>
      <c r="CL440" s="195">
        <v>5000</v>
      </c>
      <c r="CM440" s="195">
        <v>0</v>
      </c>
    </row>
    <row r="441" spans="1:91" ht="24.6" hidden="1">
      <c r="A441" s="125">
        <v>35</v>
      </c>
      <c r="B441" s="243" t="s">
        <v>1168</v>
      </c>
      <c r="C441" s="135" t="s">
        <v>1331</v>
      </c>
      <c r="D441" s="195">
        <v>0</v>
      </c>
      <c r="E441" s="195">
        <v>0</v>
      </c>
      <c r="F441" s="195">
        <v>0</v>
      </c>
      <c r="G441" s="195">
        <v>0</v>
      </c>
      <c r="H441" s="195">
        <v>0</v>
      </c>
      <c r="I441" s="195">
        <v>0</v>
      </c>
      <c r="J441" s="195">
        <v>0</v>
      </c>
      <c r="K441" s="195">
        <v>0</v>
      </c>
      <c r="L441" s="195">
        <v>0</v>
      </c>
      <c r="M441" s="195">
        <v>0</v>
      </c>
      <c r="N441" s="195">
        <v>0</v>
      </c>
      <c r="O441" s="195">
        <v>0</v>
      </c>
      <c r="P441" s="195">
        <v>0</v>
      </c>
      <c r="Q441" s="195">
        <v>0</v>
      </c>
      <c r="R441" s="195">
        <v>0</v>
      </c>
      <c r="S441" s="195">
        <v>0</v>
      </c>
      <c r="T441" s="195">
        <v>0</v>
      </c>
      <c r="U441" s="195">
        <v>0</v>
      </c>
      <c r="V441" s="195">
        <v>0</v>
      </c>
      <c r="W441" s="195">
        <v>0</v>
      </c>
      <c r="X441" s="195">
        <v>0</v>
      </c>
      <c r="Y441" s="195">
        <v>0</v>
      </c>
      <c r="Z441" s="195">
        <v>0</v>
      </c>
      <c r="AA441" s="195">
        <v>0</v>
      </c>
      <c r="AB441" s="195">
        <v>0</v>
      </c>
      <c r="AC441" s="195">
        <v>0</v>
      </c>
      <c r="AD441" s="195">
        <v>0</v>
      </c>
      <c r="AE441" s="195">
        <v>0</v>
      </c>
      <c r="AF441" s="195">
        <v>0</v>
      </c>
      <c r="AG441" s="195">
        <v>0</v>
      </c>
      <c r="AH441" s="195">
        <v>0</v>
      </c>
      <c r="AI441" s="195">
        <v>0</v>
      </c>
      <c r="AJ441" s="195">
        <v>0</v>
      </c>
      <c r="AK441" s="195">
        <v>0</v>
      </c>
      <c r="AL441" s="195">
        <v>0</v>
      </c>
      <c r="AM441" s="195">
        <v>0</v>
      </c>
      <c r="AN441" s="195">
        <v>0</v>
      </c>
      <c r="AO441" s="195">
        <v>0</v>
      </c>
      <c r="AP441" s="195">
        <v>0</v>
      </c>
      <c r="AQ441" s="195">
        <v>0</v>
      </c>
      <c r="AR441" s="195">
        <v>0</v>
      </c>
      <c r="AS441" s="195">
        <v>0</v>
      </c>
      <c r="AT441" s="195">
        <v>0</v>
      </c>
      <c r="AU441" s="195">
        <v>0</v>
      </c>
      <c r="AV441" s="195">
        <v>0</v>
      </c>
      <c r="AW441" s="195">
        <v>0</v>
      </c>
      <c r="AX441" s="195">
        <v>0</v>
      </c>
      <c r="AY441" s="195">
        <v>0</v>
      </c>
      <c r="AZ441" s="195">
        <v>0</v>
      </c>
      <c r="BA441" s="195">
        <v>0</v>
      </c>
      <c r="BB441" s="195">
        <v>0</v>
      </c>
      <c r="BC441" s="195">
        <v>0</v>
      </c>
      <c r="BD441" s="195">
        <v>0</v>
      </c>
      <c r="BE441" s="195">
        <v>0</v>
      </c>
      <c r="BF441" s="195">
        <v>0</v>
      </c>
      <c r="BG441" s="195">
        <v>0</v>
      </c>
      <c r="BH441" s="195">
        <v>0</v>
      </c>
      <c r="BI441" s="195">
        <v>0</v>
      </c>
      <c r="BJ441" s="195">
        <v>0</v>
      </c>
      <c r="BK441" s="195">
        <v>0</v>
      </c>
      <c r="BL441" s="195">
        <v>0</v>
      </c>
      <c r="BM441" s="195">
        <v>0</v>
      </c>
      <c r="BN441" s="195">
        <v>0</v>
      </c>
      <c r="BO441" s="195">
        <v>0</v>
      </c>
      <c r="BP441" s="195">
        <v>0</v>
      </c>
      <c r="BQ441" s="195">
        <v>0</v>
      </c>
      <c r="BR441" s="195">
        <v>0</v>
      </c>
      <c r="BS441" s="195">
        <v>0</v>
      </c>
      <c r="BT441" s="195">
        <v>0</v>
      </c>
      <c r="BU441" s="195">
        <v>0</v>
      </c>
      <c r="BV441" s="195">
        <v>0</v>
      </c>
      <c r="BW441" s="195">
        <v>0</v>
      </c>
      <c r="BX441" s="195">
        <v>0</v>
      </c>
      <c r="BY441" s="195">
        <v>0</v>
      </c>
      <c r="BZ441" s="195">
        <v>0</v>
      </c>
      <c r="CA441" s="195">
        <v>0</v>
      </c>
      <c r="CB441" s="195">
        <v>0</v>
      </c>
      <c r="CC441" s="195">
        <v>0</v>
      </c>
      <c r="CD441" s="195">
        <v>0</v>
      </c>
      <c r="CE441" s="195">
        <v>0</v>
      </c>
      <c r="CF441" s="195">
        <v>0</v>
      </c>
      <c r="CG441" s="195">
        <v>0</v>
      </c>
      <c r="CH441" s="195">
        <v>0</v>
      </c>
      <c r="CI441" s="195">
        <v>0</v>
      </c>
      <c r="CJ441" s="195">
        <v>0</v>
      </c>
      <c r="CK441" s="195">
        <v>0</v>
      </c>
      <c r="CL441" s="195">
        <v>0</v>
      </c>
      <c r="CM441" s="195">
        <v>0</v>
      </c>
    </row>
    <row r="442" spans="1:91" ht="24.6" hidden="1">
      <c r="A442" s="125">
        <v>35</v>
      </c>
      <c r="B442" s="243" t="s">
        <v>1169</v>
      </c>
      <c r="C442" s="135" t="s">
        <v>1332</v>
      </c>
      <c r="D442" s="195">
        <v>0</v>
      </c>
      <c r="E442" s="195">
        <v>0</v>
      </c>
      <c r="F442" s="195">
        <v>0</v>
      </c>
      <c r="G442" s="195">
        <v>0</v>
      </c>
      <c r="H442" s="195">
        <v>0</v>
      </c>
      <c r="I442" s="195">
        <v>0</v>
      </c>
      <c r="J442" s="195">
        <v>0</v>
      </c>
      <c r="K442" s="195">
        <v>0</v>
      </c>
      <c r="L442" s="195">
        <v>0</v>
      </c>
      <c r="M442" s="195">
        <v>0</v>
      </c>
      <c r="N442" s="195">
        <v>0</v>
      </c>
      <c r="O442" s="195">
        <v>0</v>
      </c>
      <c r="P442" s="195">
        <v>0</v>
      </c>
      <c r="Q442" s="195">
        <v>0</v>
      </c>
      <c r="R442" s="195">
        <v>0</v>
      </c>
      <c r="S442" s="195">
        <v>0</v>
      </c>
      <c r="T442" s="195">
        <v>0</v>
      </c>
      <c r="U442" s="195">
        <v>0</v>
      </c>
      <c r="V442" s="195">
        <v>0</v>
      </c>
      <c r="W442" s="195">
        <v>0</v>
      </c>
      <c r="X442" s="195">
        <v>0</v>
      </c>
      <c r="Y442" s="195">
        <v>0</v>
      </c>
      <c r="Z442" s="195">
        <v>0</v>
      </c>
      <c r="AA442" s="195">
        <v>0</v>
      </c>
      <c r="AB442" s="195">
        <v>0</v>
      </c>
      <c r="AC442" s="195">
        <v>0</v>
      </c>
      <c r="AD442" s="195">
        <v>0</v>
      </c>
      <c r="AE442" s="195">
        <v>0</v>
      </c>
      <c r="AF442" s="195">
        <v>0</v>
      </c>
      <c r="AG442" s="195">
        <v>0</v>
      </c>
      <c r="AH442" s="195">
        <v>0</v>
      </c>
      <c r="AI442" s="195">
        <v>0</v>
      </c>
      <c r="AJ442" s="195">
        <v>0</v>
      </c>
      <c r="AK442" s="195">
        <v>0</v>
      </c>
      <c r="AL442" s="195">
        <v>0</v>
      </c>
      <c r="AM442" s="195">
        <v>0</v>
      </c>
      <c r="AN442" s="195">
        <v>0</v>
      </c>
      <c r="AO442" s="195">
        <v>0</v>
      </c>
      <c r="AP442" s="195">
        <v>0</v>
      </c>
      <c r="AQ442" s="195">
        <v>0</v>
      </c>
      <c r="AR442" s="195">
        <v>0</v>
      </c>
      <c r="AS442" s="195">
        <v>0</v>
      </c>
      <c r="AT442" s="195">
        <v>0</v>
      </c>
      <c r="AU442" s="195">
        <v>0</v>
      </c>
      <c r="AV442" s="195">
        <v>0</v>
      </c>
      <c r="AW442" s="195">
        <v>0</v>
      </c>
      <c r="AX442" s="195">
        <v>0</v>
      </c>
      <c r="AY442" s="195">
        <v>0</v>
      </c>
      <c r="AZ442" s="195">
        <v>0</v>
      </c>
      <c r="BA442" s="195">
        <v>0</v>
      </c>
      <c r="BB442" s="195">
        <v>0</v>
      </c>
      <c r="BC442" s="195">
        <v>0</v>
      </c>
      <c r="BD442" s="195">
        <v>0</v>
      </c>
      <c r="BE442" s="195">
        <v>0</v>
      </c>
      <c r="BF442" s="195">
        <v>0</v>
      </c>
      <c r="BG442" s="195">
        <v>0</v>
      </c>
      <c r="BH442" s="195">
        <v>0</v>
      </c>
      <c r="BI442" s="195">
        <v>0</v>
      </c>
      <c r="BJ442" s="195">
        <v>0</v>
      </c>
      <c r="BK442" s="195">
        <v>0</v>
      </c>
      <c r="BL442" s="195">
        <v>0</v>
      </c>
      <c r="BM442" s="195">
        <v>0</v>
      </c>
      <c r="BN442" s="195">
        <v>0</v>
      </c>
      <c r="BO442" s="195">
        <v>0</v>
      </c>
      <c r="BP442" s="195">
        <v>0</v>
      </c>
      <c r="BQ442" s="195">
        <v>0</v>
      </c>
      <c r="BR442" s="195">
        <v>0</v>
      </c>
      <c r="BS442" s="195">
        <v>0</v>
      </c>
      <c r="BT442" s="195">
        <v>0</v>
      </c>
      <c r="BU442" s="195">
        <v>0</v>
      </c>
      <c r="BV442" s="195">
        <v>0</v>
      </c>
      <c r="BW442" s="195">
        <v>0</v>
      </c>
      <c r="BX442" s="195">
        <v>0</v>
      </c>
      <c r="BY442" s="195">
        <v>0</v>
      </c>
      <c r="BZ442" s="195">
        <v>0</v>
      </c>
      <c r="CA442" s="195">
        <v>0</v>
      </c>
      <c r="CB442" s="195">
        <v>0</v>
      </c>
      <c r="CC442" s="195">
        <v>0</v>
      </c>
      <c r="CD442" s="195">
        <v>0</v>
      </c>
      <c r="CE442" s="195">
        <v>0</v>
      </c>
      <c r="CF442" s="195">
        <v>0</v>
      </c>
      <c r="CG442" s="195">
        <v>0</v>
      </c>
      <c r="CH442" s="195">
        <v>0</v>
      </c>
      <c r="CI442" s="195">
        <v>0</v>
      </c>
      <c r="CJ442" s="195">
        <v>0</v>
      </c>
      <c r="CK442" s="195">
        <v>0</v>
      </c>
      <c r="CL442" s="195">
        <v>0</v>
      </c>
      <c r="CM442" s="195">
        <v>0</v>
      </c>
    </row>
    <row r="443" spans="1:91" ht="24.6" hidden="1">
      <c r="A443" s="125">
        <v>35</v>
      </c>
      <c r="B443" s="243" t="s">
        <v>1170</v>
      </c>
      <c r="C443" s="135" t="s">
        <v>1333</v>
      </c>
      <c r="D443" s="195">
        <v>0</v>
      </c>
      <c r="E443" s="195">
        <v>78022.899999999994</v>
      </c>
      <c r="F443" s="195">
        <v>0</v>
      </c>
      <c r="G443" s="195">
        <v>0</v>
      </c>
      <c r="H443" s="195">
        <v>0</v>
      </c>
      <c r="I443" s="195">
        <v>0</v>
      </c>
      <c r="J443" s="195">
        <v>0</v>
      </c>
      <c r="K443" s="195">
        <v>0</v>
      </c>
      <c r="L443" s="195">
        <v>0</v>
      </c>
      <c r="M443" s="195">
        <v>0</v>
      </c>
      <c r="N443" s="195">
        <v>0</v>
      </c>
      <c r="O443" s="195">
        <v>0</v>
      </c>
      <c r="P443" s="195">
        <v>0</v>
      </c>
      <c r="Q443" s="195">
        <v>0</v>
      </c>
      <c r="R443" s="195">
        <v>0</v>
      </c>
      <c r="S443" s="195">
        <v>0</v>
      </c>
      <c r="T443" s="195">
        <v>0</v>
      </c>
      <c r="U443" s="195">
        <v>0</v>
      </c>
      <c r="V443" s="195">
        <v>0</v>
      </c>
      <c r="W443" s="195">
        <v>0</v>
      </c>
      <c r="X443" s="195">
        <v>0</v>
      </c>
      <c r="Y443" s="195">
        <v>0</v>
      </c>
      <c r="Z443" s="195">
        <v>0</v>
      </c>
      <c r="AA443" s="195">
        <v>0</v>
      </c>
      <c r="AB443" s="195">
        <v>0</v>
      </c>
      <c r="AC443" s="195">
        <v>0</v>
      </c>
      <c r="AD443" s="195">
        <v>0</v>
      </c>
      <c r="AE443" s="195">
        <v>0</v>
      </c>
      <c r="AF443" s="195">
        <v>0</v>
      </c>
      <c r="AG443" s="195">
        <v>0</v>
      </c>
      <c r="AH443" s="195">
        <v>0</v>
      </c>
      <c r="AI443" s="195">
        <v>0</v>
      </c>
      <c r="AJ443" s="195">
        <v>0</v>
      </c>
      <c r="AK443" s="195">
        <v>0</v>
      </c>
      <c r="AL443" s="195">
        <v>0</v>
      </c>
      <c r="AM443" s="195">
        <v>0</v>
      </c>
      <c r="AN443" s="195">
        <v>0</v>
      </c>
      <c r="AO443" s="195">
        <v>0</v>
      </c>
      <c r="AP443" s="195">
        <v>0</v>
      </c>
      <c r="AQ443" s="195">
        <v>0</v>
      </c>
      <c r="AR443" s="195">
        <v>0</v>
      </c>
      <c r="AS443" s="195">
        <v>0</v>
      </c>
      <c r="AT443" s="195">
        <v>0</v>
      </c>
      <c r="AU443" s="195">
        <v>0</v>
      </c>
      <c r="AV443" s="195">
        <v>0</v>
      </c>
      <c r="AW443" s="195">
        <v>0</v>
      </c>
      <c r="AX443" s="195">
        <v>0</v>
      </c>
      <c r="AY443" s="195">
        <v>0</v>
      </c>
      <c r="AZ443" s="195">
        <v>0</v>
      </c>
      <c r="BA443" s="195">
        <v>0</v>
      </c>
      <c r="BB443" s="195">
        <v>0</v>
      </c>
      <c r="BC443" s="195">
        <v>0</v>
      </c>
      <c r="BD443" s="195">
        <v>0</v>
      </c>
      <c r="BE443" s="195">
        <v>0</v>
      </c>
      <c r="BF443" s="195">
        <v>0</v>
      </c>
      <c r="BG443" s="195">
        <v>0</v>
      </c>
      <c r="BH443" s="195">
        <v>0</v>
      </c>
      <c r="BI443" s="195">
        <v>0</v>
      </c>
      <c r="BJ443" s="195">
        <v>0</v>
      </c>
      <c r="BK443" s="195">
        <v>0</v>
      </c>
      <c r="BL443" s="195">
        <v>0</v>
      </c>
      <c r="BM443" s="195">
        <v>0</v>
      </c>
      <c r="BN443" s="195">
        <v>0</v>
      </c>
      <c r="BO443" s="195">
        <v>0</v>
      </c>
      <c r="BP443" s="195">
        <v>0</v>
      </c>
      <c r="BQ443" s="195">
        <v>0</v>
      </c>
      <c r="BR443" s="195">
        <v>0</v>
      </c>
      <c r="BS443" s="195">
        <v>0</v>
      </c>
      <c r="BT443" s="195">
        <v>0</v>
      </c>
      <c r="BU443" s="195">
        <v>0</v>
      </c>
      <c r="BV443" s="195">
        <v>0</v>
      </c>
      <c r="BW443" s="195">
        <v>0</v>
      </c>
      <c r="BX443" s="195">
        <v>0</v>
      </c>
      <c r="BY443" s="195">
        <v>0</v>
      </c>
      <c r="BZ443" s="195">
        <v>0</v>
      </c>
      <c r="CA443" s="195">
        <v>0</v>
      </c>
      <c r="CB443" s="195">
        <v>0</v>
      </c>
      <c r="CC443" s="195">
        <v>0</v>
      </c>
      <c r="CD443" s="195">
        <v>0</v>
      </c>
      <c r="CE443" s="195">
        <v>0</v>
      </c>
      <c r="CF443" s="195">
        <v>0</v>
      </c>
      <c r="CG443" s="195">
        <v>0</v>
      </c>
      <c r="CH443" s="195">
        <v>0</v>
      </c>
      <c r="CI443" s="195">
        <v>0</v>
      </c>
      <c r="CJ443" s="195">
        <v>0</v>
      </c>
      <c r="CK443" s="195">
        <v>0</v>
      </c>
      <c r="CL443" s="195">
        <v>0</v>
      </c>
      <c r="CM443" s="195">
        <v>0</v>
      </c>
    </row>
    <row r="444" spans="1:91" ht="24.6" hidden="1">
      <c r="A444" s="125">
        <v>35</v>
      </c>
      <c r="B444" s="243" t="s">
        <v>1171</v>
      </c>
      <c r="C444" s="135" t="s">
        <v>1334</v>
      </c>
      <c r="D444" s="195">
        <v>14314119.09</v>
      </c>
      <c r="E444" s="195">
        <v>7278559.2300000004</v>
      </c>
      <c r="F444" s="195">
        <v>6779995.8899999997</v>
      </c>
      <c r="G444" s="195">
        <v>1819400</v>
      </c>
      <c r="H444" s="195">
        <v>697100</v>
      </c>
      <c r="I444" s="195">
        <v>4682382.12</v>
      </c>
      <c r="J444" s="195">
        <v>13955762.4</v>
      </c>
      <c r="K444" s="195">
        <v>11947247.58</v>
      </c>
      <c r="L444" s="195">
        <v>0</v>
      </c>
      <c r="M444" s="195">
        <v>5957655.0599999996</v>
      </c>
      <c r="N444" s="195">
        <v>6134990.9100000001</v>
      </c>
      <c r="O444" s="195">
        <v>1219542.2</v>
      </c>
      <c r="P444" s="195">
        <v>10333118.01</v>
      </c>
      <c r="Q444" s="195">
        <v>3520038.56</v>
      </c>
      <c r="R444" s="195">
        <v>3539551.71</v>
      </c>
      <c r="S444" s="195">
        <v>4193838.25</v>
      </c>
      <c r="T444" s="195">
        <v>2528587.6</v>
      </c>
      <c r="U444" s="195">
        <v>2317556.21</v>
      </c>
      <c r="V444" s="195">
        <v>2711239.12</v>
      </c>
      <c r="W444" s="195">
        <v>1725569.85</v>
      </c>
      <c r="X444" s="195">
        <v>124000</v>
      </c>
      <c r="Y444" s="195">
        <v>2879471.07</v>
      </c>
      <c r="Z444" s="195">
        <v>2089505</v>
      </c>
      <c r="AA444" s="195">
        <v>1269724</v>
      </c>
      <c r="AB444" s="195">
        <v>316735</v>
      </c>
      <c r="AC444" s="195">
        <v>2084911</v>
      </c>
      <c r="AD444" s="195">
        <v>1769860.2</v>
      </c>
      <c r="AE444" s="195">
        <v>1844026</v>
      </c>
      <c r="AF444" s="195">
        <v>542986</v>
      </c>
      <c r="AG444" s="195">
        <v>853739.57</v>
      </c>
      <c r="AH444" s="195">
        <v>643249.25</v>
      </c>
      <c r="AI444" s="195">
        <v>1929746</v>
      </c>
      <c r="AJ444" s="195">
        <v>3512446</v>
      </c>
      <c r="AK444" s="195">
        <v>1012130</v>
      </c>
      <c r="AL444" s="195">
        <v>1013700</v>
      </c>
      <c r="AM444" s="195">
        <v>1090980.3899999999</v>
      </c>
      <c r="AN444" s="195">
        <v>0</v>
      </c>
      <c r="AO444" s="195">
        <v>13779030</v>
      </c>
      <c r="AP444" s="195">
        <v>0</v>
      </c>
      <c r="AQ444" s="195">
        <v>275412</v>
      </c>
      <c r="AR444" s="195">
        <v>60000</v>
      </c>
      <c r="AS444" s="195">
        <v>2711929.6</v>
      </c>
      <c r="AT444" s="195">
        <v>639943.30000000005</v>
      </c>
      <c r="AU444" s="195">
        <v>7000000</v>
      </c>
      <c r="AV444" s="195">
        <v>162974</v>
      </c>
      <c r="AW444" s="195">
        <v>433312</v>
      </c>
      <c r="AX444" s="195">
        <v>0</v>
      </c>
      <c r="AY444" s="195">
        <v>0</v>
      </c>
      <c r="AZ444" s="195">
        <v>734982</v>
      </c>
      <c r="BA444" s="195">
        <v>249320</v>
      </c>
      <c r="BB444" s="195">
        <v>14910.4</v>
      </c>
      <c r="BC444" s="195">
        <v>0</v>
      </c>
      <c r="BD444" s="195">
        <v>24754000</v>
      </c>
      <c r="BE444" s="195">
        <v>0</v>
      </c>
      <c r="BF444" s="195">
        <v>0</v>
      </c>
      <c r="BG444" s="195">
        <v>3343867.54</v>
      </c>
      <c r="BH444" s="195">
        <v>0</v>
      </c>
      <c r="BI444" s="195">
        <v>0</v>
      </c>
      <c r="BJ444" s="195">
        <v>0</v>
      </c>
      <c r="BK444" s="195">
        <v>160000</v>
      </c>
      <c r="BL444" s="195">
        <v>150000</v>
      </c>
      <c r="BM444" s="195">
        <v>537000</v>
      </c>
      <c r="BN444" s="195">
        <v>426000</v>
      </c>
      <c r="BO444" s="195">
        <v>460000</v>
      </c>
      <c r="BP444" s="195">
        <v>284000</v>
      </c>
      <c r="BQ444" s="195">
        <v>1502300</v>
      </c>
      <c r="BR444" s="195">
        <v>0</v>
      </c>
      <c r="BS444" s="195">
        <v>7735085.4900000002</v>
      </c>
      <c r="BT444" s="195">
        <v>0</v>
      </c>
      <c r="BU444" s="195">
        <v>0</v>
      </c>
      <c r="BV444" s="195">
        <v>2948704</v>
      </c>
      <c r="BW444" s="195">
        <v>2144048.34</v>
      </c>
      <c r="BX444" s="195">
        <v>1002700</v>
      </c>
      <c r="BY444" s="195">
        <v>1412232</v>
      </c>
      <c r="BZ444" s="195">
        <v>202400</v>
      </c>
      <c r="CA444" s="195">
        <v>759900</v>
      </c>
      <c r="CB444" s="195">
        <v>1600670</v>
      </c>
      <c r="CC444" s="195">
        <v>3802017.96</v>
      </c>
      <c r="CD444" s="195">
        <v>510400</v>
      </c>
      <c r="CE444" s="195">
        <v>3356679.73</v>
      </c>
      <c r="CF444" s="195">
        <v>235000</v>
      </c>
      <c r="CG444" s="195">
        <v>248717.92</v>
      </c>
      <c r="CH444" s="195">
        <v>763406</v>
      </c>
      <c r="CI444" s="195">
        <v>990300</v>
      </c>
      <c r="CJ444" s="195">
        <v>1429510.95</v>
      </c>
      <c r="CK444" s="195">
        <v>3923872.8</v>
      </c>
      <c r="CL444" s="195">
        <v>1410521.44</v>
      </c>
      <c r="CM444" s="195">
        <v>526400</v>
      </c>
    </row>
    <row r="445" spans="1:91" ht="24.6" hidden="1">
      <c r="A445" s="125">
        <v>35</v>
      </c>
      <c r="B445" s="243" t="s">
        <v>1172</v>
      </c>
      <c r="C445" s="135" t="s">
        <v>687</v>
      </c>
      <c r="D445" s="195">
        <v>0</v>
      </c>
      <c r="E445" s="195">
        <v>0</v>
      </c>
      <c r="F445" s="195">
        <v>0</v>
      </c>
      <c r="G445" s="195">
        <v>0</v>
      </c>
      <c r="H445" s="195">
        <v>0</v>
      </c>
      <c r="I445" s="195">
        <v>0</v>
      </c>
      <c r="J445" s="195">
        <v>0</v>
      </c>
      <c r="K445" s="195">
        <v>0</v>
      </c>
      <c r="L445" s="195">
        <v>0</v>
      </c>
      <c r="M445" s="195">
        <v>0</v>
      </c>
      <c r="N445" s="195">
        <v>0</v>
      </c>
      <c r="O445" s="195">
        <v>0</v>
      </c>
      <c r="P445" s="195">
        <v>0</v>
      </c>
      <c r="Q445" s="195">
        <v>0</v>
      </c>
      <c r="R445" s="195">
        <v>0</v>
      </c>
      <c r="S445" s="195">
        <v>0</v>
      </c>
      <c r="T445" s="195">
        <v>0</v>
      </c>
      <c r="U445" s="195">
        <v>0</v>
      </c>
      <c r="V445" s="195">
        <v>0</v>
      </c>
      <c r="W445" s="195">
        <v>0</v>
      </c>
      <c r="X445" s="195">
        <v>0</v>
      </c>
      <c r="Y445" s="195">
        <v>0</v>
      </c>
      <c r="Z445" s="195">
        <v>0</v>
      </c>
      <c r="AA445" s="195">
        <v>0</v>
      </c>
      <c r="AB445" s="195">
        <v>0</v>
      </c>
      <c r="AC445" s="195">
        <v>0</v>
      </c>
      <c r="AD445" s="195">
        <v>0</v>
      </c>
      <c r="AE445" s="195">
        <v>0</v>
      </c>
      <c r="AF445" s="195">
        <v>0</v>
      </c>
      <c r="AG445" s="195">
        <v>0</v>
      </c>
      <c r="AH445" s="195">
        <v>0</v>
      </c>
      <c r="AI445" s="195">
        <v>0</v>
      </c>
      <c r="AJ445" s="195">
        <v>0</v>
      </c>
      <c r="AK445" s="195">
        <v>0</v>
      </c>
      <c r="AL445" s="195">
        <v>0</v>
      </c>
      <c r="AM445" s="195">
        <v>0</v>
      </c>
      <c r="AN445" s="195">
        <v>0</v>
      </c>
      <c r="AO445" s="195">
        <v>0</v>
      </c>
      <c r="AP445" s="195">
        <v>0</v>
      </c>
      <c r="AQ445" s="195">
        <v>0</v>
      </c>
      <c r="AR445" s="195">
        <v>0</v>
      </c>
      <c r="AS445" s="195">
        <v>0</v>
      </c>
      <c r="AT445" s="195">
        <v>0</v>
      </c>
      <c r="AU445" s="195">
        <v>0</v>
      </c>
      <c r="AV445" s="195">
        <v>0</v>
      </c>
      <c r="AW445" s="195">
        <v>0</v>
      </c>
      <c r="AX445" s="195">
        <v>0</v>
      </c>
      <c r="AY445" s="195">
        <v>0</v>
      </c>
      <c r="AZ445" s="195">
        <v>0</v>
      </c>
      <c r="BA445" s="195">
        <v>0</v>
      </c>
      <c r="BB445" s="195">
        <v>0</v>
      </c>
      <c r="BC445" s="195">
        <v>0</v>
      </c>
      <c r="BD445" s="195">
        <v>0</v>
      </c>
      <c r="BE445" s="195">
        <v>0</v>
      </c>
      <c r="BF445" s="195">
        <v>0</v>
      </c>
      <c r="BG445" s="195">
        <v>0</v>
      </c>
      <c r="BH445" s="195">
        <v>0</v>
      </c>
      <c r="BI445" s="195">
        <v>0</v>
      </c>
      <c r="BJ445" s="195">
        <v>0</v>
      </c>
      <c r="BK445" s="195">
        <v>0</v>
      </c>
      <c r="BL445" s="195">
        <v>0</v>
      </c>
      <c r="BM445" s="195">
        <v>0</v>
      </c>
      <c r="BN445" s="195">
        <v>0</v>
      </c>
      <c r="BO445" s="195">
        <v>0</v>
      </c>
      <c r="BP445" s="195">
        <v>0</v>
      </c>
      <c r="BQ445" s="195">
        <v>0</v>
      </c>
      <c r="BR445" s="195">
        <v>0</v>
      </c>
      <c r="BS445" s="195">
        <v>0</v>
      </c>
      <c r="BT445" s="195">
        <v>0</v>
      </c>
      <c r="BU445" s="195">
        <v>0</v>
      </c>
      <c r="BV445" s="195">
        <v>0</v>
      </c>
      <c r="BW445" s="195">
        <v>0</v>
      </c>
      <c r="BX445" s="195">
        <v>0</v>
      </c>
      <c r="BY445" s="195">
        <v>0</v>
      </c>
      <c r="BZ445" s="195">
        <v>0</v>
      </c>
      <c r="CA445" s="195">
        <v>0</v>
      </c>
      <c r="CB445" s="195">
        <v>0</v>
      </c>
      <c r="CC445" s="195">
        <v>0</v>
      </c>
      <c r="CD445" s="195">
        <v>0</v>
      </c>
      <c r="CE445" s="195">
        <v>0</v>
      </c>
      <c r="CF445" s="195">
        <v>0</v>
      </c>
      <c r="CG445" s="195">
        <v>0</v>
      </c>
      <c r="CH445" s="195">
        <v>0</v>
      </c>
      <c r="CI445" s="195">
        <v>0</v>
      </c>
      <c r="CJ445" s="195">
        <v>0</v>
      </c>
      <c r="CK445" s="195">
        <v>0</v>
      </c>
      <c r="CL445" s="195">
        <v>0</v>
      </c>
      <c r="CM445" s="195">
        <v>0</v>
      </c>
    </row>
    <row r="446" spans="1:91" ht="25.95" customHeight="1">
      <c r="A446" s="125"/>
      <c r="B446" s="125"/>
      <c r="C446" s="128"/>
    </row>
    <row r="447" spans="1:91" s="122" customFormat="1" ht="24.6">
      <c r="A447" s="155"/>
      <c r="B447" s="155"/>
      <c r="C447" s="156" t="s">
        <v>688</v>
      </c>
      <c r="D447" s="157">
        <f>SUM(D15:D170)</f>
        <v>975499284.5</v>
      </c>
      <c r="E447" s="157">
        <f t="shared" ref="E447:BP447" si="0">SUM(E15:E170)</f>
        <v>95732680.850000024</v>
      </c>
      <c r="F447" s="157">
        <f t="shared" si="0"/>
        <v>88439393.939999998</v>
      </c>
      <c r="G447" s="157">
        <f t="shared" si="0"/>
        <v>90638406.270000026</v>
      </c>
      <c r="H447" s="157">
        <f t="shared" si="0"/>
        <v>65449444.470000006</v>
      </c>
      <c r="I447" s="157">
        <f t="shared" si="0"/>
        <v>112057855.20999998</v>
      </c>
      <c r="J447" s="157">
        <f t="shared" si="0"/>
        <v>141753473.17999998</v>
      </c>
      <c r="K447" s="157">
        <f t="shared" si="0"/>
        <v>224156912.86000001</v>
      </c>
      <c r="L447" s="157">
        <f t="shared" si="0"/>
        <v>97473166.750000015</v>
      </c>
      <c r="M447" s="157">
        <f t="shared" si="0"/>
        <v>108553442.17</v>
      </c>
      <c r="N447" s="157">
        <f t="shared" si="0"/>
        <v>317215467.02999997</v>
      </c>
      <c r="O447" s="157">
        <f t="shared" si="0"/>
        <v>41834528.210000001</v>
      </c>
      <c r="P447" s="157">
        <f t="shared" si="0"/>
        <v>588292638.78999996</v>
      </c>
      <c r="Q447" s="157">
        <f t="shared" si="0"/>
        <v>112161237.45000005</v>
      </c>
      <c r="R447" s="157">
        <f t="shared" si="0"/>
        <v>153295688.31999999</v>
      </c>
      <c r="S447" s="157">
        <f t="shared" si="0"/>
        <v>192473329.85999995</v>
      </c>
      <c r="T447" s="157">
        <f t="shared" si="0"/>
        <v>100294149.77999999</v>
      </c>
      <c r="U447" s="157">
        <f t="shared" si="0"/>
        <v>122939522.13999996</v>
      </c>
      <c r="V447" s="157">
        <f t="shared" si="0"/>
        <v>87294004.280000016</v>
      </c>
      <c r="W447" s="157">
        <f t="shared" si="0"/>
        <v>54064860.869999997</v>
      </c>
      <c r="X447" s="157">
        <f t="shared" si="0"/>
        <v>1668538597.8799999</v>
      </c>
      <c r="Y447" s="157">
        <f t="shared" si="0"/>
        <v>80713811.749999985</v>
      </c>
      <c r="Z447" s="157">
        <f t="shared" si="0"/>
        <v>147324381.78999999</v>
      </c>
      <c r="AA447" s="157">
        <f t="shared" si="0"/>
        <v>107825222.26000002</v>
      </c>
      <c r="AB447" s="157">
        <f t="shared" si="0"/>
        <v>57222378.699999996</v>
      </c>
      <c r="AC447" s="157">
        <f t="shared" si="0"/>
        <v>70421509.849999979</v>
      </c>
      <c r="AD447" s="157">
        <f t="shared" si="0"/>
        <v>74929451.659999996</v>
      </c>
      <c r="AE447" s="157">
        <f t="shared" si="0"/>
        <v>296149232.40999997</v>
      </c>
      <c r="AF447" s="157">
        <f t="shared" si="0"/>
        <v>73997455.689999983</v>
      </c>
      <c r="AG447" s="157">
        <f t="shared" si="0"/>
        <v>84217714.709999993</v>
      </c>
      <c r="AH447" s="157">
        <f t="shared" si="0"/>
        <v>109283262.28000002</v>
      </c>
      <c r="AI447" s="157">
        <f t="shared" si="0"/>
        <v>169303595.93000004</v>
      </c>
      <c r="AJ447" s="157">
        <f t="shared" si="0"/>
        <v>78935266.24000001</v>
      </c>
      <c r="AK447" s="157">
        <f t="shared" si="0"/>
        <v>57256784.929999992</v>
      </c>
      <c r="AL447" s="157">
        <f t="shared" si="0"/>
        <v>2681850003.3999996</v>
      </c>
      <c r="AM447" s="157">
        <f t="shared" si="0"/>
        <v>115914058.04000001</v>
      </c>
      <c r="AN447" s="157">
        <f t="shared" si="0"/>
        <v>81901994.459999993</v>
      </c>
      <c r="AO447" s="157">
        <f t="shared" si="0"/>
        <v>280451917.38999999</v>
      </c>
      <c r="AP447" s="157">
        <f t="shared" si="0"/>
        <v>179542685.13000005</v>
      </c>
      <c r="AQ447" s="157">
        <f t="shared" si="0"/>
        <v>107547302.26000001</v>
      </c>
      <c r="AR447" s="157">
        <f t="shared" si="0"/>
        <v>43989466.119999997</v>
      </c>
      <c r="AS447" s="157">
        <f t="shared" si="0"/>
        <v>603761464.28999984</v>
      </c>
      <c r="AT447" s="157">
        <f t="shared" si="0"/>
        <v>102309787.93000001</v>
      </c>
      <c r="AU447" s="157">
        <f t="shared" si="0"/>
        <v>211855416.82000005</v>
      </c>
      <c r="AV447" s="157">
        <f t="shared" si="0"/>
        <v>178964459.69999999</v>
      </c>
      <c r="AW447" s="157">
        <f t="shared" si="0"/>
        <v>100855641.67</v>
      </c>
      <c r="AX447" s="157">
        <f t="shared" si="0"/>
        <v>58964834.659999982</v>
      </c>
      <c r="AY447" s="157">
        <f t="shared" si="0"/>
        <v>106670163.5</v>
      </c>
      <c r="AZ447" s="157">
        <f t="shared" si="0"/>
        <v>98263495.829999998</v>
      </c>
      <c r="BA447" s="157">
        <f t="shared" si="0"/>
        <v>81975049.920000002</v>
      </c>
      <c r="BB447" s="157">
        <f t="shared" si="0"/>
        <v>619169671.43999982</v>
      </c>
      <c r="BC447" s="157">
        <f t="shared" si="0"/>
        <v>84225254.769999996</v>
      </c>
      <c r="BD447" s="157">
        <f t="shared" si="0"/>
        <v>1129555760.2900002</v>
      </c>
      <c r="BE447" s="157">
        <f t="shared" si="0"/>
        <v>253054220.85999995</v>
      </c>
      <c r="BF447" s="157">
        <f t="shared" si="0"/>
        <v>81367852.180000022</v>
      </c>
      <c r="BG447" s="157">
        <f t="shared" si="0"/>
        <v>105535696.26000004</v>
      </c>
      <c r="BH447" s="157">
        <f t="shared" si="0"/>
        <v>775837090.17999995</v>
      </c>
      <c r="BI447" s="157">
        <f t="shared" si="0"/>
        <v>61822883.500000007</v>
      </c>
      <c r="BJ447" s="157">
        <f t="shared" si="0"/>
        <v>48139663.469999984</v>
      </c>
      <c r="BK447" s="157">
        <f t="shared" si="0"/>
        <v>77529386.250000015</v>
      </c>
      <c r="BL447" s="157">
        <f t="shared" si="0"/>
        <v>75476757.570000008</v>
      </c>
      <c r="BM447" s="157">
        <f t="shared" si="0"/>
        <v>836340905.7900002</v>
      </c>
      <c r="BN447" s="157">
        <f t="shared" si="0"/>
        <v>163470681.89999995</v>
      </c>
      <c r="BO447" s="157">
        <f t="shared" si="0"/>
        <v>115131366.99999999</v>
      </c>
      <c r="BP447" s="157">
        <f t="shared" si="0"/>
        <v>191616806.66</v>
      </c>
      <c r="BQ447" s="157">
        <f t="shared" ref="BQ447:CM447" si="1">SUM(BQ15:BQ170)</f>
        <v>126208086.02</v>
      </c>
      <c r="BR447" s="157">
        <f t="shared" si="1"/>
        <v>79519623.560000002</v>
      </c>
      <c r="BS447" s="157">
        <f t="shared" si="1"/>
        <v>3512115722.3999982</v>
      </c>
      <c r="BT447" s="157">
        <f t="shared" si="1"/>
        <v>131489841.91999999</v>
      </c>
      <c r="BU447" s="157">
        <f t="shared" si="1"/>
        <v>119291221.77000001</v>
      </c>
      <c r="BV447" s="157">
        <f t="shared" si="1"/>
        <v>561457579.58999991</v>
      </c>
      <c r="BW447" s="157">
        <f t="shared" si="1"/>
        <v>33123148.789999999</v>
      </c>
      <c r="BX447" s="157">
        <f t="shared" si="1"/>
        <v>99380256.589999989</v>
      </c>
      <c r="BY447" s="157">
        <f t="shared" si="1"/>
        <v>307009078.37000006</v>
      </c>
      <c r="BZ447" s="157">
        <f t="shared" si="1"/>
        <v>72042763.540000007</v>
      </c>
      <c r="CA447" s="157">
        <f t="shared" si="1"/>
        <v>75482132.310000002</v>
      </c>
      <c r="CB447" s="157">
        <f t="shared" si="1"/>
        <v>98853208.700000018</v>
      </c>
      <c r="CC447" s="157">
        <f t="shared" si="1"/>
        <v>139845195.17999998</v>
      </c>
      <c r="CD447" s="157">
        <f t="shared" si="1"/>
        <v>256793695.19000003</v>
      </c>
      <c r="CE447" s="157">
        <f t="shared" si="1"/>
        <v>137385723.84999999</v>
      </c>
      <c r="CF447" s="157">
        <f t="shared" si="1"/>
        <v>236126556.53999996</v>
      </c>
      <c r="CG447" s="157">
        <f t="shared" si="1"/>
        <v>72701046.859999999</v>
      </c>
      <c r="CH447" s="157">
        <f t="shared" si="1"/>
        <v>63305840.240000002</v>
      </c>
      <c r="CI447" s="157">
        <f t="shared" si="1"/>
        <v>71564499.439999998</v>
      </c>
      <c r="CJ447" s="157">
        <f t="shared" si="1"/>
        <v>67198401.890000015</v>
      </c>
      <c r="CK447" s="157">
        <f t="shared" si="1"/>
        <v>339077035.08999997</v>
      </c>
      <c r="CL447" s="157">
        <f t="shared" si="1"/>
        <v>64856249.339999974</v>
      </c>
      <c r="CM447" s="157">
        <f t="shared" si="1"/>
        <v>54517573.880000003</v>
      </c>
    </row>
    <row r="448" spans="1:91" s="122" customFormat="1" ht="24.6">
      <c r="A448" s="155"/>
      <c r="B448" s="155"/>
      <c r="C448" s="156" t="s">
        <v>689</v>
      </c>
      <c r="D448" s="157">
        <f>SUM(D171:D445)</f>
        <v>837342590.00999987</v>
      </c>
      <c r="E448" s="157">
        <f t="shared" ref="E448:BP448" si="2">SUM(E171:E445)</f>
        <v>103773266.90000002</v>
      </c>
      <c r="F448" s="157">
        <f t="shared" si="2"/>
        <v>97316045.070000023</v>
      </c>
      <c r="G448" s="157">
        <f t="shared" si="2"/>
        <v>99641854.87000002</v>
      </c>
      <c r="H448" s="157">
        <f t="shared" si="2"/>
        <v>67562073.320000008</v>
      </c>
      <c r="I448" s="157">
        <f t="shared" si="2"/>
        <v>108753422.48999999</v>
      </c>
      <c r="J448" s="157">
        <f t="shared" si="2"/>
        <v>137444754.47999996</v>
      </c>
      <c r="K448" s="157">
        <f t="shared" si="2"/>
        <v>222917405.51000008</v>
      </c>
      <c r="L448" s="157">
        <f t="shared" si="2"/>
        <v>103679482.52000001</v>
      </c>
      <c r="M448" s="157">
        <f t="shared" si="2"/>
        <v>119102961.38</v>
      </c>
      <c r="N448" s="157">
        <f t="shared" si="2"/>
        <v>259342291.78000003</v>
      </c>
      <c r="O448" s="157">
        <f t="shared" si="2"/>
        <v>38330745.399999984</v>
      </c>
      <c r="P448" s="157">
        <f t="shared" si="2"/>
        <v>600324602.78000009</v>
      </c>
      <c r="Q448" s="157">
        <f t="shared" si="2"/>
        <v>108284988.55000001</v>
      </c>
      <c r="R448" s="157">
        <f t="shared" si="2"/>
        <v>148428846.61000001</v>
      </c>
      <c r="S448" s="157">
        <f t="shared" si="2"/>
        <v>178435322.01999998</v>
      </c>
      <c r="T448" s="157">
        <f t="shared" si="2"/>
        <v>102349914.44999999</v>
      </c>
      <c r="U448" s="157">
        <f t="shared" si="2"/>
        <v>103599439.18999994</v>
      </c>
      <c r="V448" s="157">
        <f t="shared" si="2"/>
        <v>90787764.389999971</v>
      </c>
      <c r="W448" s="157">
        <f t="shared" si="2"/>
        <v>53626346.060000002</v>
      </c>
      <c r="X448" s="157">
        <f t="shared" si="2"/>
        <v>1023536582.3399997</v>
      </c>
      <c r="Y448" s="157">
        <f t="shared" si="2"/>
        <v>80176239.000000015</v>
      </c>
      <c r="Z448" s="157">
        <f t="shared" si="2"/>
        <v>124976885.39000002</v>
      </c>
      <c r="AA448" s="157">
        <f t="shared" si="2"/>
        <v>95104791.460000023</v>
      </c>
      <c r="AB448" s="157">
        <f t="shared" si="2"/>
        <v>54440230.149999991</v>
      </c>
      <c r="AC448" s="157">
        <f t="shared" si="2"/>
        <v>64122217.909999996</v>
      </c>
      <c r="AD448" s="157">
        <f t="shared" si="2"/>
        <v>75547505.720000044</v>
      </c>
      <c r="AE448" s="157">
        <f t="shared" si="2"/>
        <v>269561849.61999995</v>
      </c>
      <c r="AF448" s="157">
        <f t="shared" si="2"/>
        <v>69274534.720000029</v>
      </c>
      <c r="AG448" s="157">
        <f t="shared" si="2"/>
        <v>78848784.62999998</v>
      </c>
      <c r="AH448" s="157">
        <f t="shared" si="2"/>
        <v>100215771.73999999</v>
      </c>
      <c r="AI448" s="157">
        <f t="shared" si="2"/>
        <v>152954859.68000007</v>
      </c>
      <c r="AJ448" s="157">
        <f t="shared" si="2"/>
        <v>85077521.629999995</v>
      </c>
      <c r="AK448" s="157">
        <f t="shared" si="2"/>
        <v>60346253.390000001</v>
      </c>
      <c r="AL448" s="157">
        <f t="shared" si="2"/>
        <v>2027066753.8800001</v>
      </c>
      <c r="AM448" s="157">
        <f t="shared" si="2"/>
        <v>99693352.269999996</v>
      </c>
      <c r="AN448" s="157">
        <f t="shared" si="2"/>
        <v>72772348.089999974</v>
      </c>
      <c r="AO448" s="157">
        <f t="shared" si="2"/>
        <v>195911431.2100001</v>
      </c>
      <c r="AP448" s="157">
        <f t="shared" si="2"/>
        <v>164555749.47999999</v>
      </c>
      <c r="AQ448" s="157">
        <f t="shared" si="2"/>
        <v>101820091.47000003</v>
      </c>
      <c r="AR448" s="157">
        <f t="shared" si="2"/>
        <v>47818266.430000007</v>
      </c>
      <c r="AS448" s="157">
        <f t="shared" si="2"/>
        <v>483170191.18000001</v>
      </c>
      <c r="AT448" s="157">
        <f t="shared" si="2"/>
        <v>90379163.099999994</v>
      </c>
      <c r="AU448" s="157">
        <f t="shared" si="2"/>
        <v>173496676.12999997</v>
      </c>
      <c r="AV448" s="157">
        <f t="shared" si="2"/>
        <v>155962969.96999997</v>
      </c>
      <c r="AW448" s="157">
        <f t="shared" si="2"/>
        <v>85053164.140000001</v>
      </c>
      <c r="AX448" s="157">
        <f t="shared" si="2"/>
        <v>56579523.020000011</v>
      </c>
      <c r="AY448" s="157">
        <f t="shared" si="2"/>
        <v>96914180.999999985</v>
      </c>
      <c r="AZ448" s="157">
        <f t="shared" si="2"/>
        <v>82778639.139999971</v>
      </c>
      <c r="BA448" s="157">
        <f t="shared" si="2"/>
        <v>74703401.800000042</v>
      </c>
      <c r="BB448" s="157">
        <f t="shared" si="2"/>
        <v>501693975.06999987</v>
      </c>
      <c r="BC448" s="157">
        <f t="shared" si="2"/>
        <v>78084700.429999977</v>
      </c>
      <c r="BD448" s="157">
        <f t="shared" si="2"/>
        <v>964317285.6400001</v>
      </c>
      <c r="BE448" s="157">
        <f t="shared" si="2"/>
        <v>230456399.88000003</v>
      </c>
      <c r="BF448" s="157">
        <f t="shared" si="2"/>
        <v>76427224.249999985</v>
      </c>
      <c r="BG448" s="157">
        <f t="shared" si="2"/>
        <v>94350673.859999999</v>
      </c>
      <c r="BH448" s="157">
        <f t="shared" si="2"/>
        <v>546321303.79000008</v>
      </c>
      <c r="BI448" s="157">
        <f t="shared" si="2"/>
        <v>56676922.839999989</v>
      </c>
      <c r="BJ448" s="157">
        <f t="shared" si="2"/>
        <v>47253259.100000009</v>
      </c>
      <c r="BK448" s="157">
        <f t="shared" si="2"/>
        <v>71701657.270000011</v>
      </c>
      <c r="BL448" s="157">
        <f t="shared" si="2"/>
        <v>61431228.080000013</v>
      </c>
      <c r="BM448" s="157">
        <f t="shared" si="2"/>
        <v>665790829.17999995</v>
      </c>
      <c r="BN448" s="157">
        <f t="shared" si="2"/>
        <v>153050449.61000001</v>
      </c>
      <c r="BO448" s="157">
        <f t="shared" si="2"/>
        <v>112193751.53000003</v>
      </c>
      <c r="BP448" s="157">
        <f t="shared" si="2"/>
        <v>187755310.66</v>
      </c>
      <c r="BQ448" s="157">
        <f t="shared" ref="BQ448:CM448" si="3">SUM(BQ171:BQ445)</f>
        <v>125631868.45999999</v>
      </c>
      <c r="BR448" s="157">
        <f t="shared" si="3"/>
        <v>90493910.48999998</v>
      </c>
      <c r="BS448" s="157">
        <f t="shared" si="3"/>
        <v>3258806726.8899994</v>
      </c>
      <c r="BT448" s="157">
        <f t="shared" si="3"/>
        <v>120494813.79000004</v>
      </c>
      <c r="BU448" s="157">
        <f t="shared" si="3"/>
        <v>108081720.75000003</v>
      </c>
      <c r="BV448" s="157">
        <f t="shared" si="3"/>
        <v>534329871.96999997</v>
      </c>
      <c r="BW448" s="157">
        <f t="shared" si="3"/>
        <v>38730365.929999992</v>
      </c>
      <c r="BX448" s="157">
        <f t="shared" si="3"/>
        <v>95953804.949999988</v>
      </c>
      <c r="BY448" s="157">
        <f t="shared" si="3"/>
        <v>284175904.92000008</v>
      </c>
      <c r="BZ448" s="157">
        <f t="shared" si="3"/>
        <v>73078666.769999996</v>
      </c>
      <c r="CA448" s="157">
        <f t="shared" si="3"/>
        <v>71626330.549999967</v>
      </c>
      <c r="CB448" s="157">
        <f t="shared" si="3"/>
        <v>97438458.020000011</v>
      </c>
      <c r="CC448" s="157">
        <f t="shared" si="3"/>
        <v>145884018.63999996</v>
      </c>
      <c r="CD448" s="157">
        <f t="shared" si="3"/>
        <v>253481968.72000003</v>
      </c>
      <c r="CE448" s="157">
        <f t="shared" si="3"/>
        <v>127158534.86000003</v>
      </c>
      <c r="CF448" s="157">
        <f t="shared" si="3"/>
        <v>227699329.53999999</v>
      </c>
      <c r="CG448" s="157">
        <f t="shared" si="3"/>
        <v>71118785.780000001</v>
      </c>
      <c r="CH448" s="157">
        <f t="shared" si="3"/>
        <v>62599268.990000017</v>
      </c>
      <c r="CI448" s="157">
        <f t="shared" si="3"/>
        <v>68839846.069999978</v>
      </c>
      <c r="CJ448" s="157">
        <f t="shared" si="3"/>
        <v>63633575.130000003</v>
      </c>
      <c r="CK448" s="157">
        <f t="shared" si="3"/>
        <v>318663104.4000001</v>
      </c>
      <c r="CL448" s="157">
        <f t="shared" si="3"/>
        <v>59013079.459999993</v>
      </c>
      <c r="CM448" s="157">
        <f t="shared" si="3"/>
        <v>52244748.360000007</v>
      </c>
    </row>
    <row r="449" spans="3:91" s="122" customFormat="1" ht="24.6"/>
    <row r="450" spans="3:91" s="122" customFormat="1" ht="25.95" customHeight="1"/>
    <row r="451" spans="3:91" s="122" customFormat="1" ht="25.95" customHeight="1">
      <c r="C451" s="198" t="s">
        <v>704</v>
      </c>
      <c r="D451" s="203">
        <f>+D47+D48+D53+D54+D58+D59+D60+D63+D72+D76+D77+D78</f>
        <v>241083484.73000002</v>
      </c>
      <c r="E451" s="203">
        <f t="shared" ref="E451:BP451" si="4">+E47+E48+E53+E54+E58+E59+E60+E63+E72+E76+E77+E78</f>
        <v>31943334.860000003</v>
      </c>
      <c r="F451" s="203">
        <f t="shared" si="4"/>
        <v>34072597.300000004</v>
      </c>
      <c r="G451" s="203">
        <f t="shared" si="4"/>
        <v>34201978.490000002</v>
      </c>
      <c r="H451" s="203">
        <f t="shared" si="4"/>
        <v>26978762.399999999</v>
      </c>
      <c r="I451" s="203">
        <f t="shared" si="4"/>
        <v>35167768.269999996</v>
      </c>
      <c r="J451" s="203">
        <f t="shared" si="4"/>
        <v>56308614.849999994</v>
      </c>
      <c r="K451" s="203">
        <f t="shared" si="4"/>
        <v>75851632.060000002</v>
      </c>
      <c r="L451" s="203">
        <f t="shared" si="4"/>
        <v>41370505.200000003</v>
      </c>
      <c r="M451" s="203">
        <f t="shared" si="4"/>
        <v>47632276.990000002</v>
      </c>
      <c r="N451" s="203">
        <f t="shared" si="4"/>
        <v>108306183.87</v>
      </c>
      <c r="O451" s="203">
        <f t="shared" si="4"/>
        <v>17420229.039999999</v>
      </c>
      <c r="P451" s="203">
        <f t="shared" si="4"/>
        <v>184980977.84</v>
      </c>
      <c r="Q451" s="203">
        <f t="shared" si="4"/>
        <v>51055094.870000012</v>
      </c>
      <c r="R451" s="203">
        <f t="shared" si="4"/>
        <v>63890610.840000011</v>
      </c>
      <c r="S451" s="203">
        <f t="shared" si="4"/>
        <v>73756588.909999996</v>
      </c>
      <c r="T451" s="203">
        <f t="shared" si="4"/>
        <v>40574975.600000009</v>
      </c>
      <c r="U451" s="203">
        <f t="shared" si="4"/>
        <v>53661509.590000004</v>
      </c>
      <c r="V451" s="203">
        <f t="shared" si="4"/>
        <v>37306623.240000002</v>
      </c>
      <c r="W451" s="203">
        <f t="shared" si="4"/>
        <v>18852557.420000002</v>
      </c>
      <c r="X451" s="203">
        <f t="shared" si="4"/>
        <v>299478985.04999995</v>
      </c>
      <c r="Y451" s="203">
        <f t="shared" si="4"/>
        <v>37688039.00999999</v>
      </c>
      <c r="Z451" s="203">
        <f t="shared" si="4"/>
        <v>65170447.769999996</v>
      </c>
      <c r="AA451" s="203">
        <f t="shared" si="4"/>
        <v>51196588.269999996</v>
      </c>
      <c r="AB451" s="203">
        <f t="shared" si="4"/>
        <v>16087250.860000001</v>
      </c>
      <c r="AC451" s="203">
        <f t="shared" si="4"/>
        <v>29429866.719999999</v>
      </c>
      <c r="AD451" s="203">
        <f t="shared" si="4"/>
        <v>29136263.079999998</v>
      </c>
      <c r="AE451" s="203">
        <f t="shared" si="4"/>
        <v>130851520.52999999</v>
      </c>
      <c r="AF451" s="203">
        <f t="shared" si="4"/>
        <v>31470130.699999999</v>
      </c>
      <c r="AG451" s="203">
        <f t="shared" si="4"/>
        <v>39460073.840000004</v>
      </c>
      <c r="AH451" s="203">
        <f t="shared" si="4"/>
        <v>44883395.560000002</v>
      </c>
      <c r="AI451" s="203">
        <f t="shared" si="4"/>
        <v>58168462</v>
      </c>
      <c r="AJ451" s="203">
        <f t="shared" si="4"/>
        <v>37007479.440000005</v>
      </c>
      <c r="AK451" s="203">
        <f t="shared" si="4"/>
        <v>22983732.920000006</v>
      </c>
      <c r="AL451" s="203">
        <f t="shared" si="4"/>
        <v>752473344.49999988</v>
      </c>
      <c r="AM451" s="203">
        <f t="shared" si="4"/>
        <v>53264150.320000008</v>
      </c>
      <c r="AN451" s="203">
        <f t="shared" si="4"/>
        <v>30870947.130000003</v>
      </c>
      <c r="AO451" s="203">
        <f t="shared" si="4"/>
        <v>84509042.699999988</v>
      </c>
      <c r="AP451" s="203">
        <f t="shared" si="4"/>
        <v>68315763.200000003</v>
      </c>
      <c r="AQ451" s="203">
        <f t="shared" si="4"/>
        <v>40878864.130000003</v>
      </c>
      <c r="AR451" s="203">
        <f t="shared" si="4"/>
        <v>11911886.020000001</v>
      </c>
      <c r="AS451" s="203">
        <f t="shared" si="4"/>
        <v>239672539.46999997</v>
      </c>
      <c r="AT451" s="203">
        <f t="shared" si="4"/>
        <v>50500333.370000005</v>
      </c>
      <c r="AU451" s="203">
        <f t="shared" si="4"/>
        <v>102905185.31000002</v>
      </c>
      <c r="AV451" s="203">
        <f t="shared" si="4"/>
        <v>77330061.409999996</v>
      </c>
      <c r="AW451" s="203">
        <f t="shared" si="4"/>
        <v>41098600.120000005</v>
      </c>
      <c r="AX451" s="203">
        <f t="shared" si="4"/>
        <v>21000650.379999999</v>
      </c>
      <c r="AY451" s="203">
        <f t="shared" si="4"/>
        <v>37260956.700000003</v>
      </c>
      <c r="AZ451" s="203">
        <f t="shared" si="4"/>
        <v>41197424.79999999</v>
      </c>
      <c r="BA451" s="203">
        <f t="shared" si="4"/>
        <v>40707117.690000005</v>
      </c>
      <c r="BB451" s="203">
        <f t="shared" si="4"/>
        <v>218803268.09999999</v>
      </c>
      <c r="BC451" s="203">
        <f t="shared" si="4"/>
        <v>36062186.219999999</v>
      </c>
      <c r="BD451" s="203">
        <f t="shared" si="4"/>
        <v>302698074.35999995</v>
      </c>
      <c r="BE451" s="203">
        <f t="shared" si="4"/>
        <v>108408457.36</v>
      </c>
      <c r="BF451" s="203">
        <f t="shared" si="4"/>
        <v>30507738.739999998</v>
      </c>
      <c r="BG451" s="203">
        <f t="shared" si="4"/>
        <v>26887886.240000002</v>
      </c>
      <c r="BH451" s="203">
        <f t="shared" si="4"/>
        <v>160137474.90000004</v>
      </c>
      <c r="BI451" s="203">
        <f t="shared" si="4"/>
        <v>29655285.299999997</v>
      </c>
      <c r="BJ451" s="203">
        <f t="shared" si="4"/>
        <v>12835448.920000002</v>
      </c>
      <c r="BK451" s="203">
        <f t="shared" si="4"/>
        <v>40235512.440000013</v>
      </c>
      <c r="BL451" s="203">
        <f t="shared" si="4"/>
        <v>37364553.350000001</v>
      </c>
      <c r="BM451" s="203">
        <f t="shared" si="4"/>
        <v>218521054.80000004</v>
      </c>
      <c r="BN451" s="203">
        <f t="shared" si="4"/>
        <v>76475391.61999999</v>
      </c>
      <c r="BO451" s="203">
        <f t="shared" si="4"/>
        <v>47087680.95000001</v>
      </c>
      <c r="BP451" s="203">
        <f t="shared" si="4"/>
        <v>88227704.649999976</v>
      </c>
      <c r="BQ451" s="203">
        <f t="shared" ref="BQ451:CM451" si="5">+BQ47+BQ48+BQ53+BQ54+BQ58+BQ59+BQ60+BQ63+BQ72+BQ76+BQ77+BQ78</f>
        <v>55645593.309999987</v>
      </c>
      <c r="BR451" s="203">
        <f t="shared" si="5"/>
        <v>37277751.270000003</v>
      </c>
      <c r="BS451" s="203">
        <f t="shared" si="5"/>
        <v>1116012670.0200002</v>
      </c>
      <c r="BT451" s="203">
        <f t="shared" si="5"/>
        <v>59790704.710000001</v>
      </c>
      <c r="BU451" s="203">
        <f t="shared" si="5"/>
        <v>49795166.129999995</v>
      </c>
      <c r="BV451" s="203">
        <f t="shared" si="5"/>
        <v>217038688.24999997</v>
      </c>
      <c r="BW451" s="203">
        <f t="shared" si="5"/>
        <v>4544159.5999999996</v>
      </c>
      <c r="BX451" s="203">
        <f t="shared" si="5"/>
        <v>40754107.620000005</v>
      </c>
      <c r="BY451" s="203">
        <f t="shared" si="5"/>
        <v>131040724.18000004</v>
      </c>
      <c r="BZ451" s="203">
        <f t="shared" si="5"/>
        <v>28208335.350000001</v>
      </c>
      <c r="CA451" s="203">
        <f t="shared" si="5"/>
        <v>34625567.369999997</v>
      </c>
      <c r="CB451" s="203">
        <f t="shared" si="5"/>
        <v>38191262.539999999</v>
      </c>
      <c r="CC451" s="203">
        <f t="shared" si="5"/>
        <v>49483185.119999997</v>
      </c>
      <c r="CD451" s="203">
        <f t="shared" si="5"/>
        <v>110841251.75</v>
      </c>
      <c r="CE451" s="203">
        <f t="shared" si="5"/>
        <v>55541203.61999999</v>
      </c>
      <c r="CF451" s="203">
        <f t="shared" si="5"/>
        <v>93841779.24000001</v>
      </c>
      <c r="CG451" s="203">
        <f t="shared" si="5"/>
        <v>30246524.899999999</v>
      </c>
      <c r="CH451" s="203">
        <f t="shared" si="5"/>
        <v>23497995.079999998</v>
      </c>
      <c r="CI451" s="203">
        <f t="shared" si="5"/>
        <v>31159071.730000004</v>
      </c>
      <c r="CJ451" s="203">
        <f t="shared" si="5"/>
        <v>26816162.460000001</v>
      </c>
      <c r="CK451" s="203">
        <f t="shared" si="5"/>
        <v>143732936.52000001</v>
      </c>
      <c r="CL451" s="203">
        <f t="shared" si="5"/>
        <v>28956673.589999996</v>
      </c>
      <c r="CM451" s="203">
        <f t="shared" si="5"/>
        <v>24020899.52</v>
      </c>
    </row>
    <row r="452" spans="3:91" s="122" customFormat="1" ht="25.95" customHeight="1">
      <c r="C452" s="198" t="s">
        <v>705</v>
      </c>
      <c r="D452" s="202">
        <f>+D49+D50+D51+D61+D62+D66+D67+D68+D69+D71+D73+D74</f>
        <v>112246834.97999999</v>
      </c>
      <c r="E452" s="202">
        <f t="shared" ref="E452:BP452" si="6">+E49+E50+E51+E61+E62+E66+E67+E68+E69+E71+E73+E74</f>
        <v>7001220.8600000013</v>
      </c>
      <c r="F452" s="202">
        <f t="shared" si="6"/>
        <v>977180.36</v>
      </c>
      <c r="G452" s="202">
        <f t="shared" si="6"/>
        <v>845011.73</v>
      </c>
      <c r="H452" s="202">
        <f t="shared" si="6"/>
        <v>1869491.89</v>
      </c>
      <c r="I452" s="202">
        <f t="shared" si="6"/>
        <v>9053868.3600000013</v>
      </c>
      <c r="J452" s="202">
        <f t="shared" si="6"/>
        <v>4736342.4400000004</v>
      </c>
      <c r="K452" s="202">
        <f t="shared" si="6"/>
        <v>35818898.860000007</v>
      </c>
      <c r="L452" s="202">
        <f t="shared" si="6"/>
        <v>3081017.29</v>
      </c>
      <c r="M452" s="202">
        <f t="shared" si="6"/>
        <v>1290187.17</v>
      </c>
      <c r="N452" s="202">
        <f t="shared" si="6"/>
        <v>16685967.1</v>
      </c>
      <c r="O452" s="202">
        <f t="shared" si="6"/>
        <v>629076.88</v>
      </c>
      <c r="P452" s="202">
        <f t="shared" si="6"/>
        <v>78199090.50000003</v>
      </c>
      <c r="Q452" s="202">
        <f t="shared" si="6"/>
        <v>2010472.22</v>
      </c>
      <c r="R452" s="202">
        <f t="shared" si="6"/>
        <v>18127743.100000001</v>
      </c>
      <c r="S452" s="202">
        <f t="shared" si="6"/>
        <v>8876699.8399999999</v>
      </c>
      <c r="T452" s="202">
        <f t="shared" si="6"/>
        <v>5399150.9600000009</v>
      </c>
      <c r="U452" s="202">
        <f t="shared" si="6"/>
        <v>1988686.9999999998</v>
      </c>
      <c r="V452" s="202">
        <f t="shared" si="6"/>
        <v>2350531.02</v>
      </c>
      <c r="W452" s="202">
        <f t="shared" si="6"/>
        <v>870140.48999999987</v>
      </c>
      <c r="X452" s="202">
        <f t="shared" si="6"/>
        <v>179260973.37</v>
      </c>
      <c r="Y452" s="202">
        <f t="shared" si="6"/>
        <v>1074052.3400000001</v>
      </c>
      <c r="Z452" s="202">
        <f t="shared" si="6"/>
        <v>3729100.35</v>
      </c>
      <c r="AA452" s="202">
        <f t="shared" si="6"/>
        <v>1782929.7999999998</v>
      </c>
      <c r="AB452" s="202">
        <f t="shared" si="6"/>
        <v>778218.25</v>
      </c>
      <c r="AC452" s="202">
        <f t="shared" si="6"/>
        <v>1982395.8199999998</v>
      </c>
      <c r="AD452" s="202">
        <f t="shared" si="6"/>
        <v>1138869.4100000001</v>
      </c>
      <c r="AE452" s="202">
        <f t="shared" si="6"/>
        <v>6210748.1499999994</v>
      </c>
      <c r="AF452" s="202">
        <f t="shared" si="6"/>
        <v>934889.8899999999</v>
      </c>
      <c r="AG452" s="202">
        <f t="shared" si="6"/>
        <v>808181.14</v>
      </c>
      <c r="AH452" s="202">
        <f t="shared" si="6"/>
        <v>3705104.1500000004</v>
      </c>
      <c r="AI452" s="202">
        <f t="shared" si="6"/>
        <v>8867764.5899999999</v>
      </c>
      <c r="AJ452" s="202">
        <f t="shared" si="6"/>
        <v>1673738.33</v>
      </c>
      <c r="AK452" s="202">
        <f t="shared" si="6"/>
        <v>3126688.8300000005</v>
      </c>
      <c r="AL452" s="202">
        <f t="shared" si="6"/>
        <v>424859486.13000005</v>
      </c>
      <c r="AM452" s="202">
        <f t="shared" si="6"/>
        <v>1875220</v>
      </c>
      <c r="AN452" s="202">
        <f t="shared" si="6"/>
        <v>2266526.2400000002</v>
      </c>
      <c r="AO452" s="202">
        <f t="shared" si="6"/>
        <v>19431465.530000001</v>
      </c>
      <c r="AP452" s="202">
        <f t="shared" si="6"/>
        <v>5972925.4200000009</v>
      </c>
      <c r="AQ452" s="202">
        <f t="shared" si="6"/>
        <v>1737880.59</v>
      </c>
      <c r="AR452" s="202">
        <f t="shared" si="6"/>
        <v>456047.22</v>
      </c>
      <c r="AS452" s="202">
        <f t="shared" si="6"/>
        <v>79880213.329999998</v>
      </c>
      <c r="AT452" s="202">
        <f t="shared" si="6"/>
        <v>2516032.25</v>
      </c>
      <c r="AU452" s="202">
        <f t="shared" si="6"/>
        <v>5905610.8700000001</v>
      </c>
      <c r="AV452" s="202">
        <f t="shared" si="6"/>
        <v>2780562.22</v>
      </c>
      <c r="AW452" s="202">
        <f t="shared" si="6"/>
        <v>902951.62</v>
      </c>
      <c r="AX452" s="202">
        <f t="shared" si="6"/>
        <v>1558279.2099999997</v>
      </c>
      <c r="AY452" s="202">
        <f t="shared" si="6"/>
        <v>4080278.85</v>
      </c>
      <c r="AZ452" s="202">
        <f t="shared" si="6"/>
        <v>1797934.71</v>
      </c>
      <c r="BA452" s="202">
        <f t="shared" si="6"/>
        <v>1205191.28</v>
      </c>
      <c r="BB452" s="202">
        <f t="shared" si="6"/>
        <v>70371397.11999999</v>
      </c>
      <c r="BC452" s="202">
        <f t="shared" si="6"/>
        <v>4447632.16</v>
      </c>
      <c r="BD452" s="202">
        <f t="shared" si="6"/>
        <v>120534129.94999999</v>
      </c>
      <c r="BE452" s="202">
        <f t="shared" si="6"/>
        <v>13183338.420000002</v>
      </c>
      <c r="BF452" s="202">
        <f t="shared" si="6"/>
        <v>1143406.6599999999</v>
      </c>
      <c r="BG452" s="202">
        <f t="shared" si="6"/>
        <v>8841672.1900000013</v>
      </c>
      <c r="BH452" s="202">
        <f t="shared" si="6"/>
        <v>88195300.460000008</v>
      </c>
      <c r="BI452" s="202">
        <f t="shared" si="6"/>
        <v>933016.56</v>
      </c>
      <c r="BJ452" s="202">
        <f t="shared" si="6"/>
        <v>2216222.08</v>
      </c>
      <c r="BK452" s="202">
        <f t="shared" si="6"/>
        <v>4803274.1799999988</v>
      </c>
      <c r="BL452" s="202">
        <f t="shared" si="6"/>
        <v>994170.67</v>
      </c>
      <c r="BM452" s="202">
        <f t="shared" si="6"/>
        <v>103206783.17</v>
      </c>
      <c r="BN452" s="202">
        <f t="shared" si="6"/>
        <v>2365790.9699999997</v>
      </c>
      <c r="BO452" s="202">
        <f t="shared" si="6"/>
        <v>6394233.5499999998</v>
      </c>
      <c r="BP452" s="202">
        <f t="shared" si="6"/>
        <v>2518354.3400000003</v>
      </c>
      <c r="BQ452" s="202">
        <f t="shared" ref="BQ452:CM452" si="7">+BQ49+BQ50+BQ51+BQ61+BQ62+BQ66+BQ67+BQ68+BQ69+BQ71+BQ73+BQ74</f>
        <v>1313162.8800000001</v>
      </c>
      <c r="BR452" s="202">
        <f t="shared" si="7"/>
        <v>4223961.45</v>
      </c>
      <c r="BS452" s="202">
        <f t="shared" si="7"/>
        <v>369395815</v>
      </c>
      <c r="BT452" s="202">
        <f t="shared" si="7"/>
        <v>2433943.33</v>
      </c>
      <c r="BU452" s="202">
        <f t="shared" si="7"/>
        <v>1297195.73</v>
      </c>
      <c r="BV452" s="202">
        <f t="shared" si="7"/>
        <v>53284727.250000007</v>
      </c>
      <c r="BW452" s="202">
        <f t="shared" si="7"/>
        <v>1561595.58</v>
      </c>
      <c r="BX452" s="202">
        <f t="shared" si="7"/>
        <v>1463379.5300000003</v>
      </c>
      <c r="BY452" s="202">
        <f t="shared" si="7"/>
        <v>17635131.629999995</v>
      </c>
      <c r="BZ452" s="202">
        <f t="shared" si="7"/>
        <v>1240681.28</v>
      </c>
      <c r="CA452" s="202">
        <f t="shared" si="7"/>
        <v>688371.75</v>
      </c>
      <c r="CB452" s="202">
        <f t="shared" si="7"/>
        <v>4135422.7600000002</v>
      </c>
      <c r="CC452" s="202">
        <f t="shared" si="7"/>
        <v>12255155.540000001</v>
      </c>
      <c r="CD452" s="202">
        <f t="shared" si="7"/>
        <v>8611912.3299999982</v>
      </c>
      <c r="CE452" s="202">
        <f t="shared" si="7"/>
        <v>3084887.7399999998</v>
      </c>
      <c r="CF452" s="202">
        <f t="shared" si="7"/>
        <v>12747922.08</v>
      </c>
      <c r="CG452" s="202">
        <f t="shared" si="7"/>
        <v>5135451.4200000009</v>
      </c>
      <c r="CH452" s="202">
        <f t="shared" si="7"/>
        <v>2133452.9499999997</v>
      </c>
      <c r="CI452" s="202">
        <f t="shared" si="7"/>
        <v>557273.77</v>
      </c>
      <c r="CJ452" s="202">
        <f t="shared" si="7"/>
        <v>4633461.3600000003</v>
      </c>
      <c r="CK452" s="202">
        <f t="shared" si="7"/>
        <v>33376752.789999999</v>
      </c>
      <c r="CL452" s="202">
        <f t="shared" si="7"/>
        <v>3105756.13</v>
      </c>
      <c r="CM452" s="202">
        <f t="shared" si="7"/>
        <v>3462391.35</v>
      </c>
    </row>
    <row r="453" spans="3:91" s="122" customFormat="1" ht="25.95" customHeight="1">
      <c r="C453" s="198" t="s">
        <v>706</v>
      </c>
      <c r="D453" s="203">
        <f>+D55+D56+D57+D64+D70</f>
        <v>60501524.670000002</v>
      </c>
      <c r="E453" s="203">
        <f t="shared" ref="E453:BP453" si="8">+E55+E56+E57+E64+E70</f>
        <v>2593858.8199999998</v>
      </c>
      <c r="F453" s="203">
        <f t="shared" si="8"/>
        <v>5615651.1099999994</v>
      </c>
      <c r="G453" s="203">
        <f t="shared" si="8"/>
        <v>4948535.8100000005</v>
      </c>
      <c r="H453" s="203">
        <f t="shared" si="8"/>
        <v>6053888.8800000008</v>
      </c>
      <c r="I453" s="203">
        <f t="shared" si="8"/>
        <v>6175320.6600000001</v>
      </c>
      <c r="J453" s="203">
        <f t="shared" si="8"/>
        <v>11112791.469999999</v>
      </c>
      <c r="K453" s="203">
        <f t="shared" si="8"/>
        <v>8127683.1400000006</v>
      </c>
      <c r="L453" s="203">
        <f t="shared" si="8"/>
        <v>4551861.04</v>
      </c>
      <c r="M453" s="203">
        <f t="shared" si="8"/>
        <v>10348319.82</v>
      </c>
      <c r="N453" s="203">
        <f t="shared" si="8"/>
        <v>9711183.9900000002</v>
      </c>
      <c r="O453" s="203">
        <f t="shared" si="8"/>
        <v>3388972.4000000004</v>
      </c>
      <c r="P453" s="203">
        <f t="shared" si="8"/>
        <v>40288445.460000001</v>
      </c>
      <c r="Q453" s="203">
        <f t="shared" si="8"/>
        <v>7751134.7599999998</v>
      </c>
      <c r="R453" s="203">
        <f t="shared" si="8"/>
        <v>8552190.2699999996</v>
      </c>
      <c r="S453" s="203">
        <f t="shared" si="8"/>
        <v>9674527.8099999987</v>
      </c>
      <c r="T453" s="203">
        <f t="shared" si="8"/>
        <v>7532567.1400000006</v>
      </c>
      <c r="U453" s="203">
        <f t="shared" si="8"/>
        <v>9200954.8500000015</v>
      </c>
      <c r="V453" s="203">
        <f t="shared" si="8"/>
        <v>4299505.97</v>
      </c>
      <c r="W453" s="203">
        <f t="shared" si="8"/>
        <v>6494997.5300000003</v>
      </c>
      <c r="X453" s="203">
        <f t="shared" si="8"/>
        <v>39182489.120000005</v>
      </c>
      <c r="Y453" s="203">
        <f t="shared" si="8"/>
        <v>4855144.2700000005</v>
      </c>
      <c r="Z453" s="203">
        <f t="shared" si="8"/>
        <v>4829369.18</v>
      </c>
      <c r="AA453" s="203">
        <f t="shared" si="8"/>
        <v>8551461.5999999996</v>
      </c>
      <c r="AB453" s="203">
        <f t="shared" si="8"/>
        <v>10046241.060000001</v>
      </c>
      <c r="AC453" s="203">
        <f t="shared" si="8"/>
        <v>3728198.41</v>
      </c>
      <c r="AD453" s="203">
        <f t="shared" si="8"/>
        <v>3054664.5300000003</v>
      </c>
      <c r="AE453" s="203">
        <f t="shared" si="8"/>
        <v>16046016.199999999</v>
      </c>
      <c r="AF453" s="203">
        <f t="shared" si="8"/>
        <v>2202122.73</v>
      </c>
      <c r="AG453" s="203">
        <f t="shared" si="8"/>
        <v>7386659.6000000006</v>
      </c>
      <c r="AH453" s="203">
        <f t="shared" si="8"/>
        <v>10552551.02</v>
      </c>
      <c r="AI453" s="203">
        <f t="shared" si="8"/>
        <v>11335809</v>
      </c>
      <c r="AJ453" s="203">
        <f t="shared" si="8"/>
        <v>2742348.54</v>
      </c>
      <c r="AK453" s="203">
        <f t="shared" si="8"/>
        <v>2407814.5100000002</v>
      </c>
      <c r="AL453" s="203">
        <f t="shared" si="8"/>
        <v>83838788.590000004</v>
      </c>
      <c r="AM453" s="203">
        <f t="shared" si="8"/>
        <v>7354121.0300000003</v>
      </c>
      <c r="AN453" s="203">
        <f t="shared" si="8"/>
        <v>5699848.3200000003</v>
      </c>
      <c r="AO453" s="203">
        <f t="shared" si="8"/>
        <v>9254085.4600000009</v>
      </c>
      <c r="AP453" s="203">
        <f t="shared" si="8"/>
        <v>4335984.68</v>
      </c>
      <c r="AQ453" s="203">
        <f t="shared" si="8"/>
        <v>6903260.54</v>
      </c>
      <c r="AR453" s="203">
        <f t="shared" si="8"/>
        <v>4830157.26</v>
      </c>
      <c r="AS453" s="203">
        <f t="shared" si="8"/>
        <v>28424292</v>
      </c>
      <c r="AT453" s="203">
        <f t="shared" si="8"/>
        <v>3745985.39</v>
      </c>
      <c r="AU453" s="203">
        <f t="shared" si="8"/>
        <v>19444242.940000001</v>
      </c>
      <c r="AV453" s="203">
        <f t="shared" si="8"/>
        <v>9569554.0500000007</v>
      </c>
      <c r="AW453" s="203">
        <f t="shared" si="8"/>
        <v>6404829.2200000007</v>
      </c>
      <c r="AX453" s="203">
        <f t="shared" si="8"/>
        <v>3480446.8</v>
      </c>
      <c r="AY453" s="203">
        <f t="shared" si="8"/>
        <v>6674095.5800000001</v>
      </c>
      <c r="AZ453" s="203">
        <f t="shared" si="8"/>
        <v>9143499.3099999987</v>
      </c>
      <c r="BA453" s="203">
        <f t="shared" si="8"/>
        <v>3137672.9</v>
      </c>
      <c r="BB453" s="203">
        <f t="shared" si="8"/>
        <v>21318619.080000002</v>
      </c>
      <c r="BC453" s="203">
        <f t="shared" si="8"/>
        <v>2784650.83</v>
      </c>
      <c r="BD453" s="203">
        <f t="shared" si="8"/>
        <v>21538936.009999998</v>
      </c>
      <c r="BE453" s="203">
        <f t="shared" si="8"/>
        <v>13077568.950000001</v>
      </c>
      <c r="BF453" s="203">
        <f t="shared" si="8"/>
        <v>2385771.89</v>
      </c>
      <c r="BG453" s="203">
        <f t="shared" si="8"/>
        <v>8204722.4700000007</v>
      </c>
      <c r="BH453" s="203">
        <f t="shared" si="8"/>
        <v>13709698.719999999</v>
      </c>
      <c r="BI453" s="203">
        <f t="shared" si="8"/>
        <v>2246448.79</v>
      </c>
      <c r="BJ453" s="203">
        <f t="shared" si="8"/>
        <v>1386806.3</v>
      </c>
      <c r="BK453" s="203">
        <f t="shared" si="8"/>
        <v>3351421.8199999994</v>
      </c>
      <c r="BL453" s="203">
        <f t="shared" si="8"/>
        <v>4546527.76</v>
      </c>
      <c r="BM453" s="203">
        <f t="shared" si="8"/>
        <v>19885900.530000001</v>
      </c>
      <c r="BN453" s="203">
        <f t="shared" si="8"/>
        <v>10367499.370000001</v>
      </c>
      <c r="BO453" s="203">
        <f t="shared" si="8"/>
        <v>6678425.1299999999</v>
      </c>
      <c r="BP453" s="203">
        <f t="shared" si="8"/>
        <v>13781434.84</v>
      </c>
      <c r="BQ453" s="203">
        <f t="shared" ref="BQ453:CM453" si="9">+BQ55+BQ56+BQ57+BQ64+BQ70</f>
        <v>13248384.92</v>
      </c>
      <c r="BR453" s="203">
        <f t="shared" si="9"/>
        <v>2623767.8600000003</v>
      </c>
      <c r="BS453" s="203">
        <f t="shared" si="9"/>
        <v>65911927.890000001</v>
      </c>
      <c r="BT453" s="203">
        <f t="shared" si="9"/>
        <v>7884411.2800000003</v>
      </c>
      <c r="BU453" s="203">
        <f t="shared" si="9"/>
        <v>10753769.359999999</v>
      </c>
      <c r="BV453" s="203">
        <f t="shared" si="9"/>
        <v>25207321.09</v>
      </c>
      <c r="BW453" s="203">
        <f t="shared" si="9"/>
        <v>945753.89</v>
      </c>
      <c r="BX453" s="203">
        <f t="shared" si="9"/>
        <v>5847325.21</v>
      </c>
      <c r="BY453" s="203">
        <f t="shared" si="9"/>
        <v>19499252.359999999</v>
      </c>
      <c r="BZ453" s="203">
        <f t="shared" si="9"/>
        <v>4483828.42</v>
      </c>
      <c r="CA453" s="203">
        <f t="shared" si="9"/>
        <v>3325168.98</v>
      </c>
      <c r="CB453" s="203">
        <f t="shared" si="9"/>
        <v>4460369.01</v>
      </c>
      <c r="CC453" s="203">
        <f t="shared" si="9"/>
        <v>7982281.7400000002</v>
      </c>
      <c r="CD453" s="203">
        <f t="shared" si="9"/>
        <v>9849919.3300000001</v>
      </c>
      <c r="CE453" s="203">
        <f t="shared" si="9"/>
        <v>17677258.490000002</v>
      </c>
      <c r="CF453" s="203">
        <f t="shared" si="9"/>
        <v>8825883.5899999999</v>
      </c>
      <c r="CG453" s="203">
        <f t="shared" si="9"/>
        <v>4221613.88</v>
      </c>
      <c r="CH453" s="203">
        <f t="shared" si="9"/>
        <v>5309420.8900000006</v>
      </c>
      <c r="CI453" s="203">
        <f t="shared" si="9"/>
        <v>8486997.3300000001</v>
      </c>
      <c r="CJ453" s="203">
        <f t="shared" si="9"/>
        <v>4550056.2200000007</v>
      </c>
      <c r="CK453" s="203">
        <f t="shared" si="9"/>
        <v>17862337.41</v>
      </c>
      <c r="CL453" s="203">
        <f t="shared" si="9"/>
        <v>7275466.8699999992</v>
      </c>
      <c r="CM453" s="203">
        <f t="shared" si="9"/>
        <v>3864267.94</v>
      </c>
    </row>
    <row r="454" spans="3:91" s="122" customFormat="1" ht="25.95" customHeight="1">
      <c r="C454" s="198" t="s">
        <v>707</v>
      </c>
      <c r="D454" s="202">
        <f>+D23</f>
        <v>2456828</v>
      </c>
      <c r="E454" s="202">
        <f t="shared" ref="E454:BP454" si="10">+E23</f>
        <v>115300</v>
      </c>
      <c r="F454" s="202">
        <f t="shared" si="10"/>
        <v>218450</v>
      </c>
      <c r="G454" s="202">
        <f t="shared" si="10"/>
        <v>84550</v>
      </c>
      <c r="H454" s="202">
        <f t="shared" si="10"/>
        <v>63800</v>
      </c>
      <c r="I454" s="202">
        <f t="shared" si="10"/>
        <v>154900</v>
      </c>
      <c r="J454" s="202">
        <f t="shared" si="10"/>
        <v>97300</v>
      </c>
      <c r="K454" s="202">
        <f t="shared" si="10"/>
        <v>239250</v>
      </c>
      <c r="L454" s="202">
        <f t="shared" si="10"/>
        <v>145550</v>
      </c>
      <c r="M454" s="202">
        <f t="shared" si="10"/>
        <v>101800</v>
      </c>
      <c r="N454" s="202">
        <f t="shared" si="10"/>
        <v>465150</v>
      </c>
      <c r="O454" s="202">
        <f t="shared" si="10"/>
        <v>65950</v>
      </c>
      <c r="P454" s="202">
        <f t="shared" si="10"/>
        <v>634050</v>
      </c>
      <c r="Q454" s="202">
        <f t="shared" si="10"/>
        <v>267900</v>
      </c>
      <c r="R454" s="202">
        <f t="shared" si="10"/>
        <v>206700</v>
      </c>
      <c r="S454" s="202">
        <f t="shared" si="10"/>
        <v>30050</v>
      </c>
      <c r="T454" s="202">
        <f t="shared" si="10"/>
        <v>90400</v>
      </c>
      <c r="U454" s="202">
        <f t="shared" si="10"/>
        <v>82300</v>
      </c>
      <c r="V454" s="202">
        <f t="shared" si="10"/>
        <v>175400</v>
      </c>
      <c r="W454" s="202">
        <f t="shared" si="10"/>
        <v>132300</v>
      </c>
      <c r="X454" s="202">
        <f t="shared" si="10"/>
        <v>1390550</v>
      </c>
      <c r="Y454" s="202">
        <f t="shared" si="10"/>
        <v>186300</v>
      </c>
      <c r="Z454" s="202">
        <f t="shared" si="10"/>
        <v>672600</v>
      </c>
      <c r="AA454" s="202">
        <f t="shared" si="10"/>
        <v>385400</v>
      </c>
      <c r="AB454" s="202">
        <f t="shared" si="10"/>
        <v>122750</v>
      </c>
      <c r="AC454" s="202">
        <f t="shared" si="10"/>
        <v>101700</v>
      </c>
      <c r="AD454" s="202">
        <f t="shared" si="10"/>
        <v>0</v>
      </c>
      <c r="AE454" s="202">
        <f t="shared" si="10"/>
        <v>736250</v>
      </c>
      <c r="AF454" s="202">
        <f t="shared" si="10"/>
        <v>377250</v>
      </c>
      <c r="AG454" s="202">
        <f t="shared" si="10"/>
        <v>155950</v>
      </c>
      <c r="AH454" s="202">
        <f t="shared" si="10"/>
        <v>288750</v>
      </c>
      <c r="AI454" s="202">
        <f t="shared" si="10"/>
        <v>331800</v>
      </c>
      <c r="AJ454" s="202">
        <f t="shared" si="10"/>
        <v>185600</v>
      </c>
      <c r="AK454" s="202">
        <f t="shared" si="10"/>
        <v>548000</v>
      </c>
      <c r="AL454" s="202">
        <f t="shared" si="10"/>
        <v>1525050</v>
      </c>
      <c r="AM454" s="202">
        <f t="shared" si="10"/>
        <v>57200</v>
      </c>
      <c r="AN454" s="202">
        <f t="shared" si="10"/>
        <v>103900</v>
      </c>
      <c r="AO454" s="202">
        <f t="shared" si="10"/>
        <v>246750</v>
      </c>
      <c r="AP454" s="202">
        <f t="shared" si="10"/>
        <v>409350</v>
      </c>
      <c r="AQ454" s="202">
        <f t="shared" si="10"/>
        <v>258650</v>
      </c>
      <c r="AR454" s="202">
        <f t="shared" si="10"/>
        <v>154950</v>
      </c>
      <c r="AS454" s="202">
        <f t="shared" si="10"/>
        <v>694500</v>
      </c>
      <c r="AT454" s="202">
        <f t="shared" si="10"/>
        <v>304200</v>
      </c>
      <c r="AU454" s="202">
        <f t="shared" si="10"/>
        <v>407700</v>
      </c>
      <c r="AV454" s="202">
        <f t="shared" si="10"/>
        <v>287350</v>
      </c>
      <c r="AW454" s="202">
        <f t="shared" si="10"/>
        <v>477150</v>
      </c>
      <c r="AX454" s="202">
        <f t="shared" si="10"/>
        <v>61950</v>
      </c>
      <c r="AY454" s="202">
        <f t="shared" si="10"/>
        <v>79250</v>
      </c>
      <c r="AZ454" s="202">
        <f t="shared" si="10"/>
        <v>112600</v>
      </c>
      <c r="BA454" s="202">
        <f t="shared" si="10"/>
        <v>49750</v>
      </c>
      <c r="BB454" s="202">
        <f t="shared" si="10"/>
        <v>722850</v>
      </c>
      <c r="BC454" s="202">
        <f t="shared" si="10"/>
        <v>205900</v>
      </c>
      <c r="BD454" s="202">
        <f t="shared" si="10"/>
        <v>824500</v>
      </c>
      <c r="BE454" s="202">
        <f t="shared" si="10"/>
        <v>284450</v>
      </c>
      <c r="BF454" s="202">
        <f t="shared" si="10"/>
        <v>71050</v>
      </c>
      <c r="BG454" s="202">
        <f t="shared" si="10"/>
        <v>37650</v>
      </c>
      <c r="BH454" s="202">
        <f t="shared" si="10"/>
        <v>211000</v>
      </c>
      <c r="BI454" s="202">
        <f t="shared" si="10"/>
        <v>174100</v>
      </c>
      <c r="BJ454" s="202">
        <f t="shared" si="10"/>
        <v>17400</v>
      </c>
      <c r="BK454" s="202">
        <f t="shared" si="10"/>
        <v>101200</v>
      </c>
      <c r="BL454" s="202">
        <f t="shared" si="10"/>
        <v>23200</v>
      </c>
      <c r="BM454" s="202">
        <f t="shared" si="10"/>
        <v>1504400</v>
      </c>
      <c r="BN454" s="202">
        <f t="shared" si="10"/>
        <v>285900</v>
      </c>
      <c r="BO454" s="202">
        <f t="shared" si="10"/>
        <v>188800</v>
      </c>
      <c r="BP454" s="202">
        <f t="shared" si="10"/>
        <v>116800</v>
      </c>
      <c r="BQ454" s="202">
        <f t="shared" ref="BQ454:CM454" si="11">+BQ23</f>
        <v>217950</v>
      </c>
      <c r="BR454" s="202">
        <f t="shared" si="11"/>
        <v>84300</v>
      </c>
      <c r="BS454" s="202">
        <f t="shared" si="11"/>
        <v>1271500</v>
      </c>
      <c r="BT454" s="202">
        <f t="shared" si="11"/>
        <v>175000</v>
      </c>
      <c r="BU454" s="202">
        <f t="shared" si="11"/>
        <v>104150</v>
      </c>
      <c r="BV454" s="202">
        <f t="shared" si="11"/>
        <v>645650</v>
      </c>
      <c r="BW454" s="202">
        <f t="shared" si="11"/>
        <v>0</v>
      </c>
      <c r="BX454" s="202">
        <f t="shared" si="11"/>
        <v>96650</v>
      </c>
      <c r="BY454" s="202">
        <f t="shared" si="11"/>
        <v>778050</v>
      </c>
      <c r="BZ454" s="202">
        <f t="shared" si="11"/>
        <v>290700</v>
      </c>
      <c r="CA454" s="202">
        <f t="shared" si="11"/>
        <v>156200</v>
      </c>
      <c r="CB454" s="202">
        <f t="shared" si="11"/>
        <v>98350</v>
      </c>
      <c r="CC454" s="202">
        <f t="shared" si="11"/>
        <v>116950</v>
      </c>
      <c r="CD454" s="202">
        <f t="shared" si="11"/>
        <v>173300</v>
      </c>
      <c r="CE454" s="202">
        <f t="shared" si="11"/>
        <v>60800</v>
      </c>
      <c r="CF454" s="202">
        <f t="shared" si="11"/>
        <v>174650</v>
      </c>
      <c r="CG454" s="202">
        <f t="shared" si="11"/>
        <v>228250</v>
      </c>
      <c r="CH454" s="202">
        <f t="shared" si="11"/>
        <v>48550</v>
      </c>
      <c r="CI454" s="202">
        <f t="shared" si="11"/>
        <v>90600</v>
      </c>
      <c r="CJ454" s="202">
        <f t="shared" si="11"/>
        <v>74050</v>
      </c>
      <c r="CK454" s="202">
        <f t="shared" si="11"/>
        <v>360050</v>
      </c>
      <c r="CL454" s="202">
        <f t="shared" si="11"/>
        <v>39150</v>
      </c>
      <c r="CM454" s="202">
        <f t="shared" si="11"/>
        <v>21800</v>
      </c>
    </row>
    <row r="455" spans="3:91" s="122" customFormat="1" ht="25.95" customHeight="1">
      <c r="C455" s="199">
        <v>5</v>
      </c>
      <c r="D455" s="202">
        <f>+D80+D81+D82+D83+D84+D85+D86+D87+D88+D89+D90+D91+D92+D93+D94+D95+D96</f>
        <v>67622011.840000004</v>
      </c>
      <c r="E455" s="202">
        <f t="shared" ref="E455:BP455" si="12">+E80+E81+E82+E83+E84+E85+E86+E87+E88+E89+E90+E91+E92+E93+E94+E95+E96</f>
        <v>1279863.2999999998</v>
      </c>
      <c r="F455" s="202">
        <f t="shared" si="12"/>
        <v>795907.07000000007</v>
      </c>
      <c r="G455" s="202">
        <f t="shared" si="12"/>
        <v>789734.45</v>
      </c>
      <c r="H455" s="202">
        <f t="shared" si="12"/>
        <v>374122.49999999994</v>
      </c>
      <c r="I455" s="202">
        <f t="shared" si="12"/>
        <v>1572311.17</v>
      </c>
      <c r="J455" s="202">
        <f t="shared" si="12"/>
        <v>793687.34000000008</v>
      </c>
      <c r="K455" s="202">
        <f t="shared" si="12"/>
        <v>4284447.37</v>
      </c>
      <c r="L455" s="202">
        <f t="shared" si="12"/>
        <v>692669.69</v>
      </c>
      <c r="M455" s="202">
        <f t="shared" si="12"/>
        <v>625414.77</v>
      </c>
      <c r="N455" s="202">
        <f t="shared" si="12"/>
        <v>4973575.2300000004</v>
      </c>
      <c r="O455" s="202">
        <f t="shared" si="12"/>
        <v>328144.59999999998</v>
      </c>
      <c r="P455" s="202">
        <f t="shared" si="12"/>
        <v>13771166.4</v>
      </c>
      <c r="Q455" s="202">
        <f t="shared" si="12"/>
        <v>1141644.9400000002</v>
      </c>
      <c r="R455" s="202">
        <f t="shared" si="12"/>
        <v>4005883.27</v>
      </c>
      <c r="S455" s="202">
        <f t="shared" si="12"/>
        <v>3401538.07</v>
      </c>
      <c r="T455" s="202">
        <f t="shared" si="12"/>
        <v>1527425.8300000003</v>
      </c>
      <c r="U455" s="202">
        <f t="shared" si="12"/>
        <v>1378069.0800000003</v>
      </c>
      <c r="V455" s="202">
        <f t="shared" si="12"/>
        <v>1147535.3299999998</v>
      </c>
      <c r="W455" s="202">
        <f t="shared" si="12"/>
        <v>626205.9800000001</v>
      </c>
      <c r="X455" s="202">
        <f t="shared" si="12"/>
        <v>60164723.339999989</v>
      </c>
      <c r="Y455" s="202">
        <f t="shared" si="12"/>
        <v>1136092.1899999997</v>
      </c>
      <c r="Z455" s="202">
        <f t="shared" si="12"/>
        <v>1872791.98</v>
      </c>
      <c r="AA455" s="202">
        <f t="shared" si="12"/>
        <v>1148374.08</v>
      </c>
      <c r="AB455" s="202">
        <f t="shared" si="12"/>
        <v>670986.5</v>
      </c>
      <c r="AC455" s="202">
        <f t="shared" si="12"/>
        <v>1109056.7999999998</v>
      </c>
      <c r="AD455" s="202">
        <f t="shared" si="12"/>
        <v>508980.50000000006</v>
      </c>
      <c r="AE455" s="202">
        <f t="shared" si="12"/>
        <v>4856232.4000000004</v>
      </c>
      <c r="AF455" s="202">
        <f t="shared" si="12"/>
        <v>1035590.3800000001</v>
      </c>
      <c r="AG455" s="202">
        <f t="shared" si="12"/>
        <v>1268687.0200000003</v>
      </c>
      <c r="AH455" s="202">
        <f t="shared" si="12"/>
        <v>938988.9600000002</v>
      </c>
      <c r="AI455" s="202">
        <f t="shared" si="12"/>
        <v>3406683.08</v>
      </c>
      <c r="AJ455" s="202">
        <f t="shared" si="12"/>
        <v>1012690.5599999999</v>
      </c>
      <c r="AK455" s="202">
        <f t="shared" si="12"/>
        <v>615966.90000000014</v>
      </c>
      <c r="AL455" s="202">
        <f t="shared" si="12"/>
        <v>155842000.15000001</v>
      </c>
      <c r="AM455" s="202">
        <f t="shared" si="12"/>
        <v>1242902.6399999999</v>
      </c>
      <c r="AN455" s="202">
        <f t="shared" si="12"/>
        <v>756683.2</v>
      </c>
      <c r="AO455" s="202">
        <f t="shared" si="12"/>
        <v>1875825.47</v>
      </c>
      <c r="AP455" s="202">
        <f t="shared" si="12"/>
        <v>4060132.9</v>
      </c>
      <c r="AQ455" s="202">
        <f t="shared" si="12"/>
        <v>729227.40999999992</v>
      </c>
      <c r="AR455" s="202">
        <f t="shared" si="12"/>
        <v>379798.28</v>
      </c>
      <c r="AS455" s="202">
        <f t="shared" si="12"/>
        <v>16209916.730000002</v>
      </c>
      <c r="AT455" s="202">
        <f t="shared" si="12"/>
        <v>1194785.6200000001</v>
      </c>
      <c r="AU455" s="202">
        <f t="shared" si="12"/>
        <v>2863025.0399999996</v>
      </c>
      <c r="AV455" s="202">
        <f t="shared" si="12"/>
        <v>2051692.5499999993</v>
      </c>
      <c r="AW455" s="202">
        <f t="shared" si="12"/>
        <v>708524.22000000009</v>
      </c>
      <c r="AX455" s="202">
        <f t="shared" si="12"/>
        <v>962724.93</v>
      </c>
      <c r="AY455" s="202">
        <f t="shared" si="12"/>
        <v>1787695.9</v>
      </c>
      <c r="AZ455" s="202">
        <f t="shared" si="12"/>
        <v>428499.76</v>
      </c>
      <c r="BA455" s="202">
        <f t="shared" si="12"/>
        <v>1221324.53</v>
      </c>
      <c r="BB455" s="202">
        <f t="shared" si="12"/>
        <v>15234152.000000004</v>
      </c>
      <c r="BC455" s="202">
        <f t="shared" si="12"/>
        <v>1139823.8900000001</v>
      </c>
      <c r="BD455" s="202">
        <f t="shared" si="12"/>
        <v>61476098.509999983</v>
      </c>
      <c r="BE455" s="202">
        <f t="shared" si="12"/>
        <v>1290750.2499999995</v>
      </c>
      <c r="BF455" s="202">
        <f t="shared" si="12"/>
        <v>992445.25999999978</v>
      </c>
      <c r="BG455" s="202">
        <f t="shared" si="12"/>
        <v>1416341.2499999995</v>
      </c>
      <c r="BH455" s="202">
        <f t="shared" si="12"/>
        <v>16310855.620000001</v>
      </c>
      <c r="BI455" s="202">
        <f t="shared" si="12"/>
        <v>1063123.8399999999</v>
      </c>
      <c r="BJ455" s="202">
        <f t="shared" si="12"/>
        <v>392679.74</v>
      </c>
      <c r="BK455" s="202">
        <f t="shared" si="12"/>
        <v>533566.16999999981</v>
      </c>
      <c r="BL455" s="202">
        <f t="shared" si="12"/>
        <v>657195.43000000005</v>
      </c>
      <c r="BM455" s="202">
        <f t="shared" si="12"/>
        <v>32038890.090000004</v>
      </c>
      <c r="BN455" s="202">
        <f t="shared" si="12"/>
        <v>1888329.8199999998</v>
      </c>
      <c r="BO455" s="202">
        <f t="shared" si="12"/>
        <v>1822940.63</v>
      </c>
      <c r="BP455" s="202">
        <f t="shared" si="12"/>
        <v>2095036.9299999997</v>
      </c>
      <c r="BQ455" s="202">
        <f t="shared" ref="BQ455:CM455" si="13">+BQ80+BQ81+BQ82+BQ83+BQ84+BQ85+BQ86+BQ87+BQ88+BQ89+BQ90+BQ91+BQ92+BQ93+BQ94+BQ95+BQ96</f>
        <v>874585.89000000013</v>
      </c>
      <c r="BR455" s="202">
        <f t="shared" si="13"/>
        <v>657657</v>
      </c>
      <c r="BS455" s="202">
        <f t="shared" si="13"/>
        <v>154292826.38000005</v>
      </c>
      <c r="BT455" s="202">
        <f t="shared" si="13"/>
        <v>2211234.2000000002</v>
      </c>
      <c r="BU455" s="202">
        <f t="shared" si="13"/>
        <v>1457119.9700000004</v>
      </c>
      <c r="BV455" s="202">
        <f t="shared" si="13"/>
        <v>16662173.510000002</v>
      </c>
      <c r="BW455" s="202">
        <f t="shared" si="13"/>
        <v>265369</v>
      </c>
      <c r="BX455" s="202">
        <f t="shared" si="13"/>
        <v>1167003.5</v>
      </c>
      <c r="BY455" s="202">
        <f t="shared" si="13"/>
        <v>4665303.55</v>
      </c>
      <c r="BZ455" s="202">
        <f t="shared" si="13"/>
        <v>795879.83000000007</v>
      </c>
      <c r="CA455" s="202">
        <f t="shared" si="13"/>
        <v>729338</v>
      </c>
      <c r="CB455" s="202">
        <f t="shared" si="13"/>
        <v>882800.6</v>
      </c>
      <c r="CC455" s="202">
        <f t="shared" si="13"/>
        <v>1298700.48</v>
      </c>
      <c r="CD455" s="202">
        <f t="shared" si="13"/>
        <v>5321204.3</v>
      </c>
      <c r="CE455" s="202">
        <f t="shared" si="13"/>
        <v>1577487.26</v>
      </c>
      <c r="CF455" s="202">
        <f t="shared" si="13"/>
        <v>6649300.1199999982</v>
      </c>
      <c r="CG455" s="202">
        <f t="shared" si="13"/>
        <v>823386</v>
      </c>
      <c r="CH455" s="202">
        <f t="shared" si="13"/>
        <v>987891.45</v>
      </c>
      <c r="CI455" s="202">
        <f t="shared" si="13"/>
        <v>774264.75</v>
      </c>
      <c r="CJ455" s="202">
        <f t="shared" si="13"/>
        <v>995930</v>
      </c>
      <c r="CK455" s="202">
        <f t="shared" si="13"/>
        <v>7379306.2100000009</v>
      </c>
      <c r="CL455" s="202">
        <f t="shared" si="13"/>
        <v>1245559.6800000002</v>
      </c>
      <c r="CM455" s="202">
        <f t="shared" si="13"/>
        <v>941929.89999999991</v>
      </c>
    </row>
    <row r="456" spans="3:91" s="122" customFormat="1" ht="25.95" customHeight="1">
      <c r="C456" s="199">
        <v>6</v>
      </c>
      <c r="D456" s="203">
        <f>+D29+D30+D31+D32+D33+D34+D35+D36</f>
        <v>114832744.29000001</v>
      </c>
      <c r="E456" s="203">
        <f t="shared" ref="E456:BP456" si="14">+E29+E30+E31+E32+E33+E34+E35+E36</f>
        <v>7310577.5399999991</v>
      </c>
      <c r="F456" s="203">
        <f t="shared" si="14"/>
        <v>5363888.5500000007</v>
      </c>
      <c r="G456" s="203">
        <f t="shared" si="14"/>
        <v>5427009.3400000008</v>
      </c>
      <c r="H456" s="203">
        <f t="shared" si="14"/>
        <v>2364311.0800000005</v>
      </c>
      <c r="I456" s="203">
        <f t="shared" si="14"/>
        <v>13605587.260000002</v>
      </c>
      <c r="J456" s="203">
        <f t="shared" si="14"/>
        <v>6390117.8399999999</v>
      </c>
      <c r="K456" s="203">
        <f t="shared" si="14"/>
        <v>16658632.600000001</v>
      </c>
      <c r="L456" s="203">
        <f t="shared" si="14"/>
        <v>4715815.2</v>
      </c>
      <c r="M456" s="203">
        <f t="shared" si="14"/>
        <v>4228375.29</v>
      </c>
      <c r="N456" s="203">
        <f t="shared" si="14"/>
        <v>34378527.890000001</v>
      </c>
      <c r="O456" s="203">
        <f t="shared" si="14"/>
        <v>1865583.08</v>
      </c>
      <c r="P456" s="203">
        <f t="shared" si="14"/>
        <v>63269573.82</v>
      </c>
      <c r="Q456" s="203">
        <f t="shared" si="14"/>
        <v>6305431.1599999992</v>
      </c>
      <c r="R456" s="203">
        <f t="shared" si="14"/>
        <v>11759811.99</v>
      </c>
      <c r="S456" s="203">
        <f t="shared" si="14"/>
        <v>22016638.429999996</v>
      </c>
      <c r="T456" s="203">
        <f t="shared" si="14"/>
        <v>6176998.1200000001</v>
      </c>
      <c r="U456" s="203">
        <f t="shared" si="14"/>
        <v>10241372.32</v>
      </c>
      <c r="V456" s="203">
        <f t="shared" si="14"/>
        <v>5149493.9799999995</v>
      </c>
      <c r="W456" s="203">
        <f t="shared" si="14"/>
        <v>3919906.72</v>
      </c>
      <c r="X456" s="203">
        <f t="shared" si="14"/>
        <v>131915066.48999998</v>
      </c>
      <c r="Y456" s="203">
        <f t="shared" si="14"/>
        <v>2622050.69</v>
      </c>
      <c r="Z456" s="203">
        <f t="shared" si="14"/>
        <v>7841150.6200000001</v>
      </c>
      <c r="AA456" s="203">
        <f t="shared" si="14"/>
        <v>6186382.0599999996</v>
      </c>
      <c r="AB456" s="203">
        <f t="shared" si="14"/>
        <v>3140723.1100000003</v>
      </c>
      <c r="AC456" s="203">
        <f t="shared" si="14"/>
        <v>3458644.7899999996</v>
      </c>
      <c r="AD456" s="203">
        <f t="shared" si="14"/>
        <v>5196182.43</v>
      </c>
      <c r="AE456" s="203">
        <f t="shared" si="14"/>
        <v>19539143.899999999</v>
      </c>
      <c r="AF456" s="203">
        <f t="shared" si="14"/>
        <v>3155387.61</v>
      </c>
      <c r="AG456" s="203">
        <f t="shared" si="14"/>
        <v>3901791.1399999997</v>
      </c>
      <c r="AH456" s="203">
        <f t="shared" si="14"/>
        <v>3541065.4899999998</v>
      </c>
      <c r="AI456" s="203">
        <f t="shared" si="14"/>
        <v>14878495.75</v>
      </c>
      <c r="AJ456" s="203">
        <f t="shared" si="14"/>
        <v>3599794.44</v>
      </c>
      <c r="AK456" s="203">
        <f t="shared" si="14"/>
        <v>2930899.33</v>
      </c>
      <c r="AL456" s="203">
        <f t="shared" si="14"/>
        <v>428152453.26999998</v>
      </c>
      <c r="AM456" s="203">
        <f t="shared" si="14"/>
        <v>3471299.83</v>
      </c>
      <c r="AN456" s="203">
        <f t="shared" si="14"/>
        <v>6931828.8799999999</v>
      </c>
      <c r="AO456" s="203">
        <f t="shared" si="14"/>
        <v>16102724.409999998</v>
      </c>
      <c r="AP456" s="203">
        <f t="shared" si="14"/>
        <v>17525776.780000001</v>
      </c>
      <c r="AQ456" s="203">
        <f t="shared" si="14"/>
        <v>9798123.9100000001</v>
      </c>
      <c r="AR456" s="203">
        <f t="shared" si="14"/>
        <v>2838867.2600000002</v>
      </c>
      <c r="AS456" s="203">
        <f t="shared" si="14"/>
        <v>72580388.939999998</v>
      </c>
      <c r="AT456" s="203">
        <f t="shared" si="14"/>
        <v>5958439.7599999998</v>
      </c>
      <c r="AU456" s="203">
        <f t="shared" si="14"/>
        <v>17783504.869999997</v>
      </c>
      <c r="AV456" s="203">
        <f t="shared" si="14"/>
        <v>13932105.560000002</v>
      </c>
      <c r="AW456" s="203">
        <f t="shared" si="14"/>
        <v>5234109.1399999997</v>
      </c>
      <c r="AX456" s="203">
        <f t="shared" si="14"/>
        <v>2777381.3000000003</v>
      </c>
      <c r="AY456" s="203">
        <f t="shared" si="14"/>
        <v>8157786.8799999999</v>
      </c>
      <c r="AZ456" s="203">
        <f t="shared" si="14"/>
        <v>8198248.3199999994</v>
      </c>
      <c r="BA456" s="203">
        <f t="shared" si="14"/>
        <v>4259065.8199999994</v>
      </c>
      <c r="BB456" s="203">
        <f t="shared" si="14"/>
        <v>66264160.049999997</v>
      </c>
      <c r="BC456" s="203">
        <f t="shared" si="14"/>
        <v>4047457.63</v>
      </c>
      <c r="BD456" s="203">
        <f t="shared" si="14"/>
        <v>175599187.87</v>
      </c>
      <c r="BE456" s="203">
        <f t="shared" si="14"/>
        <v>17606568.609999999</v>
      </c>
      <c r="BF456" s="203">
        <f t="shared" si="14"/>
        <v>4913456.2699999996</v>
      </c>
      <c r="BG456" s="203">
        <f t="shared" si="14"/>
        <v>6232826.0700000003</v>
      </c>
      <c r="BH456" s="203">
        <f t="shared" si="14"/>
        <v>76926753.300000012</v>
      </c>
      <c r="BI456" s="203">
        <f t="shared" si="14"/>
        <v>2504742.27</v>
      </c>
      <c r="BJ456" s="203">
        <f t="shared" si="14"/>
        <v>2762098.43</v>
      </c>
      <c r="BK456" s="203">
        <f t="shared" si="14"/>
        <v>2803198.97</v>
      </c>
      <c r="BL456" s="203">
        <f t="shared" si="14"/>
        <v>3264557.38</v>
      </c>
      <c r="BM456" s="203">
        <f t="shared" si="14"/>
        <v>82983750.860000014</v>
      </c>
      <c r="BN456" s="203">
        <f t="shared" si="14"/>
        <v>8278946.4200000009</v>
      </c>
      <c r="BO456" s="203">
        <f t="shared" si="14"/>
        <v>5775687.6099999994</v>
      </c>
      <c r="BP456" s="203">
        <f t="shared" si="14"/>
        <v>9715771.1699999999</v>
      </c>
      <c r="BQ456" s="203">
        <f t="shared" ref="BQ456:CM456" si="15">+BQ29+BQ30+BQ31+BQ32+BQ33+BQ34+BQ35+BQ36</f>
        <v>4420073.8800000008</v>
      </c>
      <c r="BR456" s="203">
        <f t="shared" si="15"/>
        <v>3982554.54</v>
      </c>
      <c r="BS456" s="203">
        <f t="shared" si="15"/>
        <v>572813752.47000003</v>
      </c>
      <c r="BT456" s="203">
        <f t="shared" si="15"/>
        <v>6607664.9899999993</v>
      </c>
      <c r="BU456" s="203">
        <f t="shared" si="15"/>
        <v>5084833.62</v>
      </c>
      <c r="BV456" s="203">
        <f t="shared" si="15"/>
        <v>58085223.07</v>
      </c>
      <c r="BW456" s="203">
        <f t="shared" si="15"/>
        <v>5371844.4699999997</v>
      </c>
      <c r="BX456" s="203">
        <f t="shared" si="15"/>
        <v>5716958.0700000003</v>
      </c>
      <c r="BY456" s="203">
        <f t="shared" si="15"/>
        <v>24129644.789999999</v>
      </c>
      <c r="BZ456" s="203">
        <f t="shared" si="15"/>
        <v>3734197.44</v>
      </c>
      <c r="CA456" s="203">
        <f t="shared" si="15"/>
        <v>2991920.0500000003</v>
      </c>
      <c r="CB456" s="203">
        <f t="shared" si="15"/>
        <v>6946246.8699999992</v>
      </c>
      <c r="CC456" s="203">
        <f t="shared" si="15"/>
        <v>15903623.18</v>
      </c>
      <c r="CD456" s="203">
        <f t="shared" si="15"/>
        <v>21882415.079999998</v>
      </c>
      <c r="CE456" s="203">
        <f t="shared" si="15"/>
        <v>4687207.1800000006</v>
      </c>
      <c r="CF456" s="203">
        <f t="shared" si="15"/>
        <v>17426831.379999999</v>
      </c>
      <c r="CG456" s="203">
        <f t="shared" si="15"/>
        <v>5743141.5099999998</v>
      </c>
      <c r="CH456" s="203">
        <f t="shared" si="15"/>
        <v>2660789.96</v>
      </c>
      <c r="CI456" s="203">
        <f t="shared" si="15"/>
        <v>2477832.31</v>
      </c>
      <c r="CJ456" s="203">
        <f t="shared" si="15"/>
        <v>3177948.6700000004</v>
      </c>
      <c r="CK456" s="203">
        <f t="shared" si="15"/>
        <v>25364318.309999999</v>
      </c>
      <c r="CL456" s="203">
        <f t="shared" si="15"/>
        <v>3682043.9699999997</v>
      </c>
      <c r="CM456" s="203">
        <f t="shared" si="15"/>
        <v>2522524.59</v>
      </c>
    </row>
    <row r="457" spans="3:91" s="122" customFormat="1" ht="25.95" customHeight="1">
      <c r="C457" s="199">
        <v>7</v>
      </c>
      <c r="D457" s="202">
        <f>+D37+D38</f>
        <v>10413617.529999999</v>
      </c>
      <c r="E457" s="202">
        <f t="shared" ref="E457:BP457" si="16">+E37+E38</f>
        <v>148932.75</v>
      </c>
      <c r="F457" s="202">
        <f t="shared" si="16"/>
        <v>101708</v>
      </c>
      <c r="G457" s="202">
        <f t="shared" si="16"/>
        <v>52295</v>
      </c>
      <c r="H457" s="202">
        <f t="shared" si="16"/>
        <v>255025.5</v>
      </c>
      <c r="I457" s="202">
        <f t="shared" si="16"/>
        <v>322815.5</v>
      </c>
      <c r="J457" s="202">
        <f t="shared" si="16"/>
        <v>652878.25</v>
      </c>
      <c r="K457" s="202">
        <f t="shared" si="16"/>
        <v>340384</v>
      </c>
      <c r="L457" s="202">
        <f t="shared" si="16"/>
        <v>151187.33000000002</v>
      </c>
      <c r="M457" s="202">
        <f t="shared" si="16"/>
        <v>483449</v>
      </c>
      <c r="N457" s="202">
        <f t="shared" si="16"/>
        <v>1579628</v>
      </c>
      <c r="O457" s="202">
        <f t="shared" si="16"/>
        <v>120158</v>
      </c>
      <c r="P457" s="202">
        <f t="shared" si="16"/>
        <v>8483725.5899999999</v>
      </c>
      <c r="Q457" s="202">
        <f t="shared" si="16"/>
        <v>650001.39999999991</v>
      </c>
      <c r="R457" s="202">
        <f t="shared" si="16"/>
        <v>823417</v>
      </c>
      <c r="S457" s="202">
        <f t="shared" si="16"/>
        <v>642010.25</v>
      </c>
      <c r="T457" s="202">
        <f t="shared" si="16"/>
        <v>771419.25</v>
      </c>
      <c r="U457" s="202">
        <f t="shared" si="16"/>
        <v>632751.87</v>
      </c>
      <c r="V457" s="202">
        <f t="shared" si="16"/>
        <v>599861</v>
      </c>
      <c r="W457" s="202">
        <f t="shared" si="16"/>
        <v>134471.5</v>
      </c>
      <c r="X457" s="202">
        <f t="shared" si="16"/>
        <v>22639367.800000001</v>
      </c>
      <c r="Y457" s="202">
        <f t="shared" si="16"/>
        <v>372179.3</v>
      </c>
      <c r="Z457" s="202">
        <f t="shared" si="16"/>
        <v>1096688</v>
      </c>
      <c r="AA457" s="202">
        <f t="shared" si="16"/>
        <v>267673</v>
      </c>
      <c r="AB457" s="202">
        <f t="shared" si="16"/>
        <v>173444.5</v>
      </c>
      <c r="AC457" s="202">
        <f t="shared" si="16"/>
        <v>280174</v>
      </c>
      <c r="AD457" s="202">
        <f t="shared" si="16"/>
        <v>166294</v>
      </c>
      <c r="AE457" s="202">
        <f t="shared" si="16"/>
        <v>1760524.5</v>
      </c>
      <c r="AF457" s="202">
        <f t="shared" si="16"/>
        <v>265696</v>
      </c>
      <c r="AG457" s="202">
        <f t="shared" si="16"/>
        <v>285192.75</v>
      </c>
      <c r="AH457" s="202">
        <f t="shared" si="16"/>
        <v>304809.5</v>
      </c>
      <c r="AI457" s="202">
        <f t="shared" si="16"/>
        <v>321605</v>
      </c>
      <c r="AJ457" s="202">
        <f t="shared" si="16"/>
        <v>284525.5</v>
      </c>
      <c r="AK457" s="202">
        <f t="shared" si="16"/>
        <v>240988</v>
      </c>
      <c r="AL457" s="202">
        <f t="shared" si="16"/>
        <v>33656693.310000002</v>
      </c>
      <c r="AM457" s="202">
        <f t="shared" si="16"/>
        <v>383271</v>
      </c>
      <c r="AN457" s="202">
        <f t="shared" si="16"/>
        <v>253528</v>
      </c>
      <c r="AO457" s="202">
        <f t="shared" si="16"/>
        <v>673719.80999999994</v>
      </c>
      <c r="AP457" s="202">
        <f t="shared" si="16"/>
        <v>1450006.2</v>
      </c>
      <c r="AQ457" s="202">
        <f t="shared" si="16"/>
        <v>511044</v>
      </c>
      <c r="AR457" s="202">
        <f t="shared" si="16"/>
        <v>133230</v>
      </c>
      <c r="AS457" s="202">
        <f t="shared" si="16"/>
        <v>7786483.8800000008</v>
      </c>
      <c r="AT457" s="202">
        <f t="shared" si="16"/>
        <v>359242</v>
      </c>
      <c r="AU457" s="202">
        <f t="shared" si="16"/>
        <v>1038017</v>
      </c>
      <c r="AV457" s="202">
        <f t="shared" si="16"/>
        <v>580955.69999999995</v>
      </c>
      <c r="AW457" s="202">
        <f t="shared" si="16"/>
        <v>356984</v>
      </c>
      <c r="AX457" s="202">
        <f t="shared" si="16"/>
        <v>370804</v>
      </c>
      <c r="AY457" s="202">
        <f t="shared" si="16"/>
        <v>349884</v>
      </c>
      <c r="AZ457" s="202">
        <f t="shared" si="16"/>
        <v>471326</v>
      </c>
      <c r="BA457" s="202">
        <f t="shared" si="16"/>
        <v>390523</v>
      </c>
      <c r="BB457" s="202">
        <f t="shared" si="16"/>
        <v>6129839.75</v>
      </c>
      <c r="BC457" s="202">
        <f t="shared" si="16"/>
        <v>234855</v>
      </c>
      <c r="BD457" s="202">
        <f t="shared" si="16"/>
        <v>15426230.810000001</v>
      </c>
      <c r="BE457" s="202">
        <f t="shared" si="16"/>
        <v>1280566.24</v>
      </c>
      <c r="BF457" s="202">
        <f t="shared" si="16"/>
        <v>813114</v>
      </c>
      <c r="BG457" s="202">
        <f t="shared" si="16"/>
        <v>369717</v>
      </c>
      <c r="BH457" s="202">
        <f t="shared" si="16"/>
        <v>2842692.23</v>
      </c>
      <c r="BI457" s="202">
        <f t="shared" si="16"/>
        <v>403601</v>
      </c>
      <c r="BJ457" s="202">
        <f t="shared" si="16"/>
        <v>386628</v>
      </c>
      <c r="BK457" s="202">
        <f t="shared" si="16"/>
        <v>538818</v>
      </c>
      <c r="BL457" s="202">
        <f t="shared" si="16"/>
        <v>476148</v>
      </c>
      <c r="BM457" s="202">
        <f t="shared" si="16"/>
        <v>9522820.75</v>
      </c>
      <c r="BN457" s="202">
        <f t="shared" si="16"/>
        <v>134189.6</v>
      </c>
      <c r="BO457" s="202">
        <f t="shared" si="16"/>
        <v>188360.25</v>
      </c>
      <c r="BP457" s="202">
        <f t="shared" si="16"/>
        <v>975463</v>
      </c>
      <c r="BQ457" s="202">
        <f t="shared" ref="BQ457:CM457" si="17">+BQ37+BQ38</f>
        <v>486512.24</v>
      </c>
      <c r="BR457" s="202">
        <f t="shared" si="17"/>
        <v>179671</v>
      </c>
      <c r="BS457" s="202">
        <f t="shared" si="17"/>
        <v>40474445.270000003</v>
      </c>
      <c r="BT457" s="202">
        <f t="shared" si="17"/>
        <v>1043641.5</v>
      </c>
      <c r="BU457" s="202">
        <f t="shared" si="17"/>
        <v>252432</v>
      </c>
      <c r="BV457" s="202">
        <f t="shared" si="17"/>
        <v>6911936</v>
      </c>
      <c r="BW457" s="202">
        <f t="shared" si="17"/>
        <v>84416</v>
      </c>
      <c r="BX457" s="202">
        <f t="shared" si="17"/>
        <v>293349.5</v>
      </c>
      <c r="BY457" s="202">
        <f t="shared" si="17"/>
        <v>3782862.5</v>
      </c>
      <c r="BZ457" s="202">
        <f t="shared" si="17"/>
        <v>236530</v>
      </c>
      <c r="CA457" s="202">
        <f t="shared" si="17"/>
        <v>230273</v>
      </c>
      <c r="CB457" s="202">
        <f t="shared" si="17"/>
        <v>352295</v>
      </c>
      <c r="CC457" s="202">
        <f t="shared" si="17"/>
        <v>480037</v>
      </c>
      <c r="CD457" s="202">
        <f t="shared" si="17"/>
        <v>2128955</v>
      </c>
      <c r="CE457" s="202">
        <f t="shared" si="17"/>
        <v>431039</v>
      </c>
      <c r="CF457" s="202">
        <f t="shared" si="17"/>
        <v>1046322</v>
      </c>
      <c r="CG457" s="202">
        <f t="shared" si="17"/>
        <v>149920</v>
      </c>
      <c r="CH457" s="202">
        <f t="shared" si="17"/>
        <v>266296</v>
      </c>
      <c r="CI457" s="202">
        <f t="shared" si="17"/>
        <v>322156</v>
      </c>
      <c r="CJ457" s="202">
        <f t="shared" si="17"/>
        <v>195795</v>
      </c>
      <c r="CK457" s="202">
        <f t="shared" si="17"/>
        <v>3675880</v>
      </c>
      <c r="CL457" s="202">
        <f t="shared" si="17"/>
        <v>297149</v>
      </c>
      <c r="CM457" s="202">
        <f t="shared" si="17"/>
        <v>365776.9</v>
      </c>
    </row>
    <row r="458" spans="3:91" s="122" customFormat="1" ht="25.95" customHeight="1">
      <c r="C458" s="199">
        <v>8</v>
      </c>
      <c r="D458" s="203">
        <f>+D25+D26</f>
        <v>2305930.25</v>
      </c>
      <c r="E458" s="203">
        <f t="shared" ref="E458:BP458" si="18">+E25+E26</f>
        <v>0</v>
      </c>
      <c r="F458" s="203">
        <f t="shared" si="18"/>
        <v>0</v>
      </c>
      <c r="G458" s="203">
        <f t="shared" si="18"/>
        <v>50220</v>
      </c>
      <c r="H458" s="203">
        <f t="shared" si="18"/>
        <v>0</v>
      </c>
      <c r="I458" s="203">
        <f t="shared" si="18"/>
        <v>84858.5</v>
      </c>
      <c r="J458" s="203">
        <f t="shared" si="18"/>
        <v>23205.75</v>
      </c>
      <c r="K458" s="203">
        <f t="shared" si="18"/>
        <v>82277</v>
      </c>
      <c r="L458" s="203">
        <f t="shared" si="18"/>
        <v>0</v>
      </c>
      <c r="M458" s="203">
        <f t="shared" si="18"/>
        <v>0</v>
      </c>
      <c r="N458" s="203">
        <f t="shared" si="18"/>
        <v>668811.5</v>
      </c>
      <c r="O458" s="203">
        <f t="shared" si="18"/>
        <v>2451</v>
      </c>
      <c r="P458" s="203">
        <f t="shared" si="18"/>
        <v>1104254.2</v>
      </c>
      <c r="Q458" s="203">
        <f t="shared" si="18"/>
        <v>5888.2</v>
      </c>
      <c r="R458" s="203">
        <f t="shared" si="18"/>
        <v>7811</v>
      </c>
      <c r="S458" s="203">
        <f t="shared" si="18"/>
        <v>177914</v>
      </c>
      <c r="T458" s="203">
        <f t="shared" si="18"/>
        <v>51200</v>
      </c>
      <c r="U458" s="203">
        <f t="shared" si="18"/>
        <v>51526.5</v>
      </c>
      <c r="V458" s="203">
        <f t="shared" si="18"/>
        <v>2887.5</v>
      </c>
      <c r="W458" s="203">
        <f t="shared" si="18"/>
        <v>1995</v>
      </c>
      <c r="X458" s="203">
        <f t="shared" si="18"/>
        <v>1522386.66</v>
      </c>
      <c r="Y458" s="203">
        <f t="shared" si="18"/>
        <v>8515</v>
      </c>
      <c r="Z458" s="203">
        <f t="shared" si="18"/>
        <v>26238</v>
      </c>
      <c r="AA458" s="203">
        <f t="shared" si="18"/>
        <v>431324.16000000003</v>
      </c>
      <c r="AB458" s="203">
        <f t="shared" si="18"/>
        <v>20278</v>
      </c>
      <c r="AC458" s="203">
        <f t="shared" si="18"/>
        <v>57848.5</v>
      </c>
      <c r="AD458" s="203">
        <f t="shared" si="18"/>
        <v>28982</v>
      </c>
      <c r="AE458" s="203">
        <f t="shared" si="18"/>
        <v>117931</v>
      </c>
      <c r="AF458" s="203">
        <f t="shared" si="18"/>
        <v>183690.75</v>
      </c>
      <c r="AG458" s="203">
        <f t="shared" si="18"/>
        <v>51830</v>
      </c>
      <c r="AH458" s="203">
        <f t="shared" si="18"/>
        <v>23609.69</v>
      </c>
      <c r="AI458" s="203">
        <f t="shared" si="18"/>
        <v>63920</v>
      </c>
      <c r="AJ458" s="203">
        <f t="shared" si="18"/>
        <v>26645</v>
      </c>
      <c r="AK458" s="203">
        <f t="shared" si="18"/>
        <v>0</v>
      </c>
      <c r="AL458" s="203">
        <f t="shared" si="18"/>
        <v>12576595.91</v>
      </c>
      <c r="AM458" s="203">
        <f t="shared" si="18"/>
        <v>0</v>
      </c>
      <c r="AN458" s="203">
        <f t="shared" si="18"/>
        <v>12847</v>
      </c>
      <c r="AO458" s="203">
        <f t="shared" si="18"/>
        <v>70957.25</v>
      </c>
      <c r="AP458" s="203">
        <f t="shared" si="18"/>
        <v>342056</v>
      </c>
      <c r="AQ458" s="203">
        <f t="shared" si="18"/>
        <v>46166</v>
      </c>
      <c r="AR458" s="203">
        <f t="shared" si="18"/>
        <v>0</v>
      </c>
      <c r="AS458" s="203">
        <f t="shared" si="18"/>
        <v>188693</v>
      </c>
      <c r="AT458" s="203">
        <f t="shared" si="18"/>
        <v>67795.5</v>
      </c>
      <c r="AU458" s="203">
        <f t="shared" si="18"/>
        <v>33524</v>
      </c>
      <c r="AV458" s="203">
        <f t="shared" si="18"/>
        <v>24868.16</v>
      </c>
      <c r="AW458" s="203">
        <f t="shared" si="18"/>
        <v>8690</v>
      </c>
      <c r="AX458" s="203">
        <f t="shared" si="18"/>
        <v>2714.5</v>
      </c>
      <c r="AY458" s="203">
        <f t="shared" si="18"/>
        <v>24494.25</v>
      </c>
      <c r="AZ458" s="203">
        <f t="shared" si="18"/>
        <v>8224</v>
      </c>
      <c r="BA458" s="203">
        <f t="shared" si="18"/>
        <v>20063</v>
      </c>
      <c r="BB458" s="203">
        <f t="shared" si="18"/>
        <v>896883.5</v>
      </c>
      <c r="BC458" s="203">
        <f t="shared" si="18"/>
        <v>10995.73</v>
      </c>
      <c r="BD458" s="203">
        <f t="shared" si="18"/>
        <v>9853111.0099999998</v>
      </c>
      <c r="BE458" s="203">
        <f t="shared" si="18"/>
        <v>309736.09999999998</v>
      </c>
      <c r="BF458" s="203">
        <f t="shared" si="18"/>
        <v>9230</v>
      </c>
      <c r="BG458" s="203">
        <f t="shared" si="18"/>
        <v>29567.25</v>
      </c>
      <c r="BH458" s="203">
        <f t="shared" si="18"/>
        <v>3302222.24</v>
      </c>
      <c r="BI458" s="203">
        <f t="shared" si="18"/>
        <v>13500</v>
      </c>
      <c r="BJ458" s="203">
        <f t="shared" si="18"/>
        <v>0</v>
      </c>
      <c r="BK458" s="203">
        <f t="shared" si="18"/>
        <v>0</v>
      </c>
      <c r="BL458" s="203">
        <f t="shared" si="18"/>
        <v>78586.5</v>
      </c>
      <c r="BM458" s="203">
        <f t="shared" si="18"/>
        <v>1370524.25</v>
      </c>
      <c r="BN458" s="203">
        <f t="shared" si="18"/>
        <v>0</v>
      </c>
      <c r="BO458" s="203">
        <f t="shared" si="18"/>
        <v>6825</v>
      </c>
      <c r="BP458" s="203">
        <f t="shared" si="18"/>
        <v>72884.5</v>
      </c>
      <c r="BQ458" s="203">
        <f t="shared" ref="BQ458:CM458" si="19">+BQ25+BQ26</f>
        <v>5922</v>
      </c>
      <c r="BR458" s="203">
        <f t="shared" si="19"/>
        <v>0</v>
      </c>
      <c r="BS458" s="203">
        <f t="shared" si="19"/>
        <v>8146490.25</v>
      </c>
      <c r="BT458" s="203">
        <f t="shared" si="19"/>
        <v>17643</v>
      </c>
      <c r="BU458" s="203">
        <f t="shared" si="19"/>
        <v>25902.86</v>
      </c>
      <c r="BV458" s="203">
        <f t="shared" si="19"/>
        <v>761268</v>
      </c>
      <c r="BW458" s="203">
        <f t="shared" si="19"/>
        <v>1000</v>
      </c>
      <c r="BX458" s="203">
        <f t="shared" si="19"/>
        <v>28826</v>
      </c>
      <c r="BY458" s="203">
        <f t="shared" si="19"/>
        <v>136386.25</v>
      </c>
      <c r="BZ458" s="203">
        <f t="shared" si="19"/>
        <v>10113</v>
      </c>
      <c r="CA458" s="203">
        <f t="shared" si="19"/>
        <v>10965</v>
      </c>
      <c r="CB458" s="203">
        <f t="shared" si="19"/>
        <v>0</v>
      </c>
      <c r="CC458" s="203">
        <f t="shared" si="19"/>
        <v>112583</v>
      </c>
      <c r="CD458" s="203">
        <f t="shared" si="19"/>
        <v>236077</v>
      </c>
      <c r="CE458" s="203">
        <f t="shared" si="19"/>
        <v>25466</v>
      </c>
      <c r="CF458" s="203">
        <f t="shared" si="19"/>
        <v>119941</v>
      </c>
      <c r="CG458" s="203">
        <f t="shared" si="19"/>
        <v>7197</v>
      </c>
      <c r="CH458" s="203">
        <f t="shared" si="19"/>
        <v>0</v>
      </c>
      <c r="CI458" s="203">
        <f t="shared" si="19"/>
        <v>0</v>
      </c>
      <c r="CJ458" s="203">
        <f t="shared" si="19"/>
        <v>0</v>
      </c>
      <c r="CK458" s="203">
        <f t="shared" si="19"/>
        <v>307000</v>
      </c>
      <c r="CL458" s="203">
        <f t="shared" si="19"/>
        <v>0</v>
      </c>
      <c r="CM458" s="203">
        <f t="shared" si="19"/>
        <v>0</v>
      </c>
    </row>
    <row r="459" spans="3:91" s="122" customFormat="1" ht="25.95" customHeight="1">
      <c r="C459" s="199">
        <v>9</v>
      </c>
      <c r="D459" s="202">
        <f>+D39+D40+D41+D42+D43+D44+D45+D46</f>
        <v>16483070.390000001</v>
      </c>
      <c r="E459" s="202">
        <f t="shared" ref="E459:BP459" si="20">+E39+E40+E41+E42+E43+E44+E45+E46</f>
        <v>1522634.44</v>
      </c>
      <c r="F459" s="202">
        <f t="shared" si="20"/>
        <v>633576.79000000015</v>
      </c>
      <c r="G459" s="202">
        <f t="shared" si="20"/>
        <v>832216.09</v>
      </c>
      <c r="H459" s="202">
        <f t="shared" si="20"/>
        <v>437950.57</v>
      </c>
      <c r="I459" s="202">
        <f t="shared" si="20"/>
        <v>1513836.9799999997</v>
      </c>
      <c r="J459" s="202">
        <f t="shared" si="20"/>
        <v>1226495.3099999998</v>
      </c>
      <c r="K459" s="202">
        <f t="shared" si="20"/>
        <v>4171839.4899999998</v>
      </c>
      <c r="L459" s="202">
        <f t="shared" si="20"/>
        <v>985275.37</v>
      </c>
      <c r="M459" s="202">
        <f t="shared" si="20"/>
        <v>851666.81</v>
      </c>
      <c r="N459" s="202">
        <f t="shared" si="20"/>
        <v>4012414.21</v>
      </c>
      <c r="O459" s="202">
        <f t="shared" si="20"/>
        <v>370063.55</v>
      </c>
      <c r="P459" s="202">
        <f t="shared" si="20"/>
        <v>14633319.75</v>
      </c>
      <c r="Q459" s="202">
        <f t="shared" si="20"/>
        <v>1824566</v>
      </c>
      <c r="R459" s="202">
        <f t="shared" si="20"/>
        <v>2578938.8200000003</v>
      </c>
      <c r="S459" s="202">
        <f t="shared" si="20"/>
        <v>5396588.04</v>
      </c>
      <c r="T459" s="202">
        <f t="shared" si="20"/>
        <v>1135595.19</v>
      </c>
      <c r="U459" s="202">
        <f t="shared" si="20"/>
        <v>1758840.0300000003</v>
      </c>
      <c r="V459" s="202">
        <f t="shared" si="20"/>
        <v>1221767.1199999999</v>
      </c>
      <c r="W459" s="202">
        <f t="shared" si="20"/>
        <v>658529.64999999991</v>
      </c>
      <c r="X459" s="202">
        <f t="shared" si="20"/>
        <v>25398987.730000004</v>
      </c>
      <c r="Y459" s="202">
        <f t="shared" si="20"/>
        <v>612224.24000000011</v>
      </c>
      <c r="Z459" s="202">
        <f t="shared" si="20"/>
        <v>1580472</v>
      </c>
      <c r="AA459" s="202">
        <f t="shared" si="20"/>
        <v>1009780.9800000001</v>
      </c>
      <c r="AB459" s="202">
        <f t="shared" si="20"/>
        <v>641077.5199999999</v>
      </c>
      <c r="AC459" s="202">
        <f t="shared" si="20"/>
        <v>1119376.1300000001</v>
      </c>
      <c r="AD459" s="202">
        <f t="shared" si="20"/>
        <v>1123544.1499999999</v>
      </c>
      <c r="AE459" s="202">
        <f t="shared" si="20"/>
        <v>4185252.6899999995</v>
      </c>
      <c r="AF459" s="202">
        <f t="shared" si="20"/>
        <v>558551.16999999993</v>
      </c>
      <c r="AG459" s="202">
        <f t="shared" si="20"/>
        <v>955913.11</v>
      </c>
      <c r="AH459" s="202">
        <f t="shared" si="20"/>
        <v>636323.47</v>
      </c>
      <c r="AI459" s="202">
        <f t="shared" si="20"/>
        <v>2152157.3899999997</v>
      </c>
      <c r="AJ459" s="202">
        <f t="shared" si="20"/>
        <v>764623.27999999991</v>
      </c>
      <c r="AK459" s="202">
        <f t="shared" si="20"/>
        <v>654385.94999999995</v>
      </c>
      <c r="AL459" s="202">
        <f t="shared" si="20"/>
        <v>74641375.100000009</v>
      </c>
      <c r="AM459" s="202">
        <f t="shared" si="20"/>
        <v>910716.07</v>
      </c>
      <c r="AN459" s="202">
        <f t="shared" si="20"/>
        <v>1915897.74</v>
      </c>
      <c r="AO459" s="202">
        <f t="shared" si="20"/>
        <v>3907234.2</v>
      </c>
      <c r="AP459" s="202">
        <f t="shared" si="20"/>
        <v>3889185.9499999997</v>
      </c>
      <c r="AQ459" s="202">
        <f t="shared" si="20"/>
        <v>1830906.5299999998</v>
      </c>
      <c r="AR459" s="202">
        <f t="shared" si="20"/>
        <v>1366986.3</v>
      </c>
      <c r="AS459" s="202">
        <f t="shared" si="20"/>
        <v>11583388.48</v>
      </c>
      <c r="AT459" s="202">
        <f t="shared" si="20"/>
        <v>1978342.0299999998</v>
      </c>
      <c r="AU459" s="202">
        <f t="shared" si="20"/>
        <v>5302923.91</v>
      </c>
      <c r="AV459" s="202">
        <f t="shared" si="20"/>
        <v>3211939.8</v>
      </c>
      <c r="AW459" s="202">
        <f t="shared" si="20"/>
        <v>1097049.22</v>
      </c>
      <c r="AX459" s="202">
        <f t="shared" si="20"/>
        <v>487171.43000000005</v>
      </c>
      <c r="AY459" s="202">
        <f t="shared" si="20"/>
        <v>1228707.1400000001</v>
      </c>
      <c r="AZ459" s="202">
        <f t="shared" si="20"/>
        <v>3199812.93</v>
      </c>
      <c r="BA459" s="202">
        <f t="shared" si="20"/>
        <v>1107923.6200000001</v>
      </c>
      <c r="BB459" s="202">
        <f t="shared" si="20"/>
        <v>11613404.560000002</v>
      </c>
      <c r="BC459" s="202">
        <f t="shared" si="20"/>
        <v>1078216.7599999998</v>
      </c>
      <c r="BD459" s="202">
        <f t="shared" si="20"/>
        <v>23548220.48</v>
      </c>
      <c r="BE459" s="202">
        <f t="shared" si="20"/>
        <v>2759340.7200000007</v>
      </c>
      <c r="BF459" s="202">
        <f t="shared" si="20"/>
        <v>1054728</v>
      </c>
      <c r="BG459" s="202">
        <f t="shared" si="20"/>
        <v>1205011.2200000002</v>
      </c>
      <c r="BH459" s="202">
        <f t="shared" si="20"/>
        <v>18000618.059999995</v>
      </c>
      <c r="BI459" s="202">
        <f t="shared" si="20"/>
        <v>283730.23</v>
      </c>
      <c r="BJ459" s="202">
        <f t="shared" si="20"/>
        <v>351227.63</v>
      </c>
      <c r="BK459" s="202">
        <f t="shared" si="20"/>
        <v>552126.56999999995</v>
      </c>
      <c r="BL459" s="202">
        <f t="shared" si="20"/>
        <v>801579.71</v>
      </c>
      <c r="BM459" s="202">
        <f t="shared" si="20"/>
        <v>17442142.690000001</v>
      </c>
      <c r="BN459" s="202">
        <f t="shared" si="20"/>
        <v>1302633.3700000001</v>
      </c>
      <c r="BO459" s="202">
        <f t="shared" si="20"/>
        <v>1408492.32</v>
      </c>
      <c r="BP459" s="202">
        <f t="shared" si="20"/>
        <v>2332579.7399999998</v>
      </c>
      <c r="BQ459" s="202">
        <f t="shared" ref="BQ459:CM459" si="21">+BQ39+BQ40+BQ41+BQ42+BQ43+BQ44+BQ45+BQ46</f>
        <v>911151.56</v>
      </c>
      <c r="BR459" s="202">
        <f t="shared" si="21"/>
        <v>946217.83</v>
      </c>
      <c r="BS459" s="202">
        <f t="shared" si="21"/>
        <v>78690024.390000001</v>
      </c>
      <c r="BT459" s="202">
        <f t="shared" si="21"/>
        <v>1601257.7</v>
      </c>
      <c r="BU459" s="202">
        <f t="shared" si="21"/>
        <v>863468.59000000008</v>
      </c>
      <c r="BV459" s="202">
        <f t="shared" si="21"/>
        <v>10670231.550000001</v>
      </c>
      <c r="BW459" s="202">
        <f t="shared" si="21"/>
        <v>617842.17999999982</v>
      </c>
      <c r="BX459" s="202">
        <f t="shared" si="21"/>
        <v>667815.69999999995</v>
      </c>
      <c r="BY459" s="202">
        <f t="shared" si="21"/>
        <v>3249485.71</v>
      </c>
      <c r="BZ459" s="202">
        <f t="shared" si="21"/>
        <v>768074.30999999994</v>
      </c>
      <c r="CA459" s="202">
        <f t="shared" si="21"/>
        <v>493209.00999999995</v>
      </c>
      <c r="CB459" s="202">
        <f t="shared" si="21"/>
        <v>977025.98</v>
      </c>
      <c r="CC459" s="202">
        <f t="shared" si="21"/>
        <v>3985612.26</v>
      </c>
      <c r="CD459" s="202">
        <f t="shared" si="21"/>
        <v>4014236.86</v>
      </c>
      <c r="CE459" s="202">
        <f t="shared" si="21"/>
        <v>824043.76</v>
      </c>
      <c r="CF459" s="202">
        <f t="shared" si="21"/>
        <v>2432200.8200000003</v>
      </c>
      <c r="CG459" s="202">
        <f t="shared" si="21"/>
        <v>912367.27</v>
      </c>
      <c r="CH459" s="202">
        <f t="shared" si="21"/>
        <v>514954.05000000005</v>
      </c>
      <c r="CI459" s="202">
        <f t="shared" si="21"/>
        <v>516653.76</v>
      </c>
      <c r="CJ459" s="202">
        <f t="shared" si="21"/>
        <v>814043.52</v>
      </c>
      <c r="CK459" s="202">
        <f t="shared" si="21"/>
        <v>4653617.7799999993</v>
      </c>
      <c r="CL459" s="202">
        <f t="shared" si="21"/>
        <v>658205.56999999995</v>
      </c>
      <c r="CM459" s="202">
        <f t="shared" si="21"/>
        <v>296298.03999999998</v>
      </c>
    </row>
    <row r="460" spans="3:91" s="122" customFormat="1" ht="25.95" customHeight="1">
      <c r="C460" s="199">
        <v>10</v>
      </c>
      <c r="D460" s="203">
        <f>+D97+D98+D99+D100+D101+D102+D103+D104+D105+D106+D107+D108+D109+D110+D111+D112</f>
        <v>931372.39000000013</v>
      </c>
      <c r="E460" s="203">
        <f t="shared" ref="E460:BP460" si="22">+E97+E98+E99+E100+E101+E102+E103+E104+E105+E106+E107+E108+E109+E110+E111+E112</f>
        <v>26615</v>
      </c>
      <c r="F460" s="203">
        <f t="shared" si="22"/>
        <v>241886</v>
      </c>
      <c r="G460" s="203">
        <f t="shared" si="22"/>
        <v>55183.200000000012</v>
      </c>
      <c r="H460" s="203">
        <f t="shared" si="22"/>
        <v>26467</v>
      </c>
      <c r="I460" s="203">
        <f t="shared" si="22"/>
        <v>81867</v>
      </c>
      <c r="J460" s="203">
        <f t="shared" si="22"/>
        <v>51517.319999999992</v>
      </c>
      <c r="K460" s="203">
        <f t="shared" si="22"/>
        <v>173068.79999999999</v>
      </c>
      <c r="L460" s="203">
        <f t="shared" si="22"/>
        <v>23199.090000000004</v>
      </c>
      <c r="M460" s="203">
        <f t="shared" si="22"/>
        <v>19140</v>
      </c>
      <c r="N460" s="203">
        <f t="shared" si="22"/>
        <v>46402.170000000013</v>
      </c>
      <c r="O460" s="203">
        <f t="shared" si="22"/>
        <v>9568.25</v>
      </c>
      <c r="P460" s="203">
        <f t="shared" si="22"/>
        <v>335347.88</v>
      </c>
      <c r="Q460" s="203">
        <f t="shared" si="22"/>
        <v>55560.490000000005</v>
      </c>
      <c r="R460" s="203">
        <f t="shared" si="22"/>
        <v>36658</v>
      </c>
      <c r="S460" s="203">
        <f t="shared" si="22"/>
        <v>95296.459999999992</v>
      </c>
      <c r="T460" s="203">
        <f t="shared" si="22"/>
        <v>55535</v>
      </c>
      <c r="U460" s="203">
        <f t="shared" si="22"/>
        <v>8355</v>
      </c>
      <c r="V460" s="203">
        <f t="shared" si="22"/>
        <v>23380.5</v>
      </c>
      <c r="W460" s="203">
        <f t="shared" si="22"/>
        <v>164355.59000000003</v>
      </c>
      <c r="X460" s="203">
        <f t="shared" si="22"/>
        <v>1236188.44</v>
      </c>
      <c r="Y460" s="203">
        <f t="shared" si="22"/>
        <v>13011.36</v>
      </c>
      <c r="Z460" s="203">
        <f t="shared" si="22"/>
        <v>127891</v>
      </c>
      <c r="AA460" s="203">
        <f t="shared" si="22"/>
        <v>288158</v>
      </c>
      <c r="AB460" s="203">
        <f t="shared" si="22"/>
        <v>2014</v>
      </c>
      <c r="AC460" s="203">
        <f t="shared" si="22"/>
        <v>66084.239999999991</v>
      </c>
      <c r="AD460" s="203">
        <f t="shared" si="22"/>
        <v>24832</v>
      </c>
      <c r="AE460" s="203">
        <f t="shared" si="22"/>
        <v>261730.46</v>
      </c>
      <c r="AF460" s="203">
        <f t="shared" si="22"/>
        <v>19140</v>
      </c>
      <c r="AG460" s="203">
        <f t="shared" si="22"/>
        <v>26852.989999999998</v>
      </c>
      <c r="AH460" s="203">
        <f t="shared" si="22"/>
        <v>34016.14</v>
      </c>
      <c r="AI460" s="203">
        <f t="shared" si="22"/>
        <v>211594.16</v>
      </c>
      <c r="AJ460" s="203">
        <f t="shared" si="22"/>
        <v>80589</v>
      </c>
      <c r="AK460" s="203">
        <f t="shared" si="22"/>
        <v>18674.999999999996</v>
      </c>
      <c r="AL460" s="203">
        <f t="shared" si="22"/>
        <v>383845.8</v>
      </c>
      <c r="AM460" s="203">
        <f t="shared" si="22"/>
        <v>11479</v>
      </c>
      <c r="AN460" s="203">
        <f t="shared" si="22"/>
        <v>7691</v>
      </c>
      <c r="AO460" s="203">
        <f t="shared" si="22"/>
        <v>58770</v>
      </c>
      <c r="AP460" s="203">
        <f t="shared" si="22"/>
        <v>40785.119999999995</v>
      </c>
      <c r="AQ460" s="203">
        <f t="shared" si="22"/>
        <v>2986</v>
      </c>
      <c r="AR460" s="203">
        <f t="shared" si="22"/>
        <v>2720</v>
      </c>
      <c r="AS460" s="203">
        <f t="shared" si="22"/>
        <v>70769.09</v>
      </c>
      <c r="AT460" s="203">
        <f t="shared" si="22"/>
        <v>12765.5</v>
      </c>
      <c r="AU460" s="203">
        <f t="shared" si="22"/>
        <v>53714.720000000001</v>
      </c>
      <c r="AV460" s="203">
        <f t="shared" si="22"/>
        <v>85551.709999999992</v>
      </c>
      <c r="AW460" s="203">
        <f t="shared" si="22"/>
        <v>13898</v>
      </c>
      <c r="AX460" s="203">
        <f t="shared" si="22"/>
        <v>6169</v>
      </c>
      <c r="AY460" s="203">
        <f t="shared" si="22"/>
        <v>13512</v>
      </c>
      <c r="AZ460" s="203">
        <f t="shared" si="22"/>
        <v>11468</v>
      </c>
      <c r="BA460" s="203">
        <f t="shared" si="22"/>
        <v>9091</v>
      </c>
      <c r="BB460" s="203">
        <f t="shared" si="22"/>
        <v>145219.62</v>
      </c>
      <c r="BC460" s="203">
        <f t="shared" si="22"/>
        <v>2222</v>
      </c>
      <c r="BD460" s="203">
        <f t="shared" si="22"/>
        <v>599747.24</v>
      </c>
      <c r="BE460" s="203">
        <f t="shared" si="22"/>
        <v>56094.7</v>
      </c>
      <c r="BF460" s="203">
        <f t="shared" si="22"/>
        <v>149383</v>
      </c>
      <c r="BG460" s="203">
        <f t="shared" si="22"/>
        <v>73233.01999999999</v>
      </c>
      <c r="BH460" s="203">
        <f t="shared" si="22"/>
        <v>300022.93</v>
      </c>
      <c r="BI460" s="203">
        <f t="shared" si="22"/>
        <v>0</v>
      </c>
      <c r="BJ460" s="203">
        <f t="shared" si="22"/>
        <v>700</v>
      </c>
      <c r="BK460" s="203">
        <f t="shared" si="22"/>
        <v>0</v>
      </c>
      <c r="BL460" s="203">
        <f t="shared" si="22"/>
        <v>49036</v>
      </c>
      <c r="BM460" s="203">
        <f t="shared" si="22"/>
        <v>132323.37</v>
      </c>
      <c r="BN460" s="203">
        <f t="shared" si="22"/>
        <v>102594.5</v>
      </c>
      <c r="BO460" s="203">
        <f t="shared" si="22"/>
        <v>500</v>
      </c>
      <c r="BP460" s="203">
        <f t="shared" si="22"/>
        <v>7527</v>
      </c>
      <c r="BQ460" s="203">
        <f t="shared" ref="BQ460:CM460" si="23">+BQ97+BQ98+BQ99+BQ100+BQ101+BQ102+BQ103+BQ104+BQ105+BQ106+BQ107+BQ108+BQ109+BQ110+BQ111+BQ112</f>
        <v>28681</v>
      </c>
      <c r="BR460" s="203">
        <f t="shared" si="23"/>
        <v>38608</v>
      </c>
      <c r="BS460" s="203">
        <f t="shared" si="23"/>
        <v>828552.54999999993</v>
      </c>
      <c r="BT460" s="203">
        <f t="shared" si="23"/>
        <v>33450.15</v>
      </c>
      <c r="BU460" s="203">
        <f t="shared" si="23"/>
        <v>0</v>
      </c>
      <c r="BV460" s="203">
        <f t="shared" si="23"/>
        <v>122332</v>
      </c>
      <c r="BW460" s="203">
        <f t="shared" si="23"/>
        <v>4099.84</v>
      </c>
      <c r="BX460" s="203">
        <f t="shared" si="23"/>
        <v>11248</v>
      </c>
      <c r="BY460" s="203">
        <f t="shared" si="23"/>
        <v>14494</v>
      </c>
      <c r="BZ460" s="203">
        <f t="shared" si="23"/>
        <v>6493</v>
      </c>
      <c r="CA460" s="203">
        <f t="shared" si="23"/>
        <v>2828</v>
      </c>
      <c r="CB460" s="203">
        <f t="shared" si="23"/>
        <v>8525</v>
      </c>
      <c r="CC460" s="203">
        <f t="shared" si="23"/>
        <v>1000</v>
      </c>
      <c r="CD460" s="203">
        <f t="shared" si="23"/>
        <v>99120.75</v>
      </c>
      <c r="CE460" s="203">
        <f t="shared" si="23"/>
        <v>16968</v>
      </c>
      <c r="CF460" s="203">
        <f t="shared" si="23"/>
        <v>66388.28</v>
      </c>
      <c r="CG460" s="203">
        <f t="shared" si="23"/>
        <v>4960</v>
      </c>
      <c r="CH460" s="203">
        <f t="shared" si="23"/>
        <v>8571</v>
      </c>
      <c r="CI460" s="203">
        <f t="shared" si="23"/>
        <v>21133.96</v>
      </c>
      <c r="CJ460" s="203">
        <f t="shared" si="23"/>
        <v>1241</v>
      </c>
      <c r="CK460" s="203">
        <f t="shared" si="23"/>
        <v>11297.470000000001</v>
      </c>
      <c r="CL460" s="203">
        <f t="shared" si="23"/>
        <v>0</v>
      </c>
      <c r="CM460" s="203">
        <f t="shared" si="23"/>
        <v>17585.27</v>
      </c>
    </row>
    <row r="461" spans="3:91" s="122" customFormat="1" ht="25.95" customHeight="1">
      <c r="C461" s="199">
        <v>11</v>
      </c>
      <c r="D461" s="202">
        <f>+D27+D28</f>
        <v>57742014.549999997</v>
      </c>
      <c r="E461" s="202">
        <f t="shared" ref="E461:BP461" si="24">+E27+E28</f>
        <v>1193307.44</v>
      </c>
      <c r="F461" s="202">
        <f t="shared" si="24"/>
        <v>1607656</v>
      </c>
      <c r="G461" s="202">
        <f t="shared" si="24"/>
        <v>4202517</v>
      </c>
      <c r="H461" s="202">
        <f t="shared" si="24"/>
        <v>740459.5</v>
      </c>
      <c r="I461" s="202">
        <f t="shared" si="24"/>
        <v>1424840.5</v>
      </c>
      <c r="J461" s="202">
        <f t="shared" si="24"/>
        <v>2099899.7000000002</v>
      </c>
      <c r="K461" s="202">
        <f t="shared" si="24"/>
        <v>5679031.29</v>
      </c>
      <c r="L461" s="202">
        <f t="shared" si="24"/>
        <v>1614397</v>
      </c>
      <c r="M461" s="202">
        <f t="shared" si="24"/>
        <v>1741997.18</v>
      </c>
      <c r="N461" s="202">
        <f t="shared" si="24"/>
        <v>15412066.5</v>
      </c>
      <c r="O461" s="202">
        <f t="shared" si="24"/>
        <v>446163.5</v>
      </c>
      <c r="P461" s="202">
        <f t="shared" si="24"/>
        <v>25196424.900000002</v>
      </c>
      <c r="Q461" s="202">
        <f t="shared" si="24"/>
        <v>2879890.8400000003</v>
      </c>
      <c r="R461" s="202">
        <f t="shared" si="24"/>
        <v>2247854.9500000002</v>
      </c>
      <c r="S461" s="202">
        <f t="shared" si="24"/>
        <v>7241283.25</v>
      </c>
      <c r="T461" s="202">
        <f t="shared" si="24"/>
        <v>2417558.94</v>
      </c>
      <c r="U461" s="202">
        <f t="shared" si="24"/>
        <v>5260233.45</v>
      </c>
      <c r="V461" s="202">
        <f t="shared" si="24"/>
        <v>1889003.5</v>
      </c>
      <c r="W461" s="202">
        <f t="shared" si="24"/>
        <v>1311221</v>
      </c>
      <c r="X461" s="202">
        <f t="shared" si="24"/>
        <v>76338154.539999992</v>
      </c>
      <c r="Y461" s="202">
        <f t="shared" si="24"/>
        <v>1686640</v>
      </c>
      <c r="Z461" s="202">
        <f t="shared" si="24"/>
        <v>7422004.1500000004</v>
      </c>
      <c r="AA461" s="202">
        <f t="shared" si="24"/>
        <v>4263083.1899999995</v>
      </c>
      <c r="AB461" s="202">
        <f t="shared" si="24"/>
        <v>1150253</v>
      </c>
      <c r="AC461" s="202">
        <f t="shared" si="24"/>
        <v>1652028.7</v>
      </c>
      <c r="AD461" s="202">
        <f t="shared" si="24"/>
        <v>7130774</v>
      </c>
      <c r="AE461" s="202">
        <f t="shared" si="24"/>
        <v>8474965.5</v>
      </c>
      <c r="AF461" s="202">
        <f t="shared" si="24"/>
        <v>1560934</v>
      </c>
      <c r="AG461" s="202">
        <f t="shared" si="24"/>
        <v>1909951.25</v>
      </c>
      <c r="AH461" s="202">
        <f t="shared" si="24"/>
        <v>1263245.5</v>
      </c>
      <c r="AI461" s="202">
        <f t="shared" si="24"/>
        <v>9005404</v>
      </c>
      <c r="AJ461" s="202">
        <f t="shared" si="24"/>
        <v>1694426.5</v>
      </c>
      <c r="AK461" s="202">
        <f t="shared" si="24"/>
        <v>1533021.25</v>
      </c>
      <c r="AL461" s="202">
        <f t="shared" si="24"/>
        <v>100993367.62</v>
      </c>
      <c r="AM461" s="202">
        <f t="shared" si="24"/>
        <v>1005973</v>
      </c>
      <c r="AN461" s="202">
        <f t="shared" si="24"/>
        <v>825909</v>
      </c>
      <c r="AO461" s="202">
        <f t="shared" si="24"/>
        <v>11480018.35</v>
      </c>
      <c r="AP461" s="202">
        <f t="shared" si="24"/>
        <v>7976927</v>
      </c>
      <c r="AQ461" s="202">
        <f t="shared" si="24"/>
        <v>2032902.9</v>
      </c>
      <c r="AR461" s="202">
        <f t="shared" si="24"/>
        <v>493087.5</v>
      </c>
      <c r="AS461" s="202">
        <f t="shared" si="24"/>
        <v>26133457.859999999</v>
      </c>
      <c r="AT461" s="202">
        <f t="shared" si="24"/>
        <v>2023684</v>
      </c>
      <c r="AU461" s="202">
        <f t="shared" si="24"/>
        <v>3625856</v>
      </c>
      <c r="AV461" s="202">
        <f t="shared" si="24"/>
        <v>3269651.42</v>
      </c>
      <c r="AW461" s="202">
        <f t="shared" si="24"/>
        <v>2417105.4900000002</v>
      </c>
      <c r="AX461" s="202">
        <f t="shared" si="24"/>
        <v>1178540.75</v>
      </c>
      <c r="AY461" s="202">
        <f t="shared" si="24"/>
        <v>2242806.75</v>
      </c>
      <c r="AZ461" s="202">
        <f t="shared" si="24"/>
        <v>1210945.5</v>
      </c>
      <c r="BA461" s="202">
        <f t="shared" si="24"/>
        <v>1094091</v>
      </c>
      <c r="BB461" s="202">
        <f t="shared" si="24"/>
        <v>24553128.469999999</v>
      </c>
      <c r="BC461" s="202">
        <f t="shared" si="24"/>
        <v>1326719.5</v>
      </c>
      <c r="BD461" s="202">
        <f t="shared" si="24"/>
        <v>94427901.219999999</v>
      </c>
      <c r="BE461" s="202">
        <f t="shared" si="24"/>
        <v>9386617.620000001</v>
      </c>
      <c r="BF461" s="202">
        <f t="shared" si="24"/>
        <v>1945538.25</v>
      </c>
      <c r="BG461" s="202">
        <f t="shared" si="24"/>
        <v>2040609.5</v>
      </c>
      <c r="BH461" s="202">
        <f t="shared" si="24"/>
        <v>65259708.829999998</v>
      </c>
      <c r="BI461" s="202">
        <f t="shared" si="24"/>
        <v>1151761.8999999999</v>
      </c>
      <c r="BJ461" s="202">
        <f t="shared" si="24"/>
        <v>1137297</v>
      </c>
      <c r="BK461" s="202">
        <f t="shared" si="24"/>
        <v>1565623</v>
      </c>
      <c r="BL461" s="202">
        <f t="shared" si="24"/>
        <v>1676718.5</v>
      </c>
      <c r="BM461" s="202">
        <f t="shared" si="24"/>
        <v>35301809.75</v>
      </c>
      <c r="BN461" s="202">
        <f t="shared" si="24"/>
        <v>3845400.25</v>
      </c>
      <c r="BO461" s="202">
        <f t="shared" si="24"/>
        <v>1770584.72</v>
      </c>
      <c r="BP461" s="202">
        <f t="shared" si="24"/>
        <v>4764918.4000000004</v>
      </c>
      <c r="BQ461" s="202">
        <f t="shared" ref="BQ461:CM461" si="25">+BQ27+BQ28</f>
        <v>1627394.8900000001</v>
      </c>
      <c r="BR461" s="202">
        <f t="shared" si="25"/>
        <v>2252736.58</v>
      </c>
      <c r="BS461" s="202">
        <f t="shared" si="25"/>
        <v>207162845.22</v>
      </c>
      <c r="BT461" s="202">
        <f t="shared" si="25"/>
        <v>1960960.4</v>
      </c>
      <c r="BU461" s="202">
        <f t="shared" si="25"/>
        <v>2185766.7199999997</v>
      </c>
      <c r="BV461" s="202">
        <f t="shared" si="25"/>
        <v>18766097.059999999</v>
      </c>
      <c r="BW461" s="202">
        <f t="shared" si="25"/>
        <v>357593</v>
      </c>
      <c r="BX461" s="202">
        <f t="shared" si="25"/>
        <v>1599374.5</v>
      </c>
      <c r="BY461" s="202">
        <f t="shared" si="25"/>
        <v>12345373.24</v>
      </c>
      <c r="BZ461" s="202">
        <f t="shared" si="25"/>
        <v>955060.9</v>
      </c>
      <c r="CA461" s="202">
        <f t="shared" si="25"/>
        <v>1716003.9</v>
      </c>
      <c r="CB461" s="202">
        <f t="shared" si="25"/>
        <v>1149618</v>
      </c>
      <c r="CC461" s="202">
        <f t="shared" si="25"/>
        <v>2747130</v>
      </c>
      <c r="CD461" s="202">
        <f t="shared" si="25"/>
        <v>8743043.1500000004</v>
      </c>
      <c r="CE461" s="202">
        <f t="shared" si="25"/>
        <v>3566031.68</v>
      </c>
      <c r="CF461" s="202">
        <f t="shared" si="25"/>
        <v>7109938.4000000004</v>
      </c>
      <c r="CG461" s="202">
        <f t="shared" si="25"/>
        <v>1048025</v>
      </c>
      <c r="CH461" s="202">
        <f t="shared" si="25"/>
        <v>1086433</v>
      </c>
      <c r="CI461" s="202">
        <f t="shared" si="25"/>
        <v>996588.47</v>
      </c>
      <c r="CJ461" s="202">
        <f t="shared" si="25"/>
        <v>821749.5</v>
      </c>
      <c r="CK461" s="202">
        <f t="shared" si="25"/>
        <v>12411341.27</v>
      </c>
      <c r="CL461" s="202">
        <f t="shared" si="25"/>
        <v>919289</v>
      </c>
      <c r="CM461" s="202">
        <f t="shared" si="25"/>
        <v>1164104.1000000001</v>
      </c>
    </row>
    <row r="462" spans="3:91" s="122" customFormat="1" ht="25.95" customHeight="1">
      <c r="C462" s="199">
        <v>12</v>
      </c>
      <c r="D462" s="203">
        <f>+D113+D114+D115+D116+D117+D118+D119+D120+D121</f>
        <v>3489983.6</v>
      </c>
      <c r="E462" s="203">
        <f t="shared" ref="E462:BP462" si="26">+E113+E114+E115+E116+E117+E118+E119+E120+E121</f>
        <v>25900.39</v>
      </c>
      <c r="F462" s="203">
        <f t="shared" si="26"/>
        <v>384488.9</v>
      </c>
      <c r="G462" s="203">
        <f t="shared" si="26"/>
        <v>159953.56</v>
      </c>
      <c r="H462" s="203">
        <f t="shared" si="26"/>
        <v>6283.04</v>
      </c>
      <c r="I462" s="203">
        <f t="shared" si="26"/>
        <v>50</v>
      </c>
      <c r="J462" s="203">
        <f t="shared" si="26"/>
        <v>0</v>
      </c>
      <c r="K462" s="203">
        <f t="shared" si="26"/>
        <v>59503.92</v>
      </c>
      <c r="L462" s="203">
        <f t="shared" si="26"/>
        <v>8696.61</v>
      </c>
      <c r="M462" s="203">
        <f t="shared" si="26"/>
        <v>26868.870000000003</v>
      </c>
      <c r="N462" s="203">
        <f t="shared" si="26"/>
        <v>467032.95999999996</v>
      </c>
      <c r="O462" s="203">
        <f t="shared" si="26"/>
        <v>7314.25</v>
      </c>
      <c r="P462" s="203">
        <f t="shared" si="26"/>
        <v>430345.84</v>
      </c>
      <c r="Q462" s="203">
        <f t="shared" si="26"/>
        <v>9285.7100000000009</v>
      </c>
      <c r="R462" s="203">
        <f t="shared" si="26"/>
        <v>3290</v>
      </c>
      <c r="S462" s="203">
        <f t="shared" si="26"/>
        <v>11229.39</v>
      </c>
      <c r="T462" s="203">
        <f t="shared" si="26"/>
        <v>45856.75</v>
      </c>
      <c r="U462" s="203">
        <f t="shared" si="26"/>
        <v>11535.5</v>
      </c>
      <c r="V462" s="203">
        <f t="shared" si="26"/>
        <v>7210</v>
      </c>
      <c r="W462" s="203">
        <f t="shared" si="26"/>
        <v>120730.97000000002</v>
      </c>
      <c r="X462" s="203">
        <f t="shared" si="26"/>
        <v>3909600.76</v>
      </c>
      <c r="Y462" s="203">
        <f t="shared" si="26"/>
        <v>157634.75999999998</v>
      </c>
      <c r="Z462" s="203">
        <f t="shared" si="26"/>
        <v>1179171.3199999998</v>
      </c>
      <c r="AA462" s="203">
        <f t="shared" si="26"/>
        <v>223950</v>
      </c>
      <c r="AB462" s="203">
        <f t="shared" si="26"/>
        <v>127114.05000000002</v>
      </c>
      <c r="AC462" s="203">
        <f t="shared" si="26"/>
        <v>235377.59</v>
      </c>
      <c r="AD462" s="203">
        <f t="shared" si="26"/>
        <v>1422786.85</v>
      </c>
      <c r="AE462" s="203">
        <f t="shared" si="26"/>
        <v>58962.15</v>
      </c>
      <c r="AF462" s="203">
        <f t="shared" si="26"/>
        <v>0</v>
      </c>
      <c r="AG462" s="203">
        <f t="shared" si="26"/>
        <v>0</v>
      </c>
      <c r="AH462" s="203">
        <f t="shared" si="26"/>
        <v>85953.239999999991</v>
      </c>
      <c r="AI462" s="203">
        <f t="shared" si="26"/>
        <v>20827.350000000006</v>
      </c>
      <c r="AJ462" s="203">
        <f t="shared" si="26"/>
        <v>189472.45</v>
      </c>
      <c r="AK462" s="203">
        <f t="shared" si="26"/>
        <v>0</v>
      </c>
      <c r="AL462" s="203">
        <f t="shared" si="26"/>
        <v>1255419.4599999997</v>
      </c>
      <c r="AM462" s="203">
        <f t="shared" si="26"/>
        <v>0</v>
      </c>
      <c r="AN462" s="203">
        <f t="shared" si="26"/>
        <v>617.98</v>
      </c>
      <c r="AO462" s="203">
        <f t="shared" si="26"/>
        <v>19167.45</v>
      </c>
      <c r="AP462" s="203">
        <f t="shared" si="26"/>
        <v>55733.53</v>
      </c>
      <c r="AQ462" s="203">
        <f t="shared" si="26"/>
        <v>6800.81</v>
      </c>
      <c r="AR462" s="203">
        <f t="shared" si="26"/>
        <v>0</v>
      </c>
      <c r="AS462" s="203">
        <f t="shared" si="26"/>
        <v>8335</v>
      </c>
      <c r="AT462" s="203">
        <f t="shared" si="26"/>
        <v>0</v>
      </c>
      <c r="AU462" s="203">
        <f t="shared" si="26"/>
        <v>0</v>
      </c>
      <c r="AV462" s="203">
        <f t="shared" si="26"/>
        <v>6095.58</v>
      </c>
      <c r="AW462" s="203">
        <f t="shared" si="26"/>
        <v>0</v>
      </c>
      <c r="AX462" s="203">
        <f t="shared" si="26"/>
        <v>15790.98</v>
      </c>
      <c r="AY462" s="203">
        <f t="shared" si="26"/>
        <v>617.98</v>
      </c>
      <c r="AZ462" s="203">
        <f t="shared" si="26"/>
        <v>1782</v>
      </c>
      <c r="BA462" s="203">
        <f t="shared" si="26"/>
        <v>3091.91</v>
      </c>
      <c r="BB462" s="203">
        <f t="shared" si="26"/>
        <v>331830.58</v>
      </c>
      <c r="BC462" s="203">
        <f t="shared" si="26"/>
        <v>3638</v>
      </c>
      <c r="BD462" s="203">
        <f t="shared" si="26"/>
        <v>2759190.88</v>
      </c>
      <c r="BE462" s="203">
        <f t="shared" si="26"/>
        <v>1117690.8899999999</v>
      </c>
      <c r="BF462" s="203">
        <f t="shared" si="26"/>
        <v>238963.64</v>
      </c>
      <c r="BG462" s="203">
        <f t="shared" si="26"/>
        <v>140320.35999999999</v>
      </c>
      <c r="BH462" s="203">
        <f t="shared" si="26"/>
        <v>2540076.92</v>
      </c>
      <c r="BI462" s="203">
        <f t="shared" si="26"/>
        <v>11347.7</v>
      </c>
      <c r="BJ462" s="203">
        <f t="shared" si="26"/>
        <v>20045.8</v>
      </c>
      <c r="BK462" s="203">
        <f t="shared" si="26"/>
        <v>1236.5999999999999</v>
      </c>
      <c r="BL462" s="203">
        <f t="shared" si="26"/>
        <v>740</v>
      </c>
      <c r="BM462" s="203">
        <f t="shared" si="26"/>
        <v>81394.25</v>
      </c>
      <c r="BN462" s="203">
        <f t="shared" si="26"/>
        <v>33944.5</v>
      </c>
      <c r="BO462" s="203">
        <f t="shared" si="26"/>
        <v>4494</v>
      </c>
      <c r="BP462" s="203">
        <f t="shared" si="26"/>
        <v>10135</v>
      </c>
      <c r="BQ462" s="203">
        <f t="shared" ref="BQ462:CM462" si="27">+BQ113+BQ114+BQ115+BQ116+BQ117+BQ118+BQ119+BQ120+BQ121</f>
        <v>6126.96</v>
      </c>
      <c r="BR462" s="203">
        <f t="shared" si="27"/>
        <v>18271</v>
      </c>
      <c r="BS462" s="203">
        <f t="shared" si="27"/>
        <v>4907703.55</v>
      </c>
      <c r="BT462" s="203">
        <f t="shared" si="27"/>
        <v>0</v>
      </c>
      <c r="BU462" s="203">
        <f t="shared" si="27"/>
        <v>8037.9500000000007</v>
      </c>
      <c r="BV462" s="203">
        <f t="shared" si="27"/>
        <v>242114.69</v>
      </c>
      <c r="BW462" s="203">
        <f t="shared" si="27"/>
        <v>11747.78</v>
      </c>
      <c r="BX462" s="203">
        <f t="shared" si="27"/>
        <v>0</v>
      </c>
      <c r="BY462" s="203">
        <f t="shared" si="27"/>
        <v>0</v>
      </c>
      <c r="BZ462" s="203">
        <f t="shared" si="27"/>
        <v>618.29999999999995</v>
      </c>
      <c r="CA462" s="203">
        <f t="shared" si="27"/>
        <v>0</v>
      </c>
      <c r="CB462" s="203">
        <f t="shared" si="27"/>
        <v>0</v>
      </c>
      <c r="CC462" s="203">
        <f t="shared" si="27"/>
        <v>49529.47</v>
      </c>
      <c r="CD462" s="203">
        <f t="shared" si="27"/>
        <v>7984.75</v>
      </c>
      <c r="CE462" s="203">
        <f t="shared" si="27"/>
        <v>63430.070000000007</v>
      </c>
      <c r="CF462" s="203">
        <f t="shared" si="27"/>
        <v>986.94</v>
      </c>
      <c r="CG462" s="203">
        <f t="shared" si="27"/>
        <v>9031.7900000000009</v>
      </c>
      <c r="CH462" s="203">
        <f t="shared" si="27"/>
        <v>0</v>
      </c>
      <c r="CI462" s="203">
        <f t="shared" si="27"/>
        <v>21453.62</v>
      </c>
      <c r="CJ462" s="203">
        <f t="shared" si="27"/>
        <v>0</v>
      </c>
      <c r="CK462" s="203">
        <f t="shared" si="27"/>
        <v>66077.070000000007</v>
      </c>
      <c r="CL462" s="203">
        <f t="shared" si="27"/>
        <v>0</v>
      </c>
      <c r="CM462" s="203">
        <f t="shared" si="27"/>
        <v>0</v>
      </c>
    </row>
    <row r="463" spans="3:91" s="122" customFormat="1" ht="25.95" customHeight="1">
      <c r="C463" s="199">
        <v>13</v>
      </c>
      <c r="D463" s="202">
        <f>+D52</f>
        <v>0</v>
      </c>
      <c r="E463" s="202">
        <f t="shared" ref="E463:BP463" si="28">+E52</f>
        <v>2781697.74</v>
      </c>
      <c r="F463" s="202">
        <f t="shared" si="28"/>
        <v>1871835.64</v>
      </c>
      <c r="G463" s="202">
        <f t="shared" si="28"/>
        <v>1521034.35</v>
      </c>
      <c r="H463" s="202">
        <f t="shared" si="28"/>
        <v>942045.7</v>
      </c>
      <c r="I463" s="202">
        <f t="shared" si="28"/>
        <v>3184434.23</v>
      </c>
      <c r="J463" s="202">
        <f t="shared" si="28"/>
        <v>5531348.5099999998</v>
      </c>
      <c r="K463" s="202">
        <f t="shared" si="28"/>
        <v>5455721.7599999998</v>
      </c>
      <c r="L463" s="202">
        <f t="shared" si="28"/>
        <v>2815095.85</v>
      </c>
      <c r="M463" s="202">
        <f t="shared" si="28"/>
        <v>4197782.09</v>
      </c>
      <c r="N463" s="202">
        <f t="shared" si="28"/>
        <v>3677974.27</v>
      </c>
      <c r="O463" s="202">
        <f t="shared" si="28"/>
        <v>1780667.44</v>
      </c>
      <c r="P463" s="202">
        <f t="shared" si="28"/>
        <v>9272729.4700000007</v>
      </c>
      <c r="Q463" s="202">
        <f t="shared" si="28"/>
        <v>2660150.17</v>
      </c>
      <c r="R463" s="202">
        <f t="shared" si="28"/>
        <v>4550127</v>
      </c>
      <c r="S463" s="202">
        <f t="shared" si="28"/>
        <v>5593694.6600000001</v>
      </c>
      <c r="T463" s="202">
        <f t="shared" si="28"/>
        <v>2115069.7999999998</v>
      </c>
      <c r="U463" s="202">
        <f t="shared" si="28"/>
        <v>3571434.69</v>
      </c>
      <c r="V463" s="202">
        <f t="shared" si="28"/>
        <v>684840.03</v>
      </c>
      <c r="W463" s="202">
        <f t="shared" si="28"/>
        <v>683779.72</v>
      </c>
      <c r="X463" s="202">
        <f t="shared" si="28"/>
        <v>15366746.689999999</v>
      </c>
      <c r="Y463" s="202">
        <f t="shared" si="28"/>
        <v>3489090.26</v>
      </c>
      <c r="Z463" s="202">
        <f t="shared" si="28"/>
        <v>4240666.29</v>
      </c>
      <c r="AA463" s="202">
        <f t="shared" si="28"/>
        <v>3353026.77</v>
      </c>
      <c r="AB463" s="202">
        <f t="shared" si="28"/>
        <v>2873627.33</v>
      </c>
      <c r="AC463" s="202">
        <f t="shared" si="28"/>
        <v>1711241.62</v>
      </c>
      <c r="AD463" s="202">
        <f t="shared" si="28"/>
        <v>829493.13</v>
      </c>
      <c r="AE463" s="202">
        <f t="shared" si="28"/>
        <v>9753509.8300000001</v>
      </c>
      <c r="AF463" s="202">
        <f t="shared" si="28"/>
        <v>2154637.67</v>
      </c>
      <c r="AG463" s="202">
        <f t="shared" si="28"/>
        <v>1972984.59</v>
      </c>
      <c r="AH463" s="202">
        <f t="shared" si="28"/>
        <v>1730042.69</v>
      </c>
      <c r="AI463" s="202">
        <f t="shared" si="28"/>
        <v>4334091.4800000004</v>
      </c>
      <c r="AJ463" s="202">
        <f t="shared" si="28"/>
        <v>2346911.46</v>
      </c>
      <c r="AK463" s="202">
        <f t="shared" si="28"/>
        <v>1492694.99</v>
      </c>
      <c r="AL463" s="202">
        <f t="shared" si="28"/>
        <v>16074274.460000001</v>
      </c>
      <c r="AM463" s="202">
        <f t="shared" si="28"/>
        <v>5472008.0999999996</v>
      </c>
      <c r="AN463" s="202">
        <f t="shared" si="28"/>
        <v>4146054.9</v>
      </c>
      <c r="AO463" s="202">
        <f t="shared" si="28"/>
        <v>5478864.4299999997</v>
      </c>
      <c r="AP463" s="202">
        <f t="shared" si="28"/>
        <v>7817675.5599999996</v>
      </c>
      <c r="AQ463" s="202">
        <f t="shared" si="28"/>
        <v>6095605.3399999999</v>
      </c>
      <c r="AR463" s="202">
        <f t="shared" si="28"/>
        <v>2980336.42</v>
      </c>
      <c r="AS463" s="202">
        <f t="shared" si="28"/>
        <v>8439282.9499999993</v>
      </c>
      <c r="AT463" s="202">
        <f t="shared" si="28"/>
        <v>1621570.78</v>
      </c>
      <c r="AU463" s="202">
        <f t="shared" si="28"/>
        <v>4678200.3099999996</v>
      </c>
      <c r="AV463" s="202">
        <f t="shared" si="28"/>
        <v>4560721.58</v>
      </c>
      <c r="AW463" s="202">
        <f t="shared" si="28"/>
        <v>2805808.83</v>
      </c>
      <c r="AX463" s="202">
        <f t="shared" si="28"/>
        <v>3873929.64</v>
      </c>
      <c r="AY463" s="202">
        <f t="shared" si="28"/>
        <v>1544845.7</v>
      </c>
      <c r="AZ463" s="202">
        <f t="shared" si="28"/>
        <v>1872371.74</v>
      </c>
      <c r="BA463" s="202">
        <f t="shared" si="28"/>
        <v>1564573.13</v>
      </c>
      <c r="BB463" s="202">
        <f t="shared" si="28"/>
        <v>4727615.58</v>
      </c>
      <c r="BC463" s="202">
        <f t="shared" si="28"/>
        <v>2527863.92</v>
      </c>
      <c r="BD463" s="202">
        <f t="shared" si="28"/>
        <v>0</v>
      </c>
      <c r="BE463" s="202">
        <f t="shared" si="28"/>
        <v>4344433.09</v>
      </c>
      <c r="BF463" s="202">
        <f t="shared" si="28"/>
        <v>3413231.83</v>
      </c>
      <c r="BG463" s="202">
        <f t="shared" si="28"/>
        <v>1096400.1499999999</v>
      </c>
      <c r="BH463" s="202">
        <f t="shared" si="28"/>
        <v>6518347.0999999996</v>
      </c>
      <c r="BI463" s="202">
        <f t="shared" si="28"/>
        <v>3346405.64</v>
      </c>
      <c r="BJ463" s="202">
        <f t="shared" si="28"/>
        <v>995548.6</v>
      </c>
      <c r="BK463" s="202">
        <f t="shared" si="28"/>
        <v>4280024.0599999996</v>
      </c>
      <c r="BL463" s="202">
        <f t="shared" si="28"/>
        <v>4212482.0999999996</v>
      </c>
      <c r="BM463" s="202">
        <f t="shared" si="28"/>
        <v>9079122.1300000008</v>
      </c>
      <c r="BN463" s="202">
        <f t="shared" si="28"/>
        <v>7010392.8300000001</v>
      </c>
      <c r="BO463" s="202">
        <f t="shared" si="28"/>
        <v>1956505.51</v>
      </c>
      <c r="BP463" s="202">
        <f t="shared" si="28"/>
        <v>4860000</v>
      </c>
      <c r="BQ463" s="202">
        <f t="shared" ref="BQ463:CM463" si="29">+BQ52</f>
        <v>3936494.77</v>
      </c>
      <c r="BR463" s="202">
        <f t="shared" si="29"/>
        <v>1534736.37</v>
      </c>
      <c r="BS463" s="202">
        <f t="shared" si="29"/>
        <v>35314722.270000003</v>
      </c>
      <c r="BT463" s="202">
        <f t="shared" si="29"/>
        <v>3452740.21</v>
      </c>
      <c r="BU463" s="202">
        <f t="shared" si="29"/>
        <v>1830695.38</v>
      </c>
      <c r="BV463" s="202">
        <f t="shared" si="29"/>
        <v>7204961.0700000003</v>
      </c>
      <c r="BW463" s="202">
        <f t="shared" si="29"/>
        <v>342285.46</v>
      </c>
      <c r="BX463" s="202">
        <f t="shared" si="29"/>
        <v>2304103.52</v>
      </c>
      <c r="BY463" s="202">
        <f t="shared" si="29"/>
        <v>4325337.93</v>
      </c>
      <c r="BZ463" s="202">
        <f t="shared" si="29"/>
        <v>1807373.19</v>
      </c>
      <c r="CA463" s="202">
        <f t="shared" si="29"/>
        <v>2708072.8</v>
      </c>
      <c r="CB463" s="202">
        <f t="shared" si="29"/>
        <v>4050462.78</v>
      </c>
      <c r="CC463" s="202">
        <f t="shared" si="29"/>
        <v>3448467.34</v>
      </c>
      <c r="CD463" s="202">
        <f t="shared" si="29"/>
        <v>5872184.71</v>
      </c>
      <c r="CE463" s="202">
        <f t="shared" si="29"/>
        <v>4049392</v>
      </c>
      <c r="CF463" s="202">
        <f t="shared" si="29"/>
        <v>9007469.1500000004</v>
      </c>
      <c r="CG463" s="202">
        <f t="shared" si="29"/>
        <v>1712391.52</v>
      </c>
      <c r="CH463" s="202">
        <f t="shared" si="29"/>
        <v>924872.47</v>
      </c>
      <c r="CI463" s="202">
        <f t="shared" si="29"/>
        <v>3420941.7</v>
      </c>
      <c r="CJ463" s="202">
        <f t="shared" si="29"/>
        <v>54641.35</v>
      </c>
      <c r="CK463" s="202">
        <f t="shared" si="29"/>
        <v>8576701.6099999994</v>
      </c>
      <c r="CL463" s="202">
        <f t="shared" si="29"/>
        <v>2074377.35</v>
      </c>
      <c r="CM463" s="202">
        <f t="shared" si="29"/>
        <v>1171432.5900000001</v>
      </c>
    </row>
    <row r="464" spans="3:91" s="122" customFormat="1" ht="25.95" customHeight="1">
      <c r="C464" s="199">
        <v>14</v>
      </c>
      <c r="D464" s="203">
        <f>+D65</f>
        <v>0</v>
      </c>
      <c r="E464" s="203">
        <f t="shared" ref="E464:BP464" si="30">+E65</f>
        <v>0</v>
      </c>
      <c r="F464" s="203">
        <f t="shared" si="30"/>
        <v>0</v>
      </c>
      <c r="G464" s="203">
        <f t="shared" si="30"/>
        <v>0</v>
      </c>
      <c r="H464" s="203">
        <f t="shared" si="30"/>
        <v>0</v>
      </c>
      <c r="I464" s="203">
        <f t="shared" si="30"/>
        <v>0</v>
      </c>
      <c r="J464" s="203">
        <f t="shared" si="30"/>
        <v>0</v>
      </c>
      <c r="K464" s="203">
        <f t="shared" si="30"/>
        <v>0</v>
      </c>
      <c r="L464" s="203">
        <f t="shared" si="30"/>
        <v>0</v>
      </c>
      <c r="M464" s="203">
        <f t="shared" si="30"/>
        <v>0</v>
      </c>
      <c r="N464" s="203">
        <f t="shared" si="30"/>
        <v>0</v>
      </c>
      <c r="O464" s="203">
        <f t="shared" si="30"/>
        <v>0</v>
      </c>
      <c r="P464" s="203">
        <f t="shared" si="30"/>
        <v>0</v>
      </c>
      <c r="Q464" s="203">
        <f t="shared" si="30"/>
        <v>0</v>
      </c>
      <c r="R464" s="203">
        <f t="shared" si="30"/>
        <v>0</v>
      </c>
      <c r="S464" s="203">
        <f t="shared" si="30"/>
        <v>0</v>
      </c>
      <c r="T464" s="203">
        <f t="shared" si="30"/>
        <v>0</v>
      </c>
      <c r="U464" s="203">
        <f t="shared" si="30"/>
        <v>0</v>
      </c>
      <c r="V464" s="203">
        <f t="shared" si="30"/>
        <v>0</v>
      </c>
      <c r="W464" s="203">
        <f t="shared" si="30"/>
        <v>0</v>
      </c>
      <c r="X464" s="203">
        <f t="shared" si="30"/>
        <v>0</v>
      </c>
      <c r="Y464" s="203">
        <f t="shared" si="30"/>
        <v>0</v>
      </c>
      <c r="Z464" s="203">
        <f t="shared" si="30"/>
        <v>0</v>
      </c>
      <c r="AA464" s="203">
        <f t="shared" si="30"/>
        <v>0</v>
      </c>
      <c r="AB464" s="203">
        <f t="shared" si="30"/>
        <v>0</v>
      </c>
      <c r="AC464" s="203">
        <f t="shared" si="30"/>
        <v>0</v>
      </c>
      <c r="AD464" s="203">
        <f t="shared" si="30"/>
        <v>0</v>
      </c>
      <c r="AE464" s="203">
        <f t="shared" si="30"/>
        <v>0</v>
      </c>
      <c r="AF464" s="203">
        <f t="shared" si="30"/>
        <v>0</v>
      </c>
      <c r="AG464" s="203">
        <f t="shared" si="30"/>
        <v>0</v>
      </c>
      <c r="AH464" s="203">
        <f t="shared" si="30"/>
        <v>0</v>
      </c>
      <c r="AI464" s="203">
        <f t="shared" si="30"/>
        <v>0</v>
      </c>
      <c r="AJ464" s="203">
        <f t="shared" si="30"/>
        <v>0</v>
      </c>
      <c r="AK464" s="203">
        <f t="shared" si="30"/>
        <v>0</v>
      </c>
      <c r="AL464" s="203">
        <f t="shared" si="30"/>
        <v>0</v>
      </c>
      <c r="AM464" s="203">
        <f t="shared" si="30"/>
        <v>0</v>
      </c>
      <c r="AN464" s="203">
        <f t="shared" si="30"/>
        <v>0</v>
      </c>
      <c r="AO464" s="203">
        <f t="shared" si="30"/>
        <v>0</v>
      </c>
      <c r="AP464" s="203">
        <f t="shared" si="30"/>
        <v>0</v>
      </c>
      <c r="AQ464" s="203">
        <f t="shared" si="30"/>
        <v>0</v>
      </c>
      <c r="AR464" s="203">
        <f t="shared" si="30"/>
        <v>0</v>
      </c>
      <c r="AS464" s="203">
        <f t="shared" si="30"/>
        <v>0</v>
      </c>
      <c r="AT464" s="203">
        <f t="shared" si="30"/>
        <v>0</v>
      </c>
      <c r="AU464" s="203">
        <f t="shared" si="30"/>
        <v>0</v>
      </c>
      <c r="AV464" s="203">
        <f t="shared" si="30"/>
        <v>0</v>
      </c>
      <c r="AW464" s="203">
        <f t="shared" si="30"/>
        <v>0</v>
      </c>
      <c r="AX464" s="203">
        <f t="shared" si="30"/>
        <v>0</v>
      </c>
      <c r="AY464" s="203">
        <f t="shared" si="30"/>
        <v>0</v>
      </c>
      <c r="AZ464" s="203">
        <f t="shared" si="30"/>
        <v>0</v>
      </c>
      <c r="BA464" s="203">
        <f t="shared" si="30"/>
        <v>0</v>
      </c>
      <c r="BB464" s="203">
        <f t="shared" si="30"/>
        <v>0</v>
      </c>
      <c r="BC464" s="203">
        <f t="shared" si="30"/>
        <v>0</v>
      </c>
      <c r="BD464" s="203">
        <f t="shared" si="30"/>
        <v>0</v>
      </c>
      <c r="BE464" s="203">
        <f t="shared" si="30"/>
        <v>0</v>
      </c>
      <c r="BF464" s="203">
        <f t="shared" si="30"/>
        <v>0</v>
      </c>
      <c r="BG464" s="203">
        <f t="shared" si="30"/>
        <v>14125000</v>
      </c>
      <c r="BH464" s="203">
        <f t="shared" si="30"/>
        <v>0</v>
      </c>
      <c r="BI464" s="203">
        <f t="shared" si="30"/>
        <v>0</v>
      </c>
      <c r="BJ464" s="203">
        <f t="shared" si="30"/>
        <v>11500000</v>
      </c>
      <c r="BK464" s="203">
        <f t="shared" si="30"/>
        <v>0</v>
      </c>
      <c r="BL464" s="203">
        <f t="shared" si="30"/>
        <v>0</v>
      </c>
      <c r="BM464" s="203">
        <f t="shared" si="30"/>
        <v>0</v>
      </c>
      <c r="BN464" s="203">
        <f t="shared" si="30"/>
        <v>0</v>
      </c>
      <c r="BO464" s="203">
        <f t="shared" si="30"/>
        <v>0</v>
      </c>
      <c r="BP464" s="203">
        <f t="shared" si="30"/>
        <v>0</v>
      </c>
      <c r="BQ464" s="203">
        <f t="shared" ref="BQ464:CM464" si="31">+BQ65</f>
        <v>0</v>
      </c>
      <c r="BR464" s="203">
        <f t="shared" si="31"/>
        <v>0</v>
      </c>
      <c r="BS464" s="203">
        <f t="shared" si="31"/>
        <v>0</v>
      </c>
      <c r="BT464" s="203">
        <f t="shared" si="31"/>
        <v>0</v>
      </c>
      <c r="BU464" s="203">
        <f t="shared" si="31"/>
        <v>0</v>
      </c>
      <c r="BV464" s="203">
        <f t="shared" si="31"/>
        <v>0</v>
      </c>
      <c r="BW464" s="203">
        <f t="shared" si="31"/>
        <v>0</v>
      </c>
      <c r="BX464" s="203">
        <f t="shared" si="31"/>
        <v>0</v>
      </c>
      <c r="BY464" s="203">
        <f t="shared" si="31"/>
        <v>0</v>
      </c>
      <c r="BZ464" s="203">
        <f t="shared" si="31"/>
        <v>0</v>
      </c>
      <c r="CA464" s="203">
        <f t="shared" si="31"/>
        <v>0</v>
      </c>
      <c r="CB464" s="203">
        <f t="shared" si="31"/>
        <v>0</v>
      </c>
      <c r="CC464" s="203">
        <f t="shared" si="31"/>
        <v>0</v>
      </c>
      <c r="CD464" s="203">
        <f t="shared" si="31"/>
        <v>0</v>
      </c>
      <c r="CE464" s="203">
        <f t="shared" si="31"/>
        <v>0</v>
      </c>
      <c r="CF464" s="203">
        <f t="shared" si="31"/>
        <v>0</v>
      </c>
      <c r="CG464" s="203">
        <f t="shared" si="31"/>
        <v>0</v>
      </c>
      <c r="CH464" s="203">
        <f t="shared" si="31"/>
        <v>0</v>
      </c>
      <c r="CI464" s="203">
        <f t="shared" si="31"/>
        <v>0</v>
      </c>
      <c r="CJ464" s="203">
        <f t="shared" si="31"/>
        <v>0</v>
      </c>
      <c r="CK464" s="203">
        <f t="shared" si="31"/>
        <v>0</v>
      </c>
      <c r="CL464" s="203">
        <f t="shared" si="31"/>
        <v>0</v>
      </c>
      <c r="CM464" s="203">
        <f t="shared" si="31"/>
        <v>0</v>
      </c>
    </row>
    <row r="465" spans="2:91" s="122" customFormat="1" ht="25.95" customHeight="1">
      <c r="C465" s="199">
        <v>15</v>
      </c>
      <c r="D465" s="202">
        <f>+D15+D16+D17+D18+D19+D20+D21+D22</f>
        <v>6355258</v>
      </c>
      <c r="E465" s="202">
        <f t="shared" ref="E465:BP465" si="32">+E15+E16+E17+E18+E19+E20+E21+E22</f>
        <v>0</v>
      </c>
      <c r="F465" s="202">
        <f t="shared" si="32"/>
        <v>3760</v>
      </c>
      <c r="G465" s="202">
        <f t="shared" si="32"/>
        <v>0</v>
      </c>
      <c r="H465" s="202">
        <f t="shared" si="32"/>
        <v>44430</v>
      </c>
      <c r="I465" s="202">
        <f t="shared" si="32"/>
        <v>138373</v>
      </c>
      <c r="J465" s="202">
        <f t="shared" si="32"/>
        <v>0</v>
      </c>
      <c r="K465" s="202">
        <f t="shared" si="32"/>
        <v>117899</v>
      </c>
      <c r="L465" s="202">
        <f t="shared" si="32"/>
        <v>0</v>
      </c>
      <c r="M465" s="202">
        <f t="shared" si="32"/>
        <v>258378</v>
      </c>
      <c r="N465" s="202">
        <f t="shared" si="32"/>
        <v>126680</v>
      </c>
      <c r="O465" s="202">
        <f t="shared" si="32"/>
        <v>0</v>
      </c>
      <c r="P465" s="202">
        <f t="shared" si="32"/>
        <v>1314679.75</v>
      </c>
      <c r="Q465" s="202">
        <f t="shared" si="32"/>
        <v>48910</v>
      </c>
      <c r="R465" s="202">
        <f t="shared" si="32"/>
        <v>49420</v>
      </c>
      <c r="S465" s="202">
        <f t="shared" si="32"/>
        <v>13090</v>
      </c>
      <c r="T465" s="202">
        <f t="shared" si="32"/>
        <v>45400</v>
      </c>
      <c r="U465" s="202">
        <f t="shared" si="32"/>
        <v>20692.5</v>
      </c>
      <c r="V465" s="202">
        <f t="shared" si="32"/>
        <v>75110</v>
      </c>
      <c r="W465" s="202">
        <f t="shared" si="32"/>
        <v>0</v>
      </c>
      <c r="X465" s="202">
        <f t="shared" si="32"/>
        <v>9443781</v>
      </c>
      <c r="Y465" s="202">
        <f t="shared" si="32"/>
        <v>131370</v>
      </c>
      <c r="Z465" s="202">
        <f t="shared" si="32"/>
        <v>10610</v>
      </c>
      <c r="AA465" s="202">
        <f t="shared" si="32"/>
        <v>102560</v>
      </c>
      <c r="AB465" s="202">
        <f t="shared" si="32"/>
        <v>0</v>
      </c>
      <c r="AC465" s="202">
        <f t="shared" si="32"/>
        <v>0</v>
      </c>
      <c r="AD465" s="202">
        <f t="shared" si="32"/>
        <v>59464</v>
      </c>
      <c r="AE465" s="202">
        <f t="shared" si="32"/>
        <v>319710</v>
      </c>
      <c r="AF465" s="202">
        <f t="shared" si="32"/>
        <v>0</v>
      </c>
      <c r="AG465" s="202">
        <f t="shared" si="32"/>
        <v>49390</v>
      </c>
      <c r="AH465" s="202">
        <f t="shared" si="32"/>
        <v>57937.74</v>
      </c>
      <c r="AI465" s="202">
        <f t="shared" si="32"/>
        <v>128340</v>
      </c>
      <c r="AJ465" s="202">
        <f t="shared" si="32"/>
        <v>4770</v>
      </c>
      <c r="AK465" s="202">
        <f t="shared" si="32"/>
        <v>66540</v>
      </c>
      <c r="AL465" s="202">
        <f t="shared" si="32"/>
        <v>13503644.289999999</v>
      </c>
      <c r="AM465" s="202">
        <f t="shared" si="32"/>
        <v>101350</v>
      </c>
      <c r="AN465" s="202">
        <f t="shared" si="32"/>
        <v>33759</v>
      </c>
      <c r="AO465" s="202">
        <f t="shared" si="32"/>
        <v>11214656</v>
      </c>
      <c r="AP465" s="202">
        <f t="shared" si="32"/>
        <v>19760</v>
      </c>
      <c r="AQ465" s="202">
        <f t="shared" si="32"/>
        <v>150110</v>
      </c>
      <c r="AR465" s="202">
        <f t="shared" si="32"/>
        <v>0</v>
      </c>
      <c r="AS465" s="202">
        <f t="shared" si="32"/>
        <v>288877</v>
      </c>
      <c r="AT465" s="202">
        <f t="shared" si="32"/>
        <v>0</v>
      </c>
      <c r="AU465" s="202">
        <f t="shared" si="32"/>
        <v>2475</v>
      </c>
      <c r="AV465" s="202">
        <f t="shared" si="32"/>
        <v>0</v>
      </c>
      <c r="AW465" s="202">
        <f t="shared" si="32"/>
        <v>42452</v>
      </c>
      <c r="AX465" s="202">
        <f t="shared" si="32"/>
        <v>46640</v>
      </c>
      <c r="AY465" s="202">
        <f t="shared" si="32"/>
        <v>0</v>
      </c>
      <c r="AZ465" s="202">
        <f t="shared" si="32"/>
        <v>0</v>
      </c>
      <c r="BA465" s="202">
        <f t="shared" si="32"/>
        <v>0</v>
      </c>
      <c r="BB465" s="202">
        <f t="shared" si="32"/>
        <v>890226.5</v>
      </c>
      <c r="BC465" s="202">
        <f t="shared" si="32"/>
        <v>46980</v>
      </c>
      <c r="BD465" s="202">
        <f t="shared" si="32"/>
        <v>4989460.5</v>
      </c>
      <c r="BE465" s="202">
        <f t="shared" si="32"/>
        <v>440748</v>
      </c>
      <c r="BF465" s="202">
        <f t="shared" si="32"/>
        <v>134115</v>
      </c>
      <c r="BG465" s="202">
        <f t="shared" si="32"/>
        <v>119964</v>
      </c>
      <c r="BH465" s="202">
        <f t="shared" si="32"/>
        <v>1635435</v>
      </c>
      <c r="BI465" s="202">
        <f t="shared" si="32"/>
        <v>88910</v>
      </c>
      <c r="BJ465" s="202">
        <f t="shared" si="32"/>
        <v>74751</v>
      </c>
      <c r="BK465" s="202">
        <f t="shared" si="32"/>
        <v>120528</v>
      </c>
      <c r="BL465" s="202">
        <f t="shared" si="32"/>
        <v>51420</v>
      </c>
      <c r="BM465" s="202">
        <f t="shared" si="32"/>
        <v>1215889.9300000002</v>
      </c>
      <c r="BN465" s="202">
        <f t="shared" si="32"/>
        <v>162580</v>
      </c>
      <c r="BO465" s="202">
        <f t="shared" si="32"/>
        <v>78655</v>
      </c>
      <c r="BP465" s="202">
        <f t="shared" si="32"/>
        <v>159981</v>
      </c>
      <c r="BQ465" s="202">
        <f t="shared" ref="BQ465:CM465" si="33">+BQ15+BQ16+BQ17+BQ18+BQ19+BQ20+BQ21+BQ22</f>
        <v>1670</v>
      </c>
      <c r="BR465" s="202">
        <f t="shared" si="33"/>
        <v>0</v>
      </c>
      <c r="BS465" s="202">
        <f t="shared" si="33"/>
        <v>5012839.68</v>
      </c>
      <c r="BT465" s="202">
        <f t="shared" si="33"/>
        <v>63430</v>
      </c>
      <c r="BU465" s="202">
        <f t="shared" si="33"/>
        <v>0</v>
      </c>
      <c r="BV465" s="202">
        <f t="shared" si="33"/>
        <v>553352</v>
      </c>
      <c r="BW465" s="202">
        <f t="shared" si="33"/>
        <v>1436530</v>
      </c>
      <c r="BX465" s="202">
        <f t="shared" si="33"/>
        <v>20635</v>
      </c>
      <c r="BY465" s="202">
        <f t="shared" si="33"/>
        <v>557055</v>
      </c>
      <c r="BZ465" s="202">
        <f t="shared" si="33"/>
        <v>21102</v>
      </c>
      <c r="CA465" s="202">
        <f t="shared" si="33"/>
        <v>0</v>
      </c>
      <c r="CB465" s="202">
        <f t="shared" si="33"/>
        <v>113350</v>
      </c>
      <c r="CC465" s="202">
        <f t="shared" si="33"/>
        <v>0</v>
      </c>
      <c r="CD465" s="202">
        <f t="shared" si="33"/>
        <v>49910</v>
      </c>
      <c r="CE465" s="202">
        <f t="shared" si="33"/>
        <v>224856</v>
      </c>
      <c r="CF465" s="202">
        <f t="shared" si="33"/>
        <v>55690</v>
      </c>
      <c r="CG465" s="202">
        <f t="shared" si="33"/>
        <v>0</v>
      </c>
      <c r="CH465" s="202">
        <f t="shared" si="33"/>
        <v>25685</v>
      </c>
      <c r="CI465" s="202">
        <f t="shared" si="33"/>
        <v>0</v>
      </c>
      <c r="CJ465" s="202">
        <f t="shared" si="33"/>
        <v>12350</v>
      </c>
      <c r="CK465" s="202">
        <f t="shared" si="33"/>
        <v>421227.5</v>
      </c>
      <c r="CL465" s="202">
        <f t="shared" si="33"/>
        <v>0</v>
      </c>
      <c r="CM465" s="202">
        <f t="shared" si="33"/>
        <v>0</v>
      </c>
    </row>
    <row r="466" spans="2:91" s="122" customFormat="1" ht="25.95" customHeight="1">
      <c r="C466" s="200">
        <v>16</v>
      </c>
      <c r="D466" s="203">
        <f>+D136</f>
        <v>226857379.49000001</v>
      </c>
      <c r="E466" s="203">
        <f t="shared" ref="E466:BP466" si="34">+E136</f>
        <v>29246385.629999999</v>
      </c>
      <c r="F466" s="203">
        <f t="shared" si="34"/>
        <v>30912959.27</v>
      </c>
      <c r="G466" s="203">
        <f t="shared" si="34"/>
        <v>31470862.57</v>
      </c>
      <c r="H466" s="203">
        <f t="shared" si="34"/>
        <v>22033045.579999998</v>
      </c>
      <c r="I466" s="203">
        <f t="shared" si="34"/>
        <v>33176621.289999999</v>
      </c>
      <c r="J466" s="203">
        <f t="shared" si="34"/>
        <v>44217651.899999999</v>
      </c>
      <c r="K466" s="203">
        <f t="shared" si="34"/>
        <v>44623676.329999998</v>
      </c>
      <c r="L466" s="203">
        <f t="shared" si="34"/>
        <v>29890192.899999999</v>
      </c>
      <c r="M466" s="203">
        <f t="shared" si="34"/>
        <v>28009953.350000001</v>
      </c>
      <c r="N466" s="203">
        <f t="shared" si="34"/>
        <v>60787837.979999997</v>
      </c>
      <c r="O466" s="203">
        <f t="shared" si="34"/>
        <v>9014821.1899999995</v>
      </c>
      <c r="P466" s="203">
        <f t="shared" si="34"/>
        <v>109128813.16</v>
      </c>
      <c r="Q466" s="203">
        <f t="shared" si="34"/>
        <v>26438590.710000001</v>
      </c>
      <c r="R466" s="203">
        <f t="shared" si="34"/>
        <v>27055254.5</v>
      </c>
      <c r="S466" s="203">
        <f t="shared" si="34"/>
        <v>45366107.25</v>
      </c>
      <c r="T466" s="203">
        <f t="shared" si="34"/>
        <v>27720857.609999999</v>
      </c>
      <c r="U466" s="203">
        <f t="shared" si="34"/>
        <v>25615560.899999999</v>
      </c>
      <c r="V466" s="203">
        <f t="shared" si="34"/>
        <v>27080237.079999998</v>
      </c>
      <c r="W466" s="203">
        <f t="shared" si="34"/>
        <v>16648241.060000001</v>
      </c>
      <c r="X466" s="203">
        <f t="shared" si="34"/>
        <v>265649749.16999999</v>
      </c>
      <c r="Y466" s="203">
        <f t="shared" si="34"/>
        <v>19448348.710000001</v>
      </c>
      <c r="Z466" s="203">
        <f t="shared" si="34"/>
        <v>33193331.300000001</v>
      </c>
      <c r="AA466" s="203">
        <f t="shared" si="34"/>
        <v>24997017.649999999</v>
      </c>
      <c r="AB466" s="203">
        <f t="shared" si="34"/>
        <v>16726328.65</v>
      </c>
      <c r="AC466" s="203">
        <f t="shared" si="34"/>
        <v>20490194.829999998</v>
      </c>
      <c r="AD466" s="203">
        <f t="shared" si="34"/>
        <v>23190957.399999999</v>
      </c>
      <c r="AE466" s="203">
        <f t="shared" si="34"/>
        <v>71049861.510000005</v>
      </c>
      <c r="AF466" s="203">
        <f t="shared" si="34"/>
        <v>24777556.260000002</v>
      </c>
      <c r="AG466" s="203">
        <f t="shared" si="34"/>
        <v>22539967.420000002</v>
      </c>
      <c r="AH466" s="203">
        <f t="shared" si="34"/>
        <v>26445925.66</v>
      </c>
      <c r="AI466" s="203">
        <f t="shared" si="34"/>
        <v>44042009.619999997</v>
      </c>
      <c r="AJ466" s="203">
        <f t="shared" si="34"/>
        <v>23301479.190000001</v>
      </c>
      <c r="AK466" s="203">
        <f t="shared" si="34"/>
        <v>16113109.57</v>
      </c>
      <c r="AL466" s="203">
        <f t="shared" si="34"/>
        <v>410531865.57999998</v>
      </c>
      <c r="AM466" s="203">
        <f t="shared" si="34"/>
        <v>27686209.670000002</v>
      </c>
      <c r="AN466" s="203">
        <f t="shared" si="34"/>
        <v>22998237.300000001</v>
      </c>
      <c r="AO466" s="203">
        <f t="shared" si="34"/>
        <v>50026033.840000004</v>
      </c>
      <c r="AP466" s="203">
        <f t="shared" si="34"/>
        <v>47221360.899999999</v>
      </c>
      <c r="AQ466" s="203">
        <f t="shared" si="34"/>
        <v>27810508.870000001</v>
      </c>
      <c r="AR466" s="203">
        <f t="shared" si="34"/>
        <v>15400445.33</v>
      </c>
      <c r="AS466" s="203">
        <f t="shared" si="34"/>
        <v>83172355.530000001</v>
      </c>
      <c r="AT466" s="203">
        <f t="shared" si="34"/>
        <v>26172736.440000001</v>
      </c>
      <c r="AU466" s="203">
        <f t="shared" si="34"/>
        <v>38801510.990000002</v>
      </c>
      <c r="AV466" s="203">
        <f t="shared" si="34"/>
        <v>52320128.380000003</v>
      </c>
      <c r="AW466" s="203">
        <f t="shared" si="34"/>
        <v>26447450</v>
      </c>
      <c r="AX466" s="203">
        <f t="shared" si="34"/>
        <v>19417088</v>
      </c>
      <c r="AY466" s="203">
        <f t="shared" si="34"/>
        <v>35067803.479999997</v>
      </c>
      <c r="AZ466" s="203">
        <f t="shared" si="34"/>
        <v>24110232.579999998</v>
      </c>
      <c r="BA466" s="203">
        <f t="shared" si="34"/>
        <v>21355746.129999999</v>
      </c>
      <c r="BB466" s="203">
        <f t="shared" si="34"/>
        <v>118783530.84</v>
      </c>
      <c r="BC466" s="203">
        <f t="shared" si="34"/>
        <v>21387023.899999999</v>
      </c>
      <c r="BD466" s="203">
        <f t="shared" si="34"/>
        <v>230732055.77000001</v>
      </c>
      <c r="BE466" s="203">
        <f t="shared" si="34"/>
        <v>64698798.600000001</v>
      </c>
      <c r="BF466" s="203">
        <f t="shared" si="34"/>
        <v>27894096.530000001</v>
      </c>
      <c r="BG466" s="203">
        <f t="shared" si="34"/>
        <v>22679103.670000002</v>
      </c>
      <c r="BH466" s="203">
        <f t="shared" si="34"/>
        <v>117952749.37</v>
      </c>
      <c r="BI466" s="203">
        <f t="shared" si="34"/>
        <v>16806835.170000002</v>
      </c>
      <c r="BJ466" s="203">
        <f t="shared" si="34"/>
        <v>11345120.27</v>
      </c>
      <c r="BK466" s="203">
        <f t="shared" si="34"/>
        <v>14177968.449999999</v>
      </c>
      <c r="BL466" s="203">
        <f t="shared" si="34"/>
        <v>12923021.83</v>
      </c>
      <c r="BM466" s="203">
        <f t="shared" si="34"/>
        <v>177645481.78999999</v>
      </c>
      <c r="BN466" s="203">
        <f t="shared" si="34"/>
        <v>43040601.869999997</v>
      </c>
      <c r="BO466" s="203">
        <f t="shared" si="34"/>
        <v>33320398.329999998</v>
      </c>
      <c r="BP466" s="203">
        <f t="shared" si="34"/>
        <v>48051910.200000003</v>
      </c>
      <c r="BQ466" s="203">
        <f t="shared" ref="BQ466:CM466" si="35">+BQ136</f>
        <v>33619496.119999997</v>
      </c>
      <c r="BR466" s="203">
        <f t="shared" si="35"/>
        <v>20976690.120000001</v>
      </c>
      <c r="BS466" s="203">
        <f t="shared" si="35"/>
        <v>615758615.52999997</v>
      </c>
      <c r="BT466" s="203">
        <f t="shared" si="35"/>
        <v>34836092.93</v>
      </c>
      <c r="BU466" s="203">
        <f t="shared" si="35"/>
        <v>36194748.119999997</v>
      </c>
      <c r="BV466" s="203">
        <f t="shared" si="35"/>
        <v>113468070.43000001</v>
      </c>
      <c r="BW466" s="203">
        <f t="shared" si="35"/>
        <v>10493490.689999999</v>
      </c>
      <c r="BX466" s="203">
        <f t="shared" si="35"/>
        <v>29043896.77</v>
      </c>
      <c r="BY466" s="203">
        <f t="shared" si="35"/>
        <v>66529902.920000002</v>
      </c>
      <c r="BZ466" s="203">
        <f t="shared" si="35"/>
        <v>22931127.41</v>
      </c>
      <c r="CA466" s="203">
        <f t="shared" si="35"/>
        <v>21973368.719999999</v>
      </c>
      <c r="CB466" s="203">
        <f t="shared" si="35"/>
        <v>30432760.120000001</v>
      </c>
      <c r="CC466" s="203">
        <f t="shared" si="35"/>
        <v>34748524</v>
      </c>
      <c r="CD466" s="203">
        <f t="shared" si="35"/>
        <v>63126623.990000002</v>
      </c>
      <c r="CE466" s="203">
        <f t="shared" si="35"/>
        <v>38602381.899999999</v>
      </c>
      <c r="CF466" s="203">
        <f t="shared" si="35"/>
        <v>50710713.789999999</v>
      </c>
      <c r="CG466" s="203">
        <f t="shared" si="35"/>
        <v>18102046.280000001</v>
      </c>
      <c r="CH466" s="203">
        <f t="shared" si="35"/>
        <v>22156876.780000001</v>
      </c>
      <c r="CI466" s="203">
        <f t="shared" si="35"/>
        <v>16940350.789999999</v>
      </c>
      <c r="CJ466" s="203">
        <f t="shared" si="35"/>
        <v>21379436.300000001</v>
      </c>
      <c r="CK466" s="203">
        <f t="shared" si="35"/>
        <v>61106745.850000001</v>
      </c>
      <c r="CL466" s="203">
        <f t="shared" si="35"/>
        <v>12745269.9</v>
      </c>
      <c r="CM466" s="203">
        <f t="shared" si="35"/>
        <v>11999769.67</v>
      </c>
    </row>
    <row r="467" spans="2:91" s="122" customFormat="1" ht="25.95" customHeight="1">
      <c r="C467" s="201">
        <v>17</v>
      </c>
      <c r="D467" s="202">
        <f>+D137+D138+D139+D140+D141+D142</f>
        <v>23004950.66</v>
      </c>
      <c r="E467" s="202">
        <f t="shared" ref="E467:BP467" si="36">+E137+E138+E139+E140+E141+E142</f>
        <v>1126845.8999999999</v>
      </c>
      <c r="F467" s="202">
        <f t="shared" si="36"/>
        <v>1339593.6800000002</v>
      </c>
      <c r="G467" s="202">
        <f t="shared" si="36"/>
        <v>1462408.8699999999</v>
      </c>
      <c r="H467" s="202">
        <f t="shared" si="36"/>
        <v>960293.05999999994</v>
      </c>
      <c r="I467" s="202">
        <f t="shared" si="36"/>
        <v>1341604.01</v>
      </c>
      <c r="J467" s="202">
        <f t="shared" si="36"/>
        <v>1935592.3399999999</v>
      </c>
      <c r="K467" s="202">
        <f t="shared" si="36"/>
        <v>1950532.05</v>
      </c>
      <c r="L467" s="202">
        <f t="shared" si="36"/>
        <v>1239834.6100000001</v>
      </c>
      <c r="M467" s="202">
        <f t="shared" si="36"/>
        <v>1248339.8</v>
      </c>
      <c r="N467" s="202">
        <f t="shared" si="36"/>
        <v>2726976.75</v>
      </c>
      <c r="O467" s="202">
        <f t="shared" si="36"/>
        <v>383198.12</v>
      </c>
      <c r="P467" s="202">
        <f t="shared" si="36"/>
        <v>14255437.380000001</v>
      </c>
      <c r="Q467" s="202">
        <f t="shared" si="36"/>
        <v>1170813.98</v>
      </c>
      <c r="R467" s="202">
        <f t="shared" si="36"/>
        <v>1076742.29</v>
      </c>
      <c r="S467" s="202">
        <f t="shared" si="36"/>
        <v>1989898.4600000002</v>
      </c>
      <c r="T467" s="202">
        <f t="shared" si="36"/>
        <v>1175402.83</v>
      </c>
      <c r="U467" s="202">
        <f t="shared" si="36"/>
        <v>1036329.8099999999</v>
      </c>
      <c r="V467" s="202">
        <f t="shared" si="36"/>
        <v>1120178.1500000001</v>
      </c>
      <c r="W467" s="202">
        <f t="shared" si="36"/>
        <v>649213.47</v>
      </c>
      <c r="X467" s="202">
        <f t="shared" si="36"/>
        <v>41088861.439999998</v>
      </c>
      <c r="Y467" s="202">
        <f t="shared" si="36"/>
        <v>759637.38</v>
      </c>
      <c r="Z467" s="202">
        <f t="shared" si="36"/>
        <v>1415336.11</v>
      </c>
      <c r="AA467" s="202">
        <f t="shared" si="36"/>
        <v>1050223.25</v>
      </c>
      <c r="AB467" s="202">
        <f t="shared" si="36"/>
        <v>644753.89</v>
      </c>
      <c r="AC467" s="202">
        <f t="shared" si="36"/>
        <v>647618.29</v>
      </c>
      <c r="AD467" s="202">
        <f t="shared" si="36"/>
        <v>801507.17999999993</v>
      </c>
      <c r="AE467" s="202">
        <f t="shared" si="36"/>
        <v>2675613.4700000002</v>
      </c>
      <c r="AF467" s="202">
        <f t="shared" si="36"/>
        <v>890820.3</v>
      </c>
      <c r="AG467" s="202">
        <f t="shared" si="36"/>
        <v>893303.08</v>
      </c>
      <c r="AH467" s="202">
        <f t="shared" si="36"/>
        <v>1188165.45</v>
      </c>
      <c r="AI467" s="202">
        <f t="shared" si="36"/>
        <v>1855707.8</v>
      </c>
      <c r="AJ467" s="202">
        <f t="shared" si="36"/>
        <v>920418.4</v>
      </c>
      <c r="AK467" s="202">
        <f t="shared" si="36"/>
        <v>568556.66</v>
      </c>
      <c r="AL467" s="202">
        <f t="shared" si="36"/>
        <v>77415008.289999992</v>
      </c>
      <c r="AM467" s="202">
        <f t="shared" si="36"/>
        <v>1302272.18</v>
      </c>
      <c r="AN467" s="202">
        <f t="shared" si="36"/>
        <v>1044834.74</v>
      </c>
      <c r="AO467" s="202">
        <f t="shared" si="36"/>
        <v>1946126.94</v>
      </c>
      <c r="AP467" s="202">
        <f t="shared" si="36"/>
        <v>2019995.6600000001</v>
      </c>
      <c r="AQ467" s="202">
        <f t="shared" si="36"/>
        <v>1202681.67</v>
      </c>
      <c r="AR467" s="202">
        <f t="shared" si="36"/>
        <v>651914.15</v>
      </c>
      <c r="AS467" s="202">
        <f t="shared" si="36"/>
        <v>11656125.83</v>
      </c>
      <c r="AT467" s="202">
        <f t="shared" si="36"/>
        <v>1088305.01</v>
      </c>
      <c r="AU467" s="202">
        <f t="shared" si="36"/>
        <v>1674555.8699999999</v>
      </c>
      <c r="AV467" s="202">
        <f t="shared" si="36"/>
        <v>2326996.02</v>
      </c>
      <c r="AW467" s="202">
        <f t="shared" si="36"/>
        <v>1001817.74</v>
      </c>
      <c r="AX467" s="202">
        <f t="shared" si="36"/>
        <v>794840.59</v>
      </c>
      <c r="AY467" s="202">
        <f t="shared" si="36"/>
        <v>1674422.79</v>
      </c>
      <c r="AZ467" s="202">
        <f t="shared" si="36"/>
        <v>905712.84000000008</v>
      </c>
      <c r="BA467" s="202">
        <f t="shared" si="36"/>
        <v>1000880.55</v>
      </c>
      <c r="BB467" s="202">
        <f t="shared" si="36"/>
        <v>23824155.849999998</v>
      </c>
      <c r="BC467" s="202">
        <f t="shared" si="36"/>
        <v>1030183.4500000001</v>
      </c>
      <c r="BD467" s="202">
        <f t="shared" si="36"/>
        <v>27303159.82</v>
      </c>
      <c r="BE467" s="202">
        <f t="shared" si="36"/>
        <v>2753231.88</v>
      </c>
      <c r="BF467" s="202">
        <f t="shared" si="36"/>
        <v>1077053.77</v>
      </c>
      <c r="BG467" s="202">
        <f t="shared" si="36"/>
        <v>926432.58</v>
      </c>
      <c r="BH467" s="202">
        <f t="shared" si="36"/>
        <v>5201934.04</v>
      </c>
      <c r="BI467" s="202">
        <f t="shared" si="36"/>
        <v>685033.91</v>
      </c>
      <c r="BJ467" s="202">
        <f t="shared" si="36"/>
        <v>519907.66000000003</v>
      </c>
      <c r="BK467" s="202">
        <f t="shared" si="36"/>
        <v>646288.4</v>
      </c>
      <c r="BL467" s="202">
        <f t="shared" si="36"/>
        <v>563833.89999999991</v>
      </c>
      <c r="BM467" s="202">
        <f t="shared" si="36"/>
        <v>23411407.199999999</v>
      </c>
      <c r="BN467" s="202">
        <f t="shared" si="36"/>
        <v>1924069.03</v>
      </c>
      <c r="BO467" s="202">
        <f t="shared" si="36"/>
        <v>1470362.3199999998</v>
      </c>
      <c r="BP467" s="202">
        <f t="shared" si="36"/>
        <v>2169622.91</v>
      </c>
      <c r="BQ467" s="202">
        <f t="shared" ref="BQ467:CM467" si="37">+BQ137+BQ138+BQ139+BQ140+BQ141+BQ142</f>
        <v>1394144.64</v>
      </c>
      <c r="BR467" s="202">
        <f t="shared" si="37"/>
        <v>939169.99</v>
      </c>
      <c r="BS467" s="202">
        <f t="shared" si="37"/>
        <v>95795530.299999997</v>
      </c>
      <c r="BT467" s="202">
        <f t="shared" si="37"/>
        <v>1501857.6</v>
      </c>
      <c r="BU467" s="202">
        <f t="shared" si="37"/>
        <v>1559789.33</v>
      </c>
      <c r="BV467" s="202">
        <f t="shared" si="37"/>
        <v>17263697.950000003</v>
      </c>
      <c r="BW467" s="202">
        <f t="shared" si="37"/>
        <v>486678.5</v>
      </c>
      <c r="BX467" s="202">
        <f t="shared" si="37"/>
        <v>1242690.6900000002</v>
      </c>
      <c r="BY467" s="202">
        <f t="shared" si="37"/>
        <v>2849334.94</v>
      </c>
      <c r="BZ467" s="202">
        <f t="shared" si="37"/>
        <v>1010292.79</v>
      </c>
      <c r="CA467" s="202">
        <f t="shared" si="37"/>
        <v>1042361.84</v>
      </c>
      <c r="CB467" s="202">
        <f t="shared" si="37"/>
        <v>1711406.93</v>
      </c>
      <c r="CC467" s="202">
        <f t="shared" si="37"/>
        <v>1667561.9200000002</v>
      </c>
      <c r="CD467" s="202">
        <f t="shared" si="37"/>
        <v>2767734.68</v>
      </c>
      <c r="CE467" s="202">
        <f t="shared" si="37"/>
        <v>1649130</v>
      </c>
      <c r="CF467" s="202">
        <f t="shared" si="37"/>
        <v>2230600.19</v>
      </c>
      <c r="CG467" s="202">
        <f t="shared" si="37"/>
        <v>752898.67999999993</v>
      </c>
      <c r="CH467" s="202">
        <f t="shared" si="37"/>
        <v>799612.61</v>
      </c>
      <c r="CI467" s="202">
        <f t="shared" si="37"/>
        <v>729584.3</v>
      </c>
      <c r="CJ467" s="202">
        <f t="shared" si="37"/>
        <v>882144.29999999993</v>
      </c>
      <c r="CK467" s="202">
        <f t="shared" si="37"/>
        <v>2798946.9899999998</v>
      </c>
      <c r="CL467" s="202">
        <f t="shared" si="37"/>
        <v>523372.16</v>
      </c>
      <c r="CM467" s="202">
        <f t="shared" si="37"/>
        <v>479352.55000000005</v>
      </c>
    </row>
    <row r="468" spans="2:91" s="122" customFormat="1" ht="25.95" customHeight="1">
      <c r="C468" s="199">
        <v>18</v>
      </c>
      <c r="D468" s="203">
        <f>+D143+D144+D145+D146+D147+D148+D149+D150</f>
        <v>12650419.450000001</v>
      </c>
      <c r="E468" s="203">
        <f t="shared" ref="E468:BP468" si="38">+E143+E144+E145+E146+E147+E148+E149+E150</f>
        <v>0</v>
      </c>
      <c r="F468" s="203">
        <f t="shared" si="38"/>
        <v>0</v>
      </c>
      <c r="G468" s="203">
        <f t="shared" si="38"/>
        <v>0</v>
      </c>
      <c r="H468" s="203">
        <f t="shared" si="38"/>
        <v>0</v>
      </c>
      <c r="I468" s="203">
        <f t="shared" si="38"/>
        <v>0</v>
      </c>
      <c r="J468" s="203">
        <f t="shared" si="38"/>
        <v>0</v>
      </c>
      <c r="K468" s="203">
        <f t="shared" si="38"/>
        <v>0</v>
      </c>
      <c r="L468" s="203">
        <f t="shared" si="38"/>
        <v>0</v>
      </c>
      <c r="M468" s="203">
        <f t="shared" si="38"/>
        <v>0</v>
      </c>
      <c r="N468" s="203">
        <f t="shared" si="38"/>
        <v>0</v>
      </c>
      <c r="O468" s="203">
        <f t="shared" si="38"/>
        <v>0</v>
      </c>
      <c r="P468" s="203">
        <f t="shared" si="38"/>
        <v>18000</v>
      </c>
      <c r="Q468" s="203">
        <f t="shared" si="38"/>
        <v>0</v>
      </c>
      <c r="R468" s="203">
        <f t="shared" si="38"/>
        <v>0</v>
      </c>
      <c r="S468" s="203">
        <f t="shared" si="38"/>
        <v>0</v>
      </c>
      <c r="T468" s="203">
        <f t="shared" si="38"/>
        <v>0</v>
      </c>
      <c r="U468" s="203">
        <f t="shared" si="38"/>
        <v>0</v>
      </c>
      <c r="V468" s="203">
        <f t="shared" si="38"/>
        <v>0</v>
      </c>
      <c r="W468" s="203">
        <f t="shared" si="38"/>
        <v>0</v>
      </c>
      <c r="X468" s="203">
        <f t="shared" si="38"/>
        <v>0</v>
      </c>
      <c r="Y468" s="203">
        <f t="shared" si="38"/>
        <v>0</v>
      </c>
      <c r="Z468" s="203">
        <f t="shared" si="38"/>
        <v>0</v>
      </c>
      <c r="AA468" s="203">
        <f t="shared" si="38"/>
        <v>0</v>
      </c>
      <c r="AB468" s="203">
        <f t="shared" si="38"/>
        <v>0</v>
      </c>
      <c r="AC468" s="203">
        <f t="shared" si="38"/>
        <v>0</v>
      </c>
      <c r="AD468" s="203">
        <f t="shared" si="38"/>
        <v>0</v>
      </c>
      <c r="AE468" s="203">
        <f t="shared" si="38"/>
        <v>0</v>
      </c>
      <c r="AF468" s="203">
        <f t="shared" si="38"/>
        <v>0</v>
      </c>
      <c r="AG468" s="203">
        <f t="shared" si="38"/>
        <v>0</v>
      </c>
      <c r="AH468" s="203">
        <f t="shared" si="38"/>
        <v>0</v>
      </c>
      <c r="AI468" s="203">
        <f t="shared" si="38"/>
        <v>0</v>
      </c>
      <c r="AJ468" s="203">
        <f t="shared" si="38"/>
        <v>0</v>
      </c>
      <c r="AK468" s="203">
        <f t="shared" si="38"/>
        <v>0</v>
      </c>
      <c r="AL468" s="203">
        <f t="shared" si="38"/>
        <v>0</v>
      </c>
      <c r="AM468" s="203">
        <f t="shared" si="38"/>
        <v>0</v>
      </c>
      <c r="AN468" s="203">
        <f t="shared" si="38"/>
        <v>0</v>
      </c>
      <c r="AO468" s="203">
        <f t="shared" si="38"/>
        <v>0</v>
      </c>
      <c r="AP468" s="203">
        <f t="shared" si="38"/>
        <v>0</v>
      </c>
      <c r="AQ468" s="203">
        <f t="shared" si="38"/>
        <v>0</v>
      </c>
      <c r="AR468" s="203">
        <f t="shared" si="38"/>
        <v>0</v>
      </c>
      <c r="AS468" s="203">
        <f t="shared" si="38"/>
        <v>243550</v>
      </c>
      <c r="AT468" s="203">
        <f t="shared" si="38"/>
        <v>0</v>
      </c>
      <c r="AU468" s="203">
        <f t="shared" si="38"/>
        <v>0</v>
      </c>
      <c r="AV468" s="203">
        <f t="shared" si="38"/>
        <v>0</v>
      </c>
      <c r="AW468" s="203">
        <f t="shared" si="38"/>
        <v>0</v>
      </c>
      <c r="AX468" s="203">
        <f t="shared" si="38"/>
        <v>0</v>
      </c>
      <c r="AY468" s="203">
        <f t="shared" si="38"/>
        <v>0</v>
      </c>
      <c r="AZ468" s="203">
        <f t="shared" si="38"/>
        <v>0</v>
      </c>
      <c r="BA468" s="203">
        <f t="shared" si="38"/>
        <v>0</v>
      </c>
      <c r="BB468" s="203">
        <f t="shared" si="38"/>
        <v>0</v>
      </c>
      <c r="BC468" s="203">
        <f t="shared" si="38"/>
        <v>0</v>
      </c>
      <c r="BD468" s="203">
        <f t="shared" si="38"/>
        <v>0</v>
      </c>
      <c r="BE468" s="203">
        <f t="shared" si="38"/>
        <v>0</v>
      </c>
      <c r="BF468" s="203">
        <f t="shared" si="38"/>
        <v>0</v>
      </c>
      <c r="BG468" s="203">
        <f t="shared" si="38"/>
        <v>0</v>
      </c>
      <c r="BH468" s="203">
        <f t="shared" si="38"/>
        <v>0</v>
      </c>
      <c r="BI468" s="203">
        <f t="shared" si="38"/>
        <v>0</v>
      </c>
      <c r="BJ468" s="203">
        <f t="shared" si="38"/>
        <v>0</v>
      </c>
      <c r="BK468" s="203">
        <f t="shared" si="38"/>
        <v>0</v>
      </c>
      <c r="BL468" s="203">
        <f t="shared" si="38"/>
        <v>0</v>
      </c>
      <c r="BM468" s="203">
        <f t="shared" si="38"/>
        <v>72074449.030000001</v>
      </c>
      <c r="BN468" s="203">
        <f t="shared" si="38"/>
        <v>0</v>
      </c>
      <c r="BO468" s="203">
        <f t="shared" si="38"/>
        <v>0</v>
      </c>
      <c r="BP468" s="203">
        <f t="shared" si="38"/>
        <v>0</v>
      </c>
      <c r="BQ468" s="203">
        <f t="shared" ref="BQ468:CM468" si="39">+BQ143+BQ144+BQ145+BQ146+BQ147+BQ148+BQ149+BQ150</f>
        <v>0</v>
      </c>
      <c r="BR468" s="203">
        <f t="shared" si="39"/>
        <v>0</v>
      </c>
      <c r="BS468" s="203">
        <f t="shared" si="39"/>
        <v>7279183.5</v>
      </c>
      <c r="BT468" s="203">
        <f t="shared" si="39"/>
        <v>0</v>
      </c>
      <c r="BU468" s="203">
        <f t="shared" si="39"/>
        <v>0</v>
      </c>
      <c r="BV468" s="203">
        <f t="shared" si="39"/>
        <v>64750</v>
      </c>
      <c r="BW468" s="203">
        <f t="shared" si="39"/>
        <v>0</v>
      </c>
      <c r="BX468" s="203">
        <f t="shared" si="39"/>
        <v>0</v>
      </c>
      <c r="BY468" s="203">
        <f t="shared" si="39"/>
        <v>0</v>
      </c>
      <c r="BZ468" s="203">
        <f t="shared" si="39"/>
        <v>0</v>
      </c>
      <c r="CA468" s="203">
        <f t="shared" si="39"/>
        <v>0</v>
      </c>
      <c r="CB468" s="203">
        <f t="shared" si="39"/>
        <v>0</v>
      </c>
      <c r="CC468" s="203">
        <f t="shared" si="39"/>
        <v>0</v>
      </c>
      <c r="CD468" s="203">
        <f t="shared" si="39"/>
        <v>0</v>
      </c>
      <c r="CE468" s="203">
        <f t="shared" si="39"/>
        <v>0</v>
      </c>
      <c r="CF468" s="203">
        <f t="shared" si="39"/>
        <v>165000</v>
      </c>
      <c r="CG468" s="203">
        <f t="shared" si="39"/>
        <v>0</v>
      </c>
      <c r="CH468" s="203">
        <f t="shared" si="39"/>
        <v>0</v>
      </c>
      <c r="CI468" s="203">
        <f t="shared" si="39"/>
        <v>0</v>
      </c>
      <c r="CJ468" s="203">
        <f t="shared" si="39"/>
        <v>0</v>
      </c>
      <c r="CK468" s="203">
        <f t="shared" si="39"/>
        <v>0</v>
      </c>
      <c r="CL468" s="203">
        <f t="shared" si="39"/>
        <v>0</v>
      </c>
      <c r="CM468" s="203">
        <f t="shared" si="39"/>
        <v>0</v>
      </c>
    </row>
    <row r="469" spans="2:91" s="122" customFormat="1" ht="25.95" customHeight="1">
      <c r="C469" s="199">
        <v>19</v>
      </c>
      <c r="D469" s="202">
        <f>+D24+D122+D123+D124+D125+D126+D127+D128+D129+D130+D131+D132+D133+D134+D135+D151+D152+D153+D154+D155+D156+D157+D158+D159+D160+D161+D162+D163+D164+D165+D166+D167+D168+D169+D170</f>
        <v>16521859.68</v>
      </c>
      <c r="E469" s="202">
        <f t="shared" ref="E469:BP469" si="40">+E24+E122+E123+E124+E125+E126+E127+E128+E129+E130+E131+E132+E133+E134+E135+E151+E152+E153+E154+E155+E156+E157+E158+E159+E160+E161+E162+E163+E164+E165+E166+E167+E168+E169+E170</f>
        <v>9416206.1799999997</v>
      </c>
      <c r="F469" s="202">
        <f t="shared" si="40"/>
        <v>4298255.2699999996</v>
      </c>
      <c r="G469" s="202">
        <f t="shared" si="40"/>
        <v>4534895.8100000005</v>
      </c>
      <c r="H469" s="202">
        <f t="shared" si="40"/>
        <v>2299067.77</v>
      </c>
      <c r="I469" s="202">
        <f t="shared" si="40"/>
        <v>5058798.4800000004</v>
      </c>
      <c r="J469" s="202">
        <f t="shared" si="40"/>
        <v>6576030.1600000001</v>
      </c>
      <c r="K469" s="202">
        <f t="shared" si="40"/>
        <v>20522435.190000001</v>
      </c>
      <c r="L469" s="202">
        <f t="shared" si="40"/>
        <v>6187869.5700000003</v>
      </c>
      <c r="M469" s="202">
        <f t="shared" si="40"/>
        <v>7489493.0300000003</v>
      </c>
      <c r="N469" s="202">
        <f t="shared" si="40"/>
        <v>53189054.609999999</v>
      </c>
      <c r="O469" s="202">
        <f t="shared" si="40"/>
        <v>6002166.9100000001</v>
      </c>
      <c r="P469" s="202">
        <f t="shared" si="40"/>
        <v>22901935.800000001</v>
      </c>
      <c r="Q469" s="202">
        <f t="shared" si="40"/>
        <v>5614284.25</v>
      </c>
      <c r="R469" s="202">
        <f t="shared" si="40"/>
        <v>5484889.9000000004</v>
      </c>
      <c r="S469" s="202">
        <f t="shared" si="40"/>
        <v>8190175.0399999991</v>
      </c>
      <c r="T469" s="202">
        <f t="shared" si="40"/>
        <v>3458736.76</v>
      </c>
      <c r="U469" s="202">
        <f t="shared" si="40"/>
        <v>7675892.5500000007</v>
      </c>
      <c r="V469" s="202">
        <f t="shared" si="40"/>
        <v>4160439.86</v>
      </c>
      <c r="W469" s="202">
        <f t="shared" si="40"/>
        <v>2796214.77</v>
      </c>
      <c r="X469" s="202">
        <f t="shared" si="40"/>
        <v>494295152.33000004</v>
      </c>
      <c r="Y469" s="202">
        <f t="shared" si="40"/>
        <v>6473482.2400000002</v>
      </c>
      <c r="Z469" s="202">
        <f t="shared" si="40"/>
        <v>12916513.720000001</v>
      </c>
      <c r="AA469" s="202">
        <f t="shared" si="40"/>
        <v>2587289.4500000002</v>
      </c>
      <c r="AB469" s="202">
        <f t="shared" si="40"/>
        <v>4017317.98</v>
      </c>
      <c r="AC469" s="202">
        <f t="shared" si="40"/>
        <v>4351703.41</v>
      </c>
      <c r="AD469" s="202">
        <f t="shared" si="40"/>
        <v>1115857</v>
      </c>
      <c r="AE469" s="202">
        <f t="shared" si="40"/>
        <v>19251260.120000001</v>
      </c>
      <c r="AF469" s="202">
        <f t="shared" si="40"/>
        <v>4411058.2300000004</v>
      </c>
      <c r="AG469" s="202">
        <f t="shared" si="40"/>
        <v>2550986.7800000003</v>
      </c>
      <c r="AH469" s="202">
        <f t="shared" si="40"/>
        <v>13603378.020000001</v>
      </c>
      <c r="AI469" s="202">
        <f t="shared" si="40"/>
        <v>10178924.710000001</v>
      </c>
      <c r="AJ469" s="202">
        <f t="shared" si="40"/>
        <v>3099754.15</v>
      </c>
      <c r="AK469" s="202">
        <f t="shared" si="40"/>
        <v>3955711.02</v>
      </c>
      <c r="AL469" s="202">
        <f t="shared" si="40"/>
        <v>71211889.159999996</v>
      </c>
      <c r="AM469" s="202">
        <f t="shared" si="40"/>
        <v>11775885.200000001</v>
      </c>
      <c r="AN469" s="202">
        <f t="shared" si="40"/>
        <v>4032884.0300000003</v>
      </c>
      <c r="AO469" s="202">
        <f t="shared" si="40"/>
        <v>64156475.550000004</v>
      </c>
      <c r="AP469" s="202">
        <f t="shared" si="40"/>
        <v>8089266.2299999986</v>
      </c>
      <c r="AQ469" s="202">
        <f t="shared" si="40"/>
        <v>7551583.5599999996</v>
      </c>
      <c r="AR469" s="202">
        <f t="shared" si="40"/>
        <v>2389040.38</v>
      </c>
      <c r="AS469" s="202">
        <f t="shared" si="40"/>
        <v>16728295.200000001</v>
      </c>
      <c r="AT469" s="202">
        <f t="shared" si="40"/>
        <v>4765570.28</v>
      </c>
      <c r="AU469" s="202">
        <f t="shared" si="40"/>
        <v>7335369.9900000002</v>
      </c>
      <c r="AV469" s="202">
        <f t="shared" si="40"/>
        <v>6626225.5600000005</v>
      </c>
      <c r="AW469" s="202">
        <f t="shared" si="40"/>
        <v>11838222.07</v>
      </c>
      <c r="AX469" s="202">
        <f t="shared" si="40"/>
        <v>2929713.15</v>
      </c>
      <c r="AY469" s="202">
        <f t="shared" si="40"/>
        <v>6483005.5</v>
      </c>
      <c r="AZ469" s="202">
        <f t="shared" si="40"/>
        <v>5593413.3399999999</v>
      </c>
      <c r="BA469" s="202">
        <f t="shared" si="40"/>
        <v>4848944.3600000003</v>
      </c>
      <c r="BB469" s="202">
        <f t="shared" si="40"/>
        <v>34559389.840000004</v>
      </c>
      <c r="BC469" s="202">
        <f t="shared" si="40"/>
        <v>7888905.7800000012</v>
      </c>
      <c r="BD469" s="202">
        <f t="shared" si="40"/>
        <v>37245755.859999999</v>
      </c>
      <c r="BE469" s="202">
        <f t="shared" si="40"/>
        <v>11649588.68</v>
      </c>
      <c r="BF469" s="202">
        <f t="shared" si="40"/>
        <v>4591714.59</v>
      </c>
      <c r="BG469" s="202">
        <f t="shared" si="40"/>
        <v>11109239.290000001</v>
      </c>
      <c r="BH469" s="202">
        <f t="shared" si="40"/>
        <v>194707288.09</v>
      </c>
      <c r="BI469" s="202">
        <f t="shared" si="40"/>
        <v>2455041.19</v>
      </c>
      <c r="BJ469" s="202">
        <f t="shared" si="40"/>
        <v>2197782.04</v>
      </c>
      <c r="BK469" s="202">
        <f t="shared" si="40"/>
        <v>3818599.59</v>
      </c>
      <c r="BL469" s="202">
        <f t="shared" si="40"/>
        <v>7792986.4400000004</v>
      </c>
      <c r="BM469" s="202">
        <f t="shared" si="40"/>
        <v>30846542.199999999</v>
      </c>
      <c r="BN469" s="202">
        <f t="shared" si="40"/>
        <v>6252417.75</v>
      </c>
      <c r="BO469" s="202">
        <f t="shared" si="40"/>
        <v>6978421.6799999997</v>
      </c>
      <c r="BP469" s="202">
        <f t="shared" si="40"/>
        <v>11756682.98</v>
      </c>
      <c r="BQ469" s="202">
        <f t="shared" ref="BQ469:CM469" si="41">+BQ24+BQ122+BQ123+BQ124+BQ125+BQ126+BQ127+BQ128+BQ129+BQ130+BQ131+BQ132+BQ133+BQ134+BQ135+BQ151+BQ152+BQ153+BQ154+BQ155+BQ156+BQ157+BQ158+BQ159+BQ160+BQ161+BQ162+BQ163+BQ164+BQ165+BQ166+BQ167+BQ168+BQ169+BQ170</f>
        <v>8470740.9600000009</v>
      </c>
      <c r="BR469" s="202">
        <f t="shared" si="41"/>
        <v>3783530.55</v>
      </c>
      <c r="BS469" s="202">
        <f t="shared" si="41"/>
        <v>121246768.53</v>
      </c>
      <c r="BT469" s="202">
        <f t="shared" si="41"/>
        <v>7631552.4199999999</v>
      </c>
      <c r="BU469" s="202">
        <f t="shared" si="41"/>
        <v>7878146.0099999998</v>
      </c>
      <c r="BV469" s="202">
        <f t="shared" si="41"/>
        <v>14504985.669999998</v>
      </c>
      <c r="BW469" s="202">
        <f t="shared" si="41"/>
        <v>6598742.7999999989</v>
      </c>
      <c r="BX469" s="202">
        <f t="shared" si="41"/>
        <v>9122892.9800000004</v>
      </c>
      <c r="BY469" s="202">
        <f t="shared" si="41"/>
        <v>15470739.370000001</v>
      </c>
      <c r="BZ469" s="202">
        <f t="shared" si="41"/>
        <v>2788817.3200000003</v>
      </c>
      <c r="CA469" s="202">
        <f t="shared" si="41"/>
        <v>4788483.8900000006</v>
      </c>
      <c r="CB469" s="202">
        <f t="shared" si="41"/>
        <v>5343313.1099999994</v>
      </c>
      <c r="CC469" s="202">
        <f t="shared" si="41"/>
        <v>5564854.1299999999</v>
      </c>
      <c r="CD469" s="202">
        <f t="shared" si="41"/>
        <v>12124248.510000002</v>
      </c>
      <c r="CE469" s="202">
        <f t="shared" si="41"/>
        <v>5304141.1500000004</v>
      </c>
      <c r="CF469" s="202">
        <f t="shared" si="41"/>
        <v>14398460.940000001</v>
      </c>
      <c r="CG469" s="202">
        <f t="shared" si="41"/>
        <v>3603841.6100000003</v>
      </c>
      <c r="CH469" s="202">
        <f t="shared" si="41"/>
        <v>2884439</v>
      </c>
      <c r="CI469" s="202">
        <f t="shared" si="41"/>
        <v>5046046.95</v>
      </c>
      <c r="CJ469" s="202">
        <f t="shared" si="41"/>
        <v>2789392.21</v>
      </c>
      <c r="CK469" s="202">
        <f t="shared" si="41"/>
        <v>12554384.560000001</v>
      </c>
      <c r="CL469" s="202">
        <f t="shared" si="41"/>
        <v>3333936.12</v>
      </c>
      <c r="CM469" s="202">
        <f t="shared" si="41"/>
        <v>4189441.46</v>
      </c>
    </row>
    <row r="470" spans="2:91" s="122" customFormat="1" ht="25.95" customHeight="1"/>
    <row r="471" spans="2:91" s="122" customFormat="1" ht="25.95" customHeight="1">
      <c r="B471" s="122">
        <v>20</v>
      </c>
      <c r="C471" s="204" t="s">
        <v>708</v>
      </c>
      <c r="D471" s="202">
        <f t="shared" ref="D471:AI471" si="42">+D171+D172+D173+D174+D175+D176+D177+D178+D179+D180+D181+D182+D189+D190+D191+D192+D193+D194+D195+D196+D197+D198</f>
        <v>224802595.44</v>
      </c>
      <c r="E471" s="202">
        <f t="shared" si="42"/>
        <v>29246385.629999999</v>
      </c>
      <c r="F471" s="202">
        <f t="shared" si="42"/>
        <v>31007179.399999999</v>
      </c>
      <c r="G471" s="202">
        <f t="shared" si="42"/>
        <v>31590317.770000003</v>
      </c>
      <c r="H471" s="202">
        <f t="shared" si="42"/>
        <v>22032092.180000003</v>
      </c>
      <c r="I471" s="202">
        <f t="shared" si="42"/>
        <v>33207417.529999997</v>
      </c>
      <c r="J471" s="202">
        <f t="shared" si="42"/>
        <v>44230410.850000001</v>
      </c>
      <c r="K471" s="202">
        <f t="shared" si="42"/>
        <v>44623676.330000006</v>
      </c>
      <c r="L471" s="202">
        <f t="shared" si="42"/>
        <v>29942623.209999997</v>
      </c>
      <c r="M471" s="202">
        <f t="shared" si="42"/>
        <v>28009953.349999998</v>
      </c>
      <c r="N471" s="202">
        <f t="shared" si="42"/>
        <v>60927811.469999999</v>
      </c>
      <c r="O471" s="202">
        <f t="shared" si="42"/>
        <v>9014821.1900000013</v>
      </c>
      <c r="P471" s="202">
        <f t="shared" si="42"/>
        <v>109210359.94000003</v>
      </c>
      <c r="Q471" s="202">
        <f t="shared" si="42"/>
        <v>26460692.789999999</v>
      </c>
      <c r="R471" s="202">
        <f t="shared" si="42"/>
        <v>27063307.100000001</v>
      </c>
      <c r="S471" s="202">
        <f t="shared" si="42"/>
        <v>45378670.609999999</v>
      </c>
      <c r="T471" s="202">
        <f t="shared" si="42"/>
        <v>27740259.710000005</v>
      </c>
      <c r="U471" s="202">
        <f t="shared" si="42"/>
        <v>25625747.02</v>
      </c>
      <c r="V471" s="202">
        <f t="shared" si="42"/>
        <v>27086397.879999999</v>
      </c>
      <c r="W471" s="202">
        <f t="shared" si="42"/>
        <v>16640741.060000001</v>
      </c>
      <c r="X471" s="202">
        <f t="shared" si="42"/>
        <v>263382510.93000001</v>
      </c>
      <c r="Y471" s="202">
        <f t="shared" si="42"/>
        <v>19494294.59</v>
      </c>
      <c r="Z471" s="202">
        <f t="shared" si="42"/>
        <v>33304499.34</v>
      </c>
      <c r="AA471" s="202">
        <f t="shared" si="42"/>
        <v>25244663.600000001</v>
      </c>
      <c r="AB471" s="202">
        <f t="shared" si="42"/>
        <v>16756459.439999999</v>
      </c>
      <c r="AC471" s="202">
        <f t="shared" si="42"/>
        <v>20618332.130000003</v>
      </c>
      <c r="AD471" s="202">
        <f t="shared" si="42"/>
        <v>23253805.629999999</v>
      </c>
      <c r="AE471" s="202">
        <f t="shared" si="42"/>
        <v>72952022.459999993</v>
      </c>
      <c r="AF471" s="202">
        <f t="shared" si="42"/>
        <v>24965071.530000001</v>
      </c>
      <c r="AG471" s="202">
        <f t="shared" si="42"/>
        <v>23077857.420000002</v>
      </c>
      <c r="AH471" s="202">
        <f t="shared" si="42"/>
        <v>26482034.560000002</v>
      </c>
      <c r="AI471" s="202">
        <f t="shared" si="42"/>
        <v>44284617.18</v>
      </c>
      <c r="AJ471" s="202">
        <f t="shared" ref="AJ471:BO471" si="43">+AJ171+AJ172+AJ173+AJ174+AJ175+AJ176+AJ177+AJ178+AJ179+AJ180+AJ181+AJ182+AJ189+AJ190+AJ191+AJ192+AJ193+AJ194+AJ195+AJ196+AJ197+AJ198</f>
        <v>23805371.530000001</v>
      </c>
      <c r="AK471" s="202">
        <f t="shared" si="43"/>
        <v>16528449.57</v>
      </c>
      <c r="AL471" s="202">
        <f t="shared" si="43"/>
        <v>439763741.02999997</v>
      </c>
      <c r="AM471" s="202">
        <f t="shared" si="43"/>
        <v>27772067.34</v>
      </c>
      <c r="AN471" s="202">
        <f t="shared" si="43"/>
        <v>23040948.930000003</v>
      </c>
      <c r="AO471" s="202">
        <f t="shared" si="43"/>
        <v>50139190.010000005</v>
      </c>
      <c r="AP471" s="202">
        <f t="shared" si="43"/>
        <v>47431376.490000002</v>
      </c>
      <c r="AQ471" s="202">
        <f t="shared" si="43"/>
        <v>28067758.34</v>
      </c>
      <c r="AR471" s="202">
        <f t="shared" si="43"/>
        <v>15417020.210000001</v>
      </c>
      <c r="AS471" s="202">
        <f t="shared" si="43"/>
        <v>83291026.23999998</v>
      </c>
      <c r="AT471" s="202">
        <f t="shared" si="43"/>
        <v>26217903.129999999</v>
      </c>
      <c r="AU471" s="202">
        <f t="shared" si="43"/>
        <v>38816347.979999997</v>
      </c>
      <c r="AV471" s="202">
        <f t="shared" si="43"/>
        <v>52923967.030000001</v>
      </c>
      <c r="AW471" s="202">
        <f t="shared" si="43"/>
        <v>26474204.239999995</v>
      </c>
      <c r="AX471" s="202">
        <f t="shared" si="43"/>
        <v>19435083.59</v>
      </c>
      <c r="AY471" s="202">
        <f t="shared" si="43"/>
        <v>35289821.070000008</v>
      </c>
      <c r="AZ471" s="202">
        <f t="shared" si="43"/>
        <v>24140479.119999997</v>
      </c>
      <c r="BA471" s="202">
        <f t="shared" si="43"/>
        <v>21384850.779999997</v>
      </c>
      <c r="BB471" s="202">
        <f t="shared" si="43"/>
        <v>121974461.20999999</v>
      </c>
      <c r="BC471" s="202">
        <f t="shared" si="43"/>
        <v>21496360.449999999</v>
      </c>
      <c r="BD471" s="202">
        <f t="shared" si="43"/>
        <v>231266447.35999995</v>
      </c>
      <c r="BE471" s="202">
        <f t="shared" si="43"/>
        <v>64698798.600000001</v>
      </c>
      <c r="BF471" s="202">
        <f t="shared" si="43"/>
        <v>27967542</v>
      </c>
      <c r="BG471" s="202">
        <f t="shared" si="43"/>
        <v>22679103.670000002</v>
      </c>
      <c r="BH471" s="202">
        <f t="shared" si="43"/>
        <v>118066912.56999999</v>
      </c>
      <c r="BI471" s="202">
        <f t="shared" si="43"/>
        <v>16822972.93</v>
      </c>
      <c r="BJ471" s="202">
        <f t="shared" si="43"/>
        <v>11382505.879999999</v>
      </c>
      <c r="BK471" s="202">
        <f t="shared" si="43"/>
        <v>14177968.449999999</v>
      </c>
      <c r="BL471" s="202">
        <f t="shared" si="43"/>
        <v>12924800.529999999</v>
      </c>
      <c r="BM471" s="202">
        <f t="shared" si="43"/>
        <v>177832339.10000002</v>
      </c>
      <c r="BN471" s="202">
        <f t="shared" si="43"/>
        <v>43125006.029999994</v>
      </c>
      <c r="BO471" s="202">
        <f t="shared" si="43"/>
        <v>33348345.460000001</v>
      </c>
      <c r="BP471" s="202">
        <f t="shared" ref="BP471:CM471" si="44">+BP171+BP172+BP173+BP174+BP175+BP176+BP177+BP178+BP179+BP180+BP181+BP182+BP189+BP190+BP191+BP192+BP193+BP194+BP195+BP196+BP197+BP198</f>
        <v>48106407.090000004</v>
      </c>
      <c r="BQ471" s="202">
        <f t="shared" si="44"/>
        <v>33642699.5</v>
      </c>
      <c r="BR471" s="202">
        <f t="shared" si="44"/>
        <v>20985880.560000002</v>
      </c>
      <c r="BS471" s="202">
        <f t="shared" si="44"/>
        <v>617442158.91999996</v>
      </c>
      <c r="BT471" s="202">
        <f t="shared" si="44"/>
        <v>34960163.030000001</v>
      </c>
      <c r="BU471" s="202">
        <f t="shared" si="44"/>
        <v>36281935.970000006</v>
      </c>
      <c r="BV471" s="202">
        <f t="shared" si="44"/>
        <v>113689329.70000002</v>
      </c>
      <c r="BW471" s="202">
        <f t="shared" si="44"/>
        <v>10493490.689999999</v>
      </c>
      <c r="BX471" s="202">
        <f t="shared" si="44"/>
        <v>29077515.870000001</v>
      </c>
      <c r="BY471" s="202">
        <f t="shared" si="44"/>
        <v>66632232.249999993</v>
      </c>
      <c r="BZ471" s="202">
        <f t="shared" si="44"/>
        <v>22964917.029999997</v>
      </c>
      <c r="CA471" s="202">
        <f t="shared" si="44"/>
        <v>22038603.550000001</v>
      </c>
      <c r="CB471" s="202">
        <f t="shared" si="44"/>
        <v>30676238.620000001</v>
      </c>
      <c r="CC471" s="202">
        <f t="shared" si="44"/>
        <v>34850495.57</v>
      </c>
      <c r="CD471" s="202">
        <f t="shared" si="44"/>
        <v>63208382.32</v>
      </c>
      <c r="CE471" s="202">
        <f t="shared" si="44"/>
        <v>38580724.879999995</v>
      </c>
      <c r="CF471" s="202">
        <f t="shared" si="44"/>
        <v>51266955.710000001</v>
      </c>
      <c r="CG471" s="202">
        <f t="shared" si="44"/>
        <v>18137331.109999999</v>
      </c>
      <c r="CH471" s="202">
        <f t="shared" si="44"/>
        <v>22199080.150000002</v>
      </c>
      <c r="CI471" s="202">
        <f t="shared" si="44"/>
        <v>16934161.789999999</v>
      </c>
      <c r="CJ471" s="202">
        <f t="shared" si="44"/>
        <v>21409459.999999996</v>
      </c>
      <c r="CK471" s="202">
        <f t="shared" si="44"/>
        <v>61205638.629999995</v>
      </c>
      <c r="CL471" s="202">
        <f t="shared" si="44"/>
        <v>12786972.060000001</v>
      </c>
      <c r="CM471" s="202">
        <f t="shared" si="44"/>
        <v>12017117.32</v>
      </c>
    </row>
    <row r="472" spans="2:91" s="122" customFormat="1" ht="25.95" customHeight="1">
      <c r="B472" s="122">
        <v>21</v>
      </c>
      <c r="C472" s="205" t="s">
        <v>709</v>
      </c>
      <c r="D472" s="202">
        <f t="shared" ref="D472:AI472" si="45">+D183+D184+D185+D186+D187+D188</f>
        <v>66204121.390000001</v>
      </c>
      <c r="E472" s="202">
        <f t="shared" si="45"/>
        <v>11000467</v>
      </c>
      <c r="F472" s="202">
        <f t="shared" si="45"/>
        <v>9334173.7699999996</v>
      </c>
      <c r="G472" s="202">
        <f t="shared" si="45"/>
        <v>7076111</v>
      </c>
      <c r="H472" s="202">
        <f t="shared" si="45"/>
        <v>7989274.1200000001</v>
      </c>
      <c r="I472" s="202">
        <f t="shared" si="45"/>
        <v>8494582.1500000004</v>
      </c>
      <c r="J472" s="202">
        <f t="shared" si="45"/>
        <v>8162550</v>
      </c>
      <c r="K472" s="202">
        <f t="shared" si="45"/>
        <v>15051181.25</v>
      </c>
      <c r="L472" s="202">
        <f t="shared" si="45"/>
        <v>9913609.0800000001</v>
      </c>
      <c r="M472" s="202">
        <f t="shared" si="45"/>
        <v>12867233.359999999</v>
      </c>
      <c r="N472" s="202">
        <f t="shared" si="45"/>
        <v>21113267.079999998</v>
      </c>
      <c r="O472" s="202">
        <f t="shared" si="45"/>
        <v>3150770</v>
      </c>
      <c r="P472" s="202">
        <f t="shared" si="45"/>
        <v>43018372.859999999</v>
      </c>
      <c r="Q472" s="202">
        <f t="shared" si="45"/>
        <v>9533646</v>
      </c>
      <c r="R472" s="202">
        <f t="shared" si="45"/>
        <v>10753409.57</v>
      </c>
      <c r="S472" s="202">
        <f t="shared" si="45"/>
        <v>13977898.890000001</v>
      </c>
      <c r="T472" s="202">
        <f t="shared" si="45"/>
        <v>10423566.75</v>
      </c>
      <c r="U472" s="202">
        <f t="shared" si="45"/>
        <v>7726554</v>
      </c>
      <c r="V472" s="202">
        <f t="shared" si="45"/>
        <v>8972485</v>
      </c>
      <c r="W472" s="202">
        <f t="shared" si="45"/>
        <v>5579031</v>
      </c>
      <c r="X472" s="202">
        <f t="shared" si="45"/>
        <v>63073921.240000002</v>
      </c>
      <c r="Y472" s="202">
        <f t="shared" si="45"/>
        <v>7312200.3200000003</v>
      </c>
      <c r="Z472" s="202">
        <f t="shared" si="45"/>
        <v>17260819.399999999</v>
      </c>
      <c r="AA472" s="202">
        <f t="shared" si="45"/>
        <v>10250235.189999999</v>
      </c>
      <c r="AB472" s="202">
        <f t="shared" si="45"/>
        <v>5752057</v>
      </c>
      <c r="AC472" s="202">
        <f t="shared" si="45"/>
        <v>6218710.4900000002</v>
      </c>
      <c r="AD472" s="202">
        <f t="shared" si="45"/>
        <v>7059810.2599999998</v>
      </c>
      <c r="AE472" s="202">
        <f t="shared" si="45"/>
        <v>23459229.879999999</v>
      </c>
      <c r="AF472" s="202">
        <f t="shared" si="45"/>
        <v>4460707.4399999995</v>
      </c>
      <c r="AG472" s="202">
        <f t="shared" si="45"/>
        <v>8044115</v>
      </c>
      <c r="AH472" s="202">
        <f t="shared" si="45"/>
        <v>8499123.8599999994</v>
      </c>
      <c r="AI472" s="202">
        <f t="shared" si="45"/>
        <v>15116242</v>
      </c>
      <c r="AJ472" s="202">
        <f t="shared" ref="AJ472:BO472" si="46">+AJ183+AJ184+AJ185+AJ186+AJ187+AJ188</f>
        <v>8017396</v>
      </c>
      <c r="AK472" s="202">
        <f t="shared" si="46"/>
        <v>5999648.7599999998</v>
      </c>
      <c r="AL472" s="202">
        <f t="shared" si="46"/>
        <v>143918596.10999998</v>
      </c>
      <c r="AM472" s="202">
        <f t="shared" si="46"/>
        <v>8983056.5299999993</v>
      </c>
      <c r="AN472" s="202">
        <f t="shared" si="46"/>
        <v>8269367</v>
      </c>
      <c r="AO472" s="202">
        <f t="shared" si="46"/>
        <v>18002203.73</v>
      </c>
      <c r="AP472" s="202">
        <f t="shared" si="46"/>
        <v>17577812.449999999</v>
      </c>
      <c r="AQ472" s="202">
        <f t="shared" si="46"/>
        <v>10906557.42</v>
      </c>
      <c r="AR472" s="202">
        <f t="shared" si="46"/>
        <v>5297984.21</v>
      </c>
      <c r="AS472" s="202">
        <f t="shared" si="46"/>
        <v>39779081</v>
      </c>
      <c r="AT472" s="202">
        <f t="shared" si="46"/>
        <v>9934977</v>
      </c>
      <c r="AU472" s="202">
        <f t="shared" si="46"/>
        <v>20697898</v>
      </c>
      <c r="AV472" s="202">
        <f t="shared" si="46"/>
        <v>16254778.060000001</v>
      </c>
      <c r="AW472" s="202">
        <f t="shared" si="46"/>
        <v>10289844.029999999</v>
      </c>
      <c r="AX472" s="202">
        <f t="shared" si="46"/>
        <v>7212747.2599999998</v>
      </c>
      <c r="AY472" s="202">
        <f t="shared" si="46"/>
        <v>9747080.1899999995</v>
      </c>
      <c r="AZ472" s="202">
        <f t="shared" si="46"/>
        <v>10247235.050000001</v>
      </c>
      <c r="BA472" s="202">
        <f t="shared" si="46"/>
        <v>11025549</v>
      </c>
      <c r="BB472" s="202">
        <f t="shared" si="46"/>
        <v>34598198.359999999</v>
      </c>
      <c r="BC472" s="202">
        <f t="shared" si="46"/>
        <v>9749043.5399999991</v>
      </c>
      <c r="BD472" s="202">
        <f t="shared" si="46"/>
        <v>60777345.730000004</v>
      </c>
      <c r="BE472" s="202">
        <f t="shared" si="46"/>
        <v>21540714</v>
      </c>
      <c r="BF472" s="202">
        <f t="shared" si="46"/>
        <v>7181608</v>
      </c>
      <c r="BG472" s="202">
        <f t="shared" si="46"/>
        <v>10635767.18</v>
      </c>
      <c r="BH472" s="202">
        <f t="shared" si="46"/>
        <v>46287606.359999999</v>
      </c>
      <c r="BI472" s="202">
        <f t="shared" si="46"/>
        <v>7877260.1900000004</v>
      </c>
      <c r="BJ472" s="202">
        <f t="shared" si="46"/>
        <v>5494759</v>
      </c>
      <c r="BK472" s="202">
        <f t="shared" si="46"/>
        <v>9369792.1500000004</v>
      </c>
      <c r="BL472" s="202">
        <f t="shared" si="46"/>
        <v>8728712.620000001</v>
      </c>
      <c r="BM472" s="202">
        <f t="shared" si="46"/>
        <v>42273253</v>
      </c>
      <c r="BN472" s="202">
        <f t="shared" si="46"/>
        <v>11191906</v>
      </c>
      <c r="BO472" s="202">
        <f t="shared" si="46"/>
        <v>8688371</v>
      </c>
      <c r="BP472" s="202">
        <f t="shared" ref="BP472:CM472" si="47">+BP183+BP184+BP185+BP186+BP187+BP188</f>
        <v>14447872.809999999</v>
      </c>
      <c r="BQ472" s="202">
        <f t="shared" si="47"/>
        <v>10934804.74</v>
      </c>
      <c r="BR472" s="202">
        <f t="shared" si="47"/>
        <v>10765745.120000001</v>
      </c>
      <c r="BS472" s="202">
        <f t="shared" si="47"/>
        <v>188447725</v>
      </c>
      <c r="BT472" s="202">
        <f t="shared" si="47"/>
        <v>13208816.57</v>
      </c>
      <c r="BU472" s="202">
        <f t="shared" si="47"/>
        <v>14189404.120000001</v>
      </c>
      <c r="BV472" s="202">
        <f t="shared" si="47"/>
        <v>41762614.159999996</v>
      </c>
      <c r="BW472" s="202">
        <f t="shared" si="47"/>
        <v>4118780</v>
      </c>
      <c r="BX472" s="202">
        <f t="shared" si="47"/>
        <v>8981701.75</v>
      </c>
      <c r="BY472" s="202">
        <f t="shared" si="47"/>
        <v>24399421.719999999</v>
      </c>
      <c r="BZ472" s="202">
        <f t="shared" si="47"/>
        <v>7465655</v>
      </c>
      <c r="CA472" s="202">
        <f t="shared" si="47"/>
        <v>9032730</v>
      </c>
      <c r="CB472" s="202">
        <f t="shared" si="47"/>
        <v>9613319.9600000009</v>
      </c>
      <c r="CC472" s="202">
        <f t="shared" si="47"/>
        <v>11430162.290000001</v>
      </c>
      <c r="CD472" s="202">
        <f t="shared" si="47"/>
        <v>23022864.52</v>
      </c>
      <c r="CE472" s="202">
        <f t="shared" si="47"/>
        <v>12004302.050000001</v>
      </c>
      <c r="CF472" s="202">
        <f t="shared" si="47"/>
        <v>23880554.720000003</v>
      </c>
      <c r="CG472" s="202">
        <f t="shared" si="47"/>
        <v>8307987.0199999996</v>
      </c>
      <c r="CH472" s="202">
        <f t="shared" si="47"/>
        <v>6897708.75</v>
      </c>
      <c r="CI472" s="202">
        <f t="shared" si="47"/>
        <v>8285392</v>
      </c>
      <c r="CJ472" s="202">
        <f t="shared" si="47"/>
        <v>6464582.5499999998</v>
      </c>
      <c r="CK472" s="202">
        <f t="shared" si="47"/>
        <v>29580510.170000002</v>
      </c>
      <c r="CL472" s="202">
        <f t="shared" si="47"/>
        <v>6579156.6600000001</v>
      </c>
      <c r="CM472" s="202">
        <f t="shared" si="47"/>
        <v>6068392.0899999999</v>
      </c>
    </row>
    <row r="473" spans="2:91" s="122" customFormat="1" ht="25.95" customHeight="1">
      <c r="B473" s="122">
        <v>22</v>
      </c>
      <c r="C473" s="205" t="s">
        <v>710</v>
      </c>
      <c r="D473" s="202">
        <f t="shared" ref="D473:AI473" si="48">+D199+D210+D211+D212+D213+D214+D215+D216+D217+D218+D314+D315+D316+D317+D318+D319+D320+D321+D322+D323+D324+D325+D326+D327+D328+D329+D330+D331+D332+D333</f>
        <v>119330189.26000001</v>
      </c>
      <c r="E473" s="202">
        <f t="shared" si="48"/>
        <v>11329133</v>
      </c>
      <c r="F473" s="202">
        <f t="shared" si="48"/>
        <v>12752329.390000001</v>
      </c>
      <c r="G473" s="202">
        <f t="shared" si="48"/>
        <v>12470164.5</v>
      </c>
      <c r="H473" s="202">
        <f t="shared" si="48"/>
        <v>9669551.0099999998</v>
      </c>
      <c r="I473" s="202">
        <f t="shared" si="48"/>
        <v>14571806.189999999</v>
      </c>
      <c r="J473" s="202">
        <f t="shared" si="48"/>
        <v>21416627.75</v>
      </c>
      <c r="K473" s="202">
        <f t="shared" si="48"/>
        <v>32386992.73</v>
      </c>
      <c r="L473" s="202">
        <f t="shared" si="48"/>
        <v>14014361.75</v>
      </c>
      <c r="M473" s="202">
        <f t="shared" si="48"/>
        <v>18958349.84</v>
      </c>
      <c r="N473" s="202">
        <f t="shared" si="48"/>
        <v>36960372.469999999</v>
      </c>
      <c r="O473" s="202">
        <f t="shared" si="48"/>
        <v>7718632.5</v>
      </c>
      <c r="P473" s="202">
        <f t="shared" si="48"/>
        <v>89146242.230000004</v>
      </c>
      <c r="Q473" s="202">
        <f t="shared" si="48"/>
        <v>17059504</v>
      </c>
      <c r="R473" s="202">
        <f t="shared" si="48"/>
        <v>29150960.27</v>
      </c>
      <c r="S473" s="202">
        <f t="shared" si="48"/>
        <v>30894320.600000001</v>
      </c>
      <c r="T473" s="202">
        <f t="shared" si="48"/>
        <v>15433042.15</v>
      </c>
      <c r="U473" s="202">
        <f t="shared" si="48"/>
        <v>18868816.5</v>
      </c>
      <c r="V473" s="202">
        <f t="shared" si="48"/>
        <v>15595222.219999999</v>
      </c>
      <c r="W473" s="202">
        <f t="shared" si="48"/>
        <v>10497470.559999999</v>
      </c>
      <c r="X473" s="202">
        <f t="shared" si="48"/>
        <v>152562835.42000002</v>
      </c>
      <c r="Y473" s="202">
        <f t="shared" si="48"/>
        <v>12720885.370000001</v>
      </c>
      <c r="Z473" s="202">
        <f t="shared" si="48"/>
        <v>21380957.469999999</v>
      </c>
      <c r="AA473" s="202">
        <f t="shared" si="48"/>
        <v>18751522.27</v>
      </c>
      <c r="AB473" s="202">
        <f t="shared" si="48"/>
        <v>10700749.52</v>
      </c>
      <c r="AC473" s="202">
        <f t="shared" si="48"/>
        <v>10575938.83</v>
      </c>
      <c r="AD473" s="202">
        <f t="shared" si="48"/>
        <v>13118804.890000001</v>
      </c>
      <c r="AE473" s="202">
        <f t="shared" si="48"/>
        <v>39227534.75</v>
      </c>
      <c r="AF473" s="202">
        <f t="shared" si="48"/>
        <v>13418937.5</v>
      </c>
      <c r="AG473" s="202">
        <f t="shared" si="48"/>
        <v>14664610.470000001</v>
      </c>
      <c r="AH473" s="202">
        <f t="shared" si="48"/>
        <v>21709931</v>
      </c>
      <c r="AI473" s="202">
        <f t="shared" si="48"/>
        <v>23614288.009999998</v>
      </c>
      <c r="AJ473" s="202">
        <f t="shared" ref="AJ473:BO473" si="49">+AJ199+AJ210+AJ211+AJ212+AJ213+AJ214+AJ215+AJ216+AJ217+AJ218+AJ314+AJ315+AJ316+AJ317+AJ318+AJ319+AJ320+AJ321+AJ322+AJ323+AJ324+AJ325+AJ326+AJ327+AJ328+AJ329+AJ330+AJ331+AJ332+AJ333</f>
        <v>14086265.25</v>
      </c>
      <c r="AK473" s="202">
        <f t="shared" si="49"/>
        <v>11454926.27</v>
      </c>
      <c r="AL473" s="202">
        <f t="shared" si="49"/>
        <v>277737164.03999996</v>
      </c>
      <c r="AM473" s="202">
        <f t="shared" si="49"/>
        <v>17461274</v>
      </c>
      <c r="AN473" s="202">
        <f t="shared" si="49"/>
        <v>12451056.969999999</v>
      </c>
      <c r="AO473" s="202">
        <f t="shared" si="49"/>
        <v>26424565.030000001</v>
      </c>
      <c r="AP473" s="202">
        <f t="shared" si="49"/>
        <v>30743591.899999999</v>
      </c>
      <c r="AQ473" s="202">
        <f t="shared" si="49"/>
        <v>15847748</v>
      </c>
      <c r="AR473" s="202">
        <f t="shared" si="49"/>
        <v>8584671.75</v>
      </c>
      <c r="AS473" s="202">
        <f t="shared" si="49"/>
        <v>61466795.039999999</v>
      </c>
      <c r="AT473" s="202">
        <f t="shared" si="49"/>
        <v>15263045.09</v>
      </c>
      <c r="AU473" s="202">
        <f t="shared" si="49"/>
        <v>30727161.25</v>
      </c>
      <c r="AV473" s="202">
        <f t="shared" si="49"/>
        <v>22613656.32</v>
      </c>
      <c r="AW473" s="202">
        <f t="shared" si="49"/>
        <v>13880143</v>
      </c>
      <c r="AX473" s="202">
        <f t="shared" si="49"/>
        <v>10529470.99</v>
      </c>
      <c r="AY473" s="202">
        <f t="shared" si="49"/>
        <v>13191816.24</v>
      </c>
      <c r="AZ473" s="202">
        <f t="shared" si="49"/>
        <v>11548863.16</v>
      </c>
      <c r="BA473" s="202">
        <f t="shared" si="49"/>
        <v>12218278.379999999</v>
      </c>
      <c r="BB473" s="202">
        <f t="shared" si="49"/>
        <v>70635310.00999999</v>
      </c>
      <c r="BC473" s="202">
        <f t="shared" si="49"/>
        <v>14019417.5</v>
      </c>
      <c r="BD473" s="202">
        <f t="shared" si="49"/>
        <v>134200976.89</v>
      </c>
      <c r="BE473" s="202">
        <f t="shared" si="49"/>
        <v>38182305.32</v>
      </c>
      <c r="BF473" s="202">
        <f t="shared" si="49"/>
        <v>13800641</v>
      </c>
      <c r="BG473" s="202">
        <f t="shared" si="49"/>
        <v>17491560.949999999</v>
      </c>
      <c r="BH473" s="202">
        <f t="shared" si="49"/>
        <v>94280728.349999994</v>
      </c>
      <c r="BI473" s="202">
        <f t="shared" si="49"/>
        <v>10409110</v>
      </c>
      <c r="BJ473" s="202">
        <f t="shared" si="49"/>
        <v>10111386.75</v>
      </c>
      <c r="BK473" s="202">
        <f t="shared" si="49"/>
        <v>14278665</v>
      </c>
      <c r="BL473" s="202">
        <f t="shared" si="49"/>
        <v>10308109.5</v>
      </c>
      <c r="BM473" s="202">
        <f t="shared" si="49"/>
        <v>104069990.69</v>
      </c>
      <c r="BN473" s="202">
        <f t="shared" si="49"/>
        <v>26164437.5</v>
      </c>
      <c r="BO473" s="202">
        <f t="shared" si="49"/>
        <v>17101348</v>
      </c>
      <c r="BP473" s="202">
        <f t="shared" ref="BP473:CM473" si="50">+BP199+BP210+BP211+BP212+BP213+BP214+BP215+BP216+BP217+BP218+BP314+BP315+BP316+BP317+BP318+BP319+BP320+BP321+BP322+BP323+BP324+BP325+BP326+BP327+BP328+BP329+BP330+BP331+BP332+BP333</f>
        <v>31323556.41</v>
      </c>
      <c r="BQ473" s="202">
        <f t="shared" si="50"/>
        <v>21694499.810000002</v>
      </c>
      <c r="BR473" s="202">
        <f t="shared" si="50"/>
        <v>15719038.25</v>
      </c>
      <c r="BS473" s="202">
        <f t="shared" si="50"/>
        <v>462887289.61000001</v>
      </c>
      <c r="BT473" s="202">
        <f t="shared" si="50"/>
        <v>19546041.640000001</v>
      </c>
      <c r="BU473" s="202">
        <f t="shared" si="50"/>
        <v>16346276.68</v>
      </c>
      <c r="BV473" s="202">
        <f t="shared" si="50"/>
        <v>82209773.670000002</v>
      </c>
      <c r="BW473" s="202">
        <f t="shared" si="50"/>
        <v>4760652</v>
      </c>
      <c r="BX473" s="202">
        <f t="shared" si="50"/>
        <v>15863059</v>
      </c>
      <c r="BY473" s="202">
        <f t="shared" si="50"/>
        <v>46931865.259999998</v>
      </c>
      <c r="BZ473" s="202">
        <f t="shared" si="50"/>
        <v>11280703.969999999</v>
      </c>
      <c r="CA473" s="202">
        <f t="shared" si="50"/>
        <v>12587358</v>
      </c>
      <c r="CB473" s="202">
        <f t="shared" si="50"/>
        <v>13339836.48</v>
      </c>
      <c r="CC473" s="202">
        <f t="shared" si="50"/>
        <v>18597956.25</v>
      </c>
      <c r="CD473" s="202">
        <f t="shared" si="50"/>
        <v>42152058.450000003</v>
      </c>
      <c r="CE473" s="202">
        <f t="shared" si="50"/>
        <v>24541610.5</v>
      </c>
      <c r="CF473" s="202">
        <f t="shared" si="50"/>
        <v>32503527.330000002</v>
      </c>
      <c r="CG473" s="202">
        <f t="shared" si="50"/>
        <v>13437744.42</v>
      </c>
      <c r="CH473" s="202">
        <f t="shared" si="50"/>
        <v>11706889.5</v>
      </c>
      <c r="CI473" s="202">
        <f t="shared" si="50"/>
        <v>14935545.050000001</v>
      </c>
      <c r="CJ473" s="202">
        <f t="shared" si="50"/>
        <v>10290902</v>
      </c>
      <c r="CK473" s="202">
        <f t="shared" si="50"/>
        <v>52892740</v>
      </c>
      <c r="CL473" s="202">
        <f t="shared" si="50"/>
        <v>11079406.82</v>
      </c>
      <c r="CM473" s="202">
        <f t="shared" si="50"/>
        <v>8811386</v>
      </c>
    </row>
    <row r="474" spans="2:91" s="122" customFormat="1" ht="25.95" customHeight="1">
      <c r="B474" s="122">
        <v>23</v>
      </c>
      <c r="C474" s="205" t="s">
        <v>711</v>
      </c>
      <c r="D474" s="202">
        <f t="shared" ref="D474:AI474" si="51">+D200+D201+D202+D203+D204+D205+D206+D207+D208+D209+D219+D220+D221+D222+D223+D224+D225+D226+D227+D228+D229+D230+D231+D232</f>
        <v>14101162.24</v>
      </c>
      <c r="E474" s="202">
        <f t="shared" si="51"/>
        <v>1561217.63</v>
      </c>
      <c r="F474" s="202">
        <f t="shared" si="51"/>
        <v>1729304.69</v>
      </c>
      <c r="G474" s="202">
        <f t="shared" si="51"/>
        <v>1982526.0699999998</v>
      </c>
      <c r="H474" s="202">
        <f t="shared" si="51"/>
        <v>1268188.46</v>
      </c>
      <c r="I474" s="202">
        <f t="shared" si="51"/>
        <v>1837505.8900000001</v>
      </c>
      <c r="J474" s="202">
        <f t="shared" si="51"/>
        <v>2543403.59</v>
      </c>
      <c r="K474" s="202">
        <f t="shared" si="51"/>
        <v>2876876.4499999997</v>
      </c>
      <c r="L474" s="202">
        <f t="shared" si="51"/>
        <v>1823068.2999999998</v>
      </c>
      <c r="M474" s="202">
        <f t="shared" si="51"/>
        <v>1919682.4000000001</v>
      </c>
      <c r="N474" s="202">
        <f t="shared" si="51"/>
        <v>3541923.5</v>
      </c>
      <c r="O474" s="202">
        <f t="shared" si="51"/>
        <v>576916.12</v>
      </c>
      <c r="P474" s="202">
        <f t="shared" si="51"/>
        <v>7429149.6200000001</v>
      </c>
      <c r="Q474" s="202">
        <f t="shared" si="51"/>
        <v>1807532.9</v>
      </c>
      <c r="R474" s="202">
        <f t="shared" si="51"/>
        <v>1806967.0899999999</v>
      </c>
      <c r="S474" s="202">
        <f t="shared" si="51"/>
        <v>3030695.0999999996</v>
      </c>
      <c r="T474" s="202">
        <f t="shared" si="51"/>
        <v>2085641.7600000002</v>
      </c>
      <c r="U474" s="202">
        <f t="shared" si="51"/>
        <v>1543529.44</v>
      </c>
      <c r="V474" s="202">
        <f t="shared" si="51"/>
        <v>1630798.8499999999</v>
      </c>
      <c r="W474" s="202">
        <f t="shared" si="51"/>
        <v>971896.47</v>
      </c>
      <c r="X474" s="202">
        <f t="shared" si="51"/>
        <v>15402894.650000002</v>
      </c>
      <c r="Y474" s="202">
        <f t="shared" si="51"/>
        <v>1123431.5</v>
      </c>
      <c r="Z474" s="202">
        <f t="shared" si="51"/>
        <v>2165188.0699999998</v>
      </c>
      <c r="AA474" s="202">
        <f t="shared" si="51"/>
        <v>1553517.4999999998</v>
      </c>
      <c r="AB474" s="202">
        <f t="shared" si="51"/>
        <v>948599.9</v>
      </c>
      <c r="AC474" s="202">
        <f t="shared" si="51"/>
        <v>1102678.99</v>
      </c>
      <c r="AD474" s="202">
        <f t="shared" si="51"/>
        <v>1096367.9500000002</v>
      </c>
      <c r="AE474" s="202">
        <f t="shared" si="51"/>
        <v>3814704.57</v>
      </c>
      <c r="AF474" s="202">
        <f t="shared" si="51"/>
        <v>1204978.0299999998</v>
      </c>
      <c r="AG474" s="202">
        <f t="shared" si="51"/>
        <v>1313812.08</v>
      </c>
      <c r="AH474" s="202">
        <f t="shared" si="51"/>
        <v>1681063.7999999998</v>
      </c>
      <c r="AI474" s="202">
        <f t="shared" si="51"/>
        <v>2819467.64</v>
      </c>
      <c r="AJ474" s="202">
        <f t="shared" ref="AJ474:BO474" si="52">+AJ200+AJ201+AJ202+AJ203+AJ204+AJ205+AJ206+AJ207+AJ208+AJ209+AJ219+AJ220+AJ221+AJ222+AJ223+AJ224+AJ225+AJ226+AJ227+AJ228+AJ229+AJ230+AJ231+AJ232</f>
        <v>1355134.06</v>
      </c>
      <c r="AK474" s="202">
        <f t="shared" si="52"/>
        <v>934921.76</v>
      </c>
      <c r="AL474" s="202">
        <f t="shared" si="52"/>
        <v>27781048.100000001</v>
      </c>
      <c r="AM474" s="202">
        <f t="shared" si="52"/>
        <v>1726620.73</v>
      </c>
      <c r="AN474" s="202">
        <f t="shared" si="52"/>
        <v>1555840.1099999999</v>
      </c>
      <c r="AO474" s="202">
        <f t="shared" si="52"/>
        <v>2845657.37</v>
      </c>
      <c r="AP474" s="202">
        <f t="shared" si="52"/>
        <v>2917602.07</v>
      </c>
      <c r="AQ474" s="202">
        <f t="shared" si="52"/>
        <v>1843106</v>
      </c>
      <c r="AR474" s="202">
        <f t="shared" si="52"/>
        <v>912542.27</v>
      </c>
      <c r="AS474" s="202">
        <f t="shared" si="52"/>
        <v>5949088.4099999992</v>
      </c>
      <c r="AT474" s="202">
        <f t="shared" si="52"/>
        <v>1658610.72</v>
      </c>
      <c r="AU474" s="202">
        <f t="shared" si="52"/>
        <v>2698294.88</v>
      </c>
      <c r="AV474" s="202">
        <f t="shared" si="52"/>
        <v>3563138.12</v>
      </c>
      <c r="AW474" s="202">
        <f t="shared" si="52"/>
        <v>1536871.5</v>
      </c>
      <c r="AX474" s="202">
        <f t="shared" si="52"/>
        <v>1207208</v>
      </c>
      <c r="AY474" s="202">
        <f t="shared" si="52"/>
        <v>2010842.6</v>
      </c>
      <c r="AZ474" s="202">
        <f t="shared" si="52"/>
        <v>1533587.0799999998</v>
      </c>
      <c r="BA474" s="202">
        <f t="shared" si="52"/>
        <v>1707217.02</v>
      </c>
      <c r="BB474" s="202">
        <f t="shared" si="52"/>
        <v>7086007.7300000004</v>
      </c>
      <c r="BC474" s="202">
        <f t="shared" si="52"/>
        <v>1690391.9</v>
      </c>
      <c r="BD474" s="202">
        <f t="shared" si="52"/>
        <v>14865917.209999999</v>
      </c>
      <c r="BE474" s="202">
        <f t="shared" si="52"/>
        <v>3986451.08</v>
      </c>
      <c r="BF474" s="202">
        <f t="shared" si="52"/>
        <v>1464396.3</v>
      </c>
      <c r="BG474" s="202">
        <f t="shared" si="52"/>
        <v>1568692.78</v>
      </c>
      <c r="BH474" s="202">
        <f t="shared" si="52"/>
        <v>7934443.0900000008</v>
      </c>
      <c r="BI474" s="202">
        <f t="shared" si="52"/>
        <v>975156.15</v>
      </c>
      <c r="BJ474" s="202">
        <f t="shared" si="52"/>
        <v>769320.57000000007</v>
      </c>
      <c r="BK474" s="202">
        <f t="shared" si="52"/>
        <v>1155950</v>
      </c>
      <c r="BL474" s="202">
        <f t="shared" si="52"/>
        <v>1070286.3999999999</v>
      </c>
      <c r="BM474" s="202">
        <f t="shared" si="52"/>
        <v>11918564.139999999</v>
      </c>
      <c r="BN474" s="202">
        <f t="shared" si="52"/>
        <v>2757075.27</v>
      </c>
      <c r="BO474" s="202">
        <f t="shared" si="52"/>
        <v>1931014.79</v>
      </c>
      <c r="BP474" s="202">
        <f t="shared" ref="BP474:CM474" si="53">+BP200+BP201+BP202+BP203+BP204+BP205+BP206+BP207+BP208+BP209+BP219+BP220+BP221+BP222+BP223+BP224+BP225+BP226+BP227+BP228+BP229+BP230+BP231+BP232</f>
        <v>3146636.42</v>
      </c>
      <c r="BQ474" s="202">
        <f t="shared" si="53"/>
        <v>2030753.2600000002</v>
      </c>
      <c r="BR474" s="202">
        <f t="shared" si="53"/>
        <v>1584886.47</v>
      </c>
      <c r="BS474" s="202">
        <f t="shared" si="53"/>
        <v>39947245.25</v>
      </c>
      <c r="BT474" s="202">
        <f t="shared" si="53"/>
        <v>2151640</v>
      </c>
      <c r="BU474" s="202">
        <f t="shared" si="53"/>
        <v>2423006.58</v>
      </c>
      <c r="BV474" s="202">
        <f t="shared" si="53"/>
        <v>8984583.0799999982</v>
      </c>
      <c r="BW474" s="202">
        <f t="shared" si="53"/>
        <v>696660.5</v>
      </c>
      <c r="BX474" s="202">
        <f t="shared" si="53"/>
        <v>1774685.33</v>
      </c>
      <c r="BY474" s="202">
        <f t="shared" si="53"/>
        <v>4215323.3100000005</v>
      </c>
      <c r="BZ474" s="202">
        <f t="shared" si="53"/>
        <v>1393538.69</v>
      </c>
      <c r="CA474" s="202">
        <f t="shared" si="53"/>
        <v>1466370.2600000002</v>
      </c>
      <c r="CB474" s="202">
        <f t="shared" si="53"/>
        <v>1855960.4800000002</v>
      </c>
      <c r="CC474" s="202">
        <f t="shared" si="53"/>
        <v>1926437.1</v>
      </c>
      <c r="CD474" s="202">
        <f t="shared" si="53"/>
        <v>3650907.85</v>
      </c>
      <c r="CE474" s="202">
        <f t="shared" si="53"/>
        <v>2327448.27</v>
      </c>
      <c r="CF474" s="202">
        <f t="shared" si="53"/>
        <v>3474628.2699999996</v>
      </c>
      <c r="CG474" s="202">
        <f t="shared" si="53"/>
        <v>1181301.0999999999</v>
      </c>
      <c r="CH474" s="202">
        <f t="shared" si="53"/>
        <v>1123212.24</v>
      </c>
      <c r="CI474" s="202">
        <f t="shared" si="53"/>
        <v>1155265.2999999998</v>
      </c>
      <c r="CJ474" s="202">
        <f t="shared" si="53"/>
        <v>1257004.6000000001</v>
      </c>
      <c r="CK474" s="202">
        <f t="shared" si="53"/>
        <v>4429017.8099999996</v>
      </c>
      <c r="CL474" s="202">
        <f t="shared" si="53"/>
        <v>866196</v>
      </c>
      <c r="CM474" s="202">
        <f t="shared" si="53"/>
        <v>870053.9</v>
      </c>
    </row>
    <row r="475" spans="2:91" s="208" customFormat="1" ht="25.95" customHeight="1">
      <c r="C475" s="209" t="s">
        <v>1335</v>
      </c>
      <c r="D475" s="207">
        <f>+D472+D473+D474</f>
        <v>199635472.89000002</v>
      </c>
      <c r="E475" s="207">
        <f t="shared" ref="E475:BP475" si="54">+E472+E473+E474</f>
        <v>23890817.629999999</v>
      </c>
      <c r="F475" s="207">
        <f t="shared" si="54"/>
        <v>23815807.850000001</v>
      </c>
      <c r="G475" s="207">
        <f t="shared" si="54"/>
        <v>21528801.57</v>
      </c>
      <c r="H475" s="207">
        <f t="shared" si="54"/>
        <v>18927013.59</v>
      </c>
      <c r="I475" s="207">
        <f t="shared" si="54"/>
        <v>24903894.23</v>
      </c>
      <c r="J475" s="207">
        <f t="shared" si="54"/>
        <v>32122581.34</v>
      </c>
      <c r="K475" s="207">
        <f t="shared" si="54"/>
        <v>50315050.430000007</v>
      </c>
      <c r="L475" s="207">
        <f t="shared" si="54"/>
        <v>25751039.129999999</v>
      </c>
      <c r="M475" s="207">
        <f t="shared" si="54"/>
        <v>33745265.600000001</v>
      </c>
      <c r="N475" s="207">
        <f t="shared" si="54"/>
        <v>61615563.049999997</v>
      </c>
      <c r="O475" s="207">
        <f t="shared" si="54"/>
        <v>11446318.619999999</v>
      </c>
      <c r="P475" s="207">
        <f t="shared" si="54"/>
        <v>139593764.71000001</v>
      </c>
      <c r="Q475" s="207">
        <f t="shared" si="54"/>
        <v>28400682.899999999</v>
      </c>
      <c r="R475" s="207">
        <f t="shared" si="54"/>
        <v>41711336.930000007</v>
      </c>
      <c r="S475" s="207">
        <f t="shared" si="54"/>
        <v>47902914.590000004</v>
      </c>
      <c r="T475" s="207">
        <f t="shared" si="54"/>
        <v>27942250.66</v>
      </c>
      <c r="U475" s="207">
        <f t="shared" si="54"/>
        <v>28138899.940000001</v>
      </c>
      <c r="V475" s="207">
        <f t="shared" si="54"/>
        <v>26198506.07</v>
      </c>
      <c r="W475" s="207">
        <f t="shared" si="54"/>
        <v>17048398.029999997</v>
      </c>
      <c r="X475" s="207">
        <f t="shared" si="54"/>
        <v>231039651.31000003</v>
      </c>
      <c r="Y475" s="207">
        <f t="shared" si="54"/>
        <v>21156517.190000001</v>
      </c>
      <c r="Z475" s="207">
        <f t="shared" si="54"/>
        <v>40806964.939999998</v>
      </c>
      <c r="AA475" s="207">
        <f t="shared" si="54"/>
        <v>30555274.960000001</v>
      </c>
      <c r="AB475" s="207">
        <f t="shared" si="54"/>
        <v>17401406.419999998</v>
      </c>
      <c r="AC475" s="207">
        <f t="shared" si="54"/>
        <v>17897328.309999999</v>
      </c>
      <c r="AD475" s="207">
        <f t="shared" si="54"/>
        <v>21274983.099999998</v>
      </c>
      <c r="AE475" s="207">
        <f t="shared" si="54"/>
        <v>66501469.199999996</v>
      </c>
      <c r="AF475" s="207">
        <f t="shared" si="54"/>
        <v>19084622.969999999</v>
      </c>
      <c r="AG475" s="207">
        <f t="shared" si="54"/>
        <v>24022537.549999997</v>
      </c>
      <c r="AH475" s="207">
        <f t="shared" si="54"/>
        <v>31890118.66</v>
      </c>
      <c r="AI475" s="207">
        <f t="shared" si="54"/>
        <v>41549997.649999999</v>
      </c>
      <c r="AJ475" s="207">
        <f t="shared" si="54"/>
        <v>23458795.309999999</v>
      </c>
      <c r="AK475" s="207">
        <f t="shared" si="54"/>
        <v>18389496.790000003</v>
      </c>
      <c r="AL475" s="207">
        <f t="shared" si="54"/>
        <v>449436808.25</v>
      </c>
      <c r="AM475" s="207">
        <f t="shared" si="54"/>
        <v>28170951.260000002</v>
      </c>
      <c r="AN475" s="207">
        <f t="shared" si="54"/>
        <v>22276264.079999998</v>
      </c>
      <c r="AO475" s="207">
        <f t="shared" si="54"/>
        <v>47272426.130000003</v>
      </c>
      <c r="AP475" s="207">
        <f t="shared" si="54"/>
        <v>51239006.419999994</v>
      </c>
      <c r="AQ475" s="207">
        <f t="shared" si="54"/>
        <v>28597411.420000002</v>
      </c>
      <c r="AR475" s="207">
        <f t="shared" si="54"/>
        <v>14795198.23</v>
      </c>
      <c r="AS475" s="207">
        <f t="shared" si="54"/>
        <v>107194964.44999999</v>
      </c>
      <c r="AT475" s="207">
        <f t="shared" si="54"/>
        <v>26856632.809999999</v>
      </c>
      <c r="AU475" s="207">
        <f t="shared" si="54"/>
        <v>54123354.130000003</v>
      </c>
      <c r="AV475" s="207">
        <f t="shared" si="54"/>
        <v>42431572.5</v>
      </c>
      <c r="AW475" s="207">
        <f t="shared" si="54"/>
        <v>25706858.530000001</v>
      </c>
      <c r="AX475" s="207">
        <f t="shared" si="54"/>
        <v>18949426.25</v>
      </c>
      <c r="AY475" s="207">
        <f t="shared" si="54"/>
        <v>24949739.030000001</v>
      </c>
      <c r="AZ475" s="207">
        <f t="shared" si="54"/>
        <v>23329685.289999999</v>
      </c>
      <c r="BA475" s="207">
        <f t="shared" si="54"/>
        <v>24951044.399999999</v>
      </c>
      <c r="BB475" s="207">
        <f t="shared" si="54"/>
        <v>112319516.09999999</v>
      </c>
      <c r="BC475" s="207">
        <f t="shared" si="54"/>
        <v>25458852.939999998</v>
      </c>
      <c r="BD475" s="207">
        <f t="shared" si="54"/>
        <v>209844239.83000001</v>
      </c>
      <c r="BE475" s="207">
        <f t="shared" si="54"/>
        <v>63709470.399999999</v>
      </c>
      <c r="BF475" s="207">
        <f t="shared" si="54"/>
        <v>22446645.300000001</v>
      </c>
      <c r="BG475" s="207">
        <f t="shared" si="54"/>
        <v>29696020.91</v>
      </c>
      <c r="BH475" s="207">
        <f t="shared" si="54"/>
        <v>148502777.79999998</v>
      </c>
      <c r="BI475" s="207">
        <f t="shared" si="54"/>
        <v>19261526.34</v>
      </c>
      <c r="BJ475" s="207">
        <f t="shared" si="54"/>
        <v>16375466.32</v>
      </c>
      <c r="BK475" s="207">
        <f t="shared" si="54"/>
        <v>24804407.149999999</v>
      </c>
      <c r="BL475" s="207">
        <f t="shared" si="54"/>
        <v>20107108.52</v>
      </c>
      <c r="BM475" s="207">
        <f t="shared" si="54"/>
        <v>158261807.82999998</v>
      </c>
      <c r="BN475" s="207">
        <f t="shared" si="54"/>
        <v>40113418.770000003</v>
      </c>
      <c r="BO475" s="207">
        <f t="shared" si="54"/>
        <v>27720733.789999999</v>
      </c>
      <c r="BP475" s="207">
        <f t="shared" si="54"/>
        <v>48918065.640000001</v>
      </c>
      <c r="BQ475" s="207">
        <f t="shared" ref="BQ475:CM475" si="55">+BQ472+BQ473+BQ474</f>
        <v>34660057.810000002</v>
      </c>
      <c r="BR475" s="207">
        <f t="shared" si="55"/>
        <v>28069669.84</v>
      </c>
      <c r="BS475" s="207">
        <f t="shared" si="55"/>
        <v>691282259.86000001</v>
      </c>
      <c r="BT475" s="207">
        <f t="shared" si="55"/>
        <v>34906498.210000001</v>
      </c>
      <c r="BU475" s="207">
        <f t="shared" si="55"/>
        <v>32958687.380000003</v>
      </c>
      <c r="BV475" s="207">
        <f t="shared" si="55"/>
        <v>132956970.91</v>
      </c>
      <c r="BW475" s="207">
        <f t="shared" si="55"/>
        <v>9576092.5</v>
      </c>
      <c r="BX475" s="207">
        <f t="shared" si="55"/>
        <v>26619446.079999998</v>
      </c>
      <c r="BY475" s="207">
        <f t="shared" si="55"/>
        <v>75546610.289999992</v>
      </c>
      <c r="BZ475" s="207">
        <f t="shared" si="55"/>
        <v>20139897.66</v>
      </c>
      <c r="CA475" s="207">
        <f t="shared" si="55"/>
        <v>23086458.260000002</v>
      </c>
      <c r="CB475" s="207">
        <f t="shared" si="55"/>
        <v>24809116.920000002</v>
      </c>
      <c r="CC475" s="207">
        <f t="shared" si="55"/>
        <v>31954555.640000001</v>
      </c>
      <c r="CD475" s="207">
        <f t="shared" si="55"/>
        <v>68825830.819999993</v>
      </c>
      <c r="CE475" s="207">
        <f t="shared" si="55"/>
        <v>38873360.82</v>
      </c>
      <c r="CF475" s="207">
        <f t="shared" si="55"/>
        <v>59858710.320000008</v>
      </c>
      <c r="CG475" s="207">
        <f t="shared" si="55"/>
        <v>22927032.539999999</v>
      </c>
      <c r="CH475" s="207">
        <f t="shared" si="55"/>
        <v>19727810.489999998</v>
      </c>
      <c r="CI475" s="207">
        <f t="shared" si="55"/>
        <v>24376202.350000001</v>
      </c>
      <c r="CJ475" s="207">
        <f t="shared" si="55"/>
        <v>18012489.150000002</v>
      </c>
      <c r="CK475" s="207">
        <f t="shared" si="55"/>
        <v>86902267.980000004</v>
      </c>
      <c r="CL475" s="207">
        <f t="shared" si="55"/>
        <v>18524759.48</v>
      </c>
      <c r="CM475" s="207">
        <f t="shared" si="55"/>
        <v>15749831.99</v>
      </c>
    </row>
    <row r="476" spans="2:91" s="122" customFormat="1" ht="25.95" customHeight="1">
      <c r="B476" s="122">
        <v>24</v>
      </c>
      <c r="C476" s="205" t="s">
        <v>712</v>
      </c>
      <c r="D476" s="202">
        <f t="shared" ref="D476:AI476" si="56">+D233+D234+D235+D236+D237+D238+D239+D240+D241+D242+D243</f>
        <v>3605727</v>
      </c>
      <c r="E476" s="202">
        <f t="shared" si="56"/>
        <v>382205</v>
      </c>
      <c r="F476" s="202">
        <f t="shared" si="56"/>
        <v>397898.61</v>
      </c>
      <c r="G476" s="202">
        <f t="shared" si="56"/>
        <v>245027</v>
      </c>
      <c r="H476" s="202">
        <f t="shared" si="56"/>
        <v>133334.5</v>
      </c>
      <c r="I476" s="202">
        <f t="shared" si="56"/>
        <v>326721.75</v>
      </c>
      <c r="J476" s="202">
        <f t="shared" si="56"/>
        <v>831462.9</v>
      </c>
      <c r="K476" s="202">
        <f t="shared" si="56"/>
        <v>870619.17</v>
      </c>
      <c r="L476" s="202">
        <f t="shared" si="56"/>
        <v>512777</v>
      </c>
      <c r="M476" s="202">
        <f t="shared" si="56"/>
        <v>1032461.63</v>
      </c>
      <c r="N476" s="202">
        <f t="shared" si="56"/>
        <v>1958317.31</v>
      </c>
      <c r="O476" s="202">
        <f t="shared" si="56"/>
        <v>101681</v>
      </c>
      <c r="P476" s="202">
        <f t="shared" si="56"/>
        <v>2428144.4</v>
      </c>
      <c r="Q476" s="202">
        <f t="shared" si="56"/>
        <v>138889.5</v>
      </c>
      <c r="R476" s="202">
        <f t="shared" si="56"/>
        <v>308891</v>
      </c>
      <c r="S476" s="202">
        <f t="shared" si="56"/>
        <v>443636.17</v>
      </c>
      <c r="T476" s="202">
        <f t="shared" si="56"/>
        <v>296184.00999999995</v>
      </c>
      <c r="U476" s="202">
        <f t="shared" si="56"/>
        <v>390835.4</v>
      </c>
      <c r="V476" s="202">
        <f t="shared" si="56"/>
        <v>259479</v>
      </c>
      <c r="W476" s="202">
        <f t="shared" si="56"/>
        <v>133468.91999999998</v>
      </c>
      <c r="X476" s="202">
        <f t="shared" si="56"/>
        <v>4851812.26</v>
      </c>
      <c r="Y476" s="202">
        <f t="shared" si="56"/>
        <v>608204</v>
      </c>
      <c r="Z476" s="202">
        <f t="shared" si="56"/>
        <v>328054.8</v>
      </c>
      <c r="AA476" s="202">
        <f t="shared" si="56"/>
        <v>585498.01</v>
      </c>
      <c r="AB476" s="202">
        <f t="shared" si="56"/>
        <v>325206.75</v>
      </c>
      <c r="AC476" s="202">
        <f t="shared" si="56"/>
        <v>422046</v>
      </c>
      <c r="AD476" s="202">
        <f t="shared" si="56"/>
        <v>88034</v>
      </c>
      <c r="AE476" s="202">
        <f t="shared" si="56"/>
        <v>857353.89</v>
      </c>
      <c r="AF476" s="202">
        <f t="shared" si="56"/>
        <v>220534.49</v>
      </c>
      <c r="AG476" s="202">
        <f t="shared" si="56"/>
        <v>369476.8</v>
      </c>
      <c r="AH476" s="202">
        <f t="shared" si="56"/>
        <v>280358.41000000003</v>
      </c>
      <c r="AI476" s="202">
        <f t="shared" si="56"/>
        <v>343669.26</v>
      </c>
      <c r="AJ476" s="202">
        <f t="shared" ref="AJ476:BO476" si="57">+AJ233+AJ234+AJ235+AJ236+AJ237+AJ238+AJ239+AJ240+AJ241+AJ242+AJ243</f>
        <v>256572</v>
      </c>
      <c r="AK476" s="202">
        <f t="shared" si="57"/>
        <v>217823.73</v>
      </c>
      <c r="AL476" s="202">
        <f t="shared" si="57"/>
        <v>5746182.5999999996</v>
      </c>
      <c r="AM476" s="202">
        <f t="shared" si="57"/>
        <v>421761</v>
      </c>
      <c r="AN476" s="202">
        <f t="shared" si="57"/>
        <v>369814</v>
      </c>
      <c r="AO476" s="202">
        <f t="shared" si="57"/>
        <v>672595.22</v>
      </c>
      <c r="AP476" s="202">
        <f t="shared" si="57"/>
        <v>1203321.6800000002</v>
      </c>
      <c r="AQ476" s="202">
        <f t="shared" si="57"/>
        <v>343826.33</v>
      </c>
      <c r="AR476" s="202">
        <f t="shared" si="57"/>
        <v>76739</v>
      </c>
      <c r="AS476" s="202">
        <f t="shared" si="57"/>
        <v>1501863.02</v>
      </c>
      <c r="AT476" s="202">
        <f t="shared" si="57"/>
        <v>590398</v>
      </c>
      <c r="AU476" s="202">
        <f t="shared" si="57"/>
        <v>449697.16</v>
      </c>
      <c r="AV476" s="202">
        <f t="shared" si="57"/>
        <v>977596</v>
      </c>
      <c r="AW476" s="202">
        <f t="shared" si="57"/>
        <v>236929</v>
      </c>
      <c r="AX476" s="202">
        <f t="shared" si="57"/>
        <v>341873.85</v>
      </c>
      <c r="AY476" s="202">
        <f t="shared" si="57"/>
        <v>298271.23</v>
      </c>
      <c r="AZ476" s="202">
        <f t="shared" si="57"/>
        <v>316512.62</v>
      </c>
      <c r="BA476" s="202">
        <f t="shared" si="57"/>
        <v>447250.73</v>
      </c>
      <c r="BB476" s="202">
        <f t="shared" si="57"/>
        <v>2128983.9300000002</v>
      </c>
      <c r="BC476" s="202">
        <f t="shared" si="57"/>
        <v>362517.8</v>
      </c>
      <c r="BD476" s="202">
        <f t="shared" si="57"/>
        <v>8657842.5899999999</v>
      </c>
      <c r="BE476" s="202">
        <f t="shared" si="57"/>
        <v>1457484.2999999998</v>
      </c>
      <c r="BF476" s="202">
        <f t="shared" si="57"/>
        <v>206143.90999999997</v>
      </c>
      <c r="BG476" s="202">
        <f t="shared" si="57"/>
        <v>236915.25</v>
      </c>
      <c r="BH476" s="202">
        <f t="shared" si="57"/>
        <v>1338707.3600000001</v>
      </c>
      <c r="BI476" s="202">
        <f t="shared" si="57"/>
        <v>306748.23</v>
      </c>
      <c r="BJ476" s="202">
        <f t="shared" si="57"/>
        <v>159244</v>
      </c>
      <c r="BK476" s="202">
        <f t="shared" si="57"/>
        <v>279544.63</v>
      </c>
      <c r="BL476" s="202">
        <f t="shared" si="57"/>
        <v>559469.4</v>
      </c>
      <c r="BM476" s="202">
        <f t="shared" si="57"/>
        <v>1310355.58</v>
      </c>
      <c r="BN476" s="202">
        <f t="shared" si="57"/>
        <v>420863</v>
      </c>
      <c r="BO476" s="202">
        <f t="shared" si="57"/>
        <v>336536.38</v>
      </c>
      <c r="BP476" s="202">
        <f t="shared" ref="BP476:CM476" si="58">+BP233+BP234+BP235+BP236+BP237+BP238+BP239+BP240+BP241+BP242+BP243</f>
        <v>707846.75</v>
      </c>
      <c r="BQ476" s="202">
        <f t="shared" si="58"/>
        <v>427121.48</v>
      </c>
      <c r="BR476" s="202">
        <f t="shared" si="58"/>
        <v>766362.6</v>
      </c>
      <c r="BS476" s="202">
        <f t="shared" si="58"/>
        <v>10440188.040000001</v>
      </c>
      <c r="BT476" s="202">
        <f t="shared" si="58"/>
        <v>309139.74</v>
      </c>
      <c r="BU476" s="202">
        <f t="shared" si="58"/>
        <v>334123.96000000002</v>
      </c>
      <c r="BV476" s="202">
        <f t="shared" si="58"/>
        <v>2932981.97</v>
      </c>
      <c r="BW476" s="202">
        <f t="shared" si="58"/>
        <v>121572.34</v>
      </c>
      <c r="BX476" s="202">
        <f t="shared" si="58"/>
        <v>137614.39999999999</v>
      </c>
      <c r="BY476" s="202">
        <f t="shared" si="58"/>
        <v>814836.03</v>
      </c>
      <c r="BZ476" s="202">
        <f t="shared" si="58"/>
        <v>247291</v>
      </c>
      <c r="CA476" s="202">
        <f t="shared" si="58"/>
        <v>415431.93</v>
      </c>
      <c r="CB476" s="202">
        <f t="shared" si="58"/>
        <v>372281.87</v>
      </c>
      <c r="CC476" s="202">
        <f t="shared" si="58"/>
        <v>105951</v>
      </c>
      <c r="CD476" s="202">
        <f t="shared" si="58"/>
        <v>605798.56000000006</v>
      </c>
      <c r="CE476" s="202">
        <f t="shared" si="58"/>
        <v>685351.63</v>
      </c>
      <c r="CF476" s="202">
        <f t="shared" si="58"/>
        <v>637967.80000000005</v>
      </c>
      <c r="CG476" s="202">
        <f t="shared" si="58"/>
        <v>235144</v>
      </c>
      <c r="CH476" s="202">
        <f t="shared" si="58"/>
        <v>202290</v>
      </c>
      <c r="CI476" s="202">
        <f t="shared" si="58"/>
        <v>235483.39</v>
      </c>
      <c r="CJ476" s="202">
        <f t="shared" si="58"/>
        <v>203659.78</v>
      </c>
      <c r="CK476" s="202">
        <f t="shared" si="58"/>
        <v>1863525.29</v>
      </c>
      <c r="CL476" s="202">
        <f t="shared" si="58"/>
        <v>182934.88</v>
      </c>
      <c r="CM476" s="202">
        <f t="shared" si="58"/>
        <v>205905</v>
      </c>
    </row>
    <row r="477" spans="2:91" s="122" customFormat="1" ht="25.95" customHeight="1">
      <c r="B477" s="122">
        <v>25</v>
      </c>
      <c r="C477" s="206" t="s">
        <v>713</v>
      </c>
      <c r="D477" s="202">
        <f t="shared" ref="D477:AI477" si="59">+D286</f>
        <v>124268379.06</v>
      </c>
      <c r="E477" s="202">
        <f t="shared" si="59"/>
        <v>9089198.3900000006</v>
      </c>
      <c r="F477" s="202">
        <f t="shared" si="59"/>
        <v>6597026.1299999999</v>
      </c>
      <c r="G477" s="202">
        <f t="shared" si="59"/>
        <v>8396647.4000000004</v>
      </c>
      <c r="H477" s="202">
        <f t="shared" si="59"/>
        <v>4937598.43</v>
      </c>
      <c r="I477" s="202">
        <f t="shared" si="59"/>
        <v>11426925.119999999</v>
      </c>
      <c r="J477" s="202">
        <f t="shared" si="59"/>
        <v>10994103.41</v>
      </c>
      <c r="K477" s="202">
        <f t="shared" si="59"/>
        <v>23820735.57</v>
      </c>
      <c r="L477" s="202">
        <f t="shared" si="59"/>
        <v>9090993.0800000001</v>
      </c>
      <c r="M477" s="202">
        <f t="shared" si="59"/>
        <v>10091532.93</v>
      </c>
      <c r="N477" s="202">
        <f t="shared" si="59"/>
        <v>29130878.420000002</v>
      </c>
      <c r="O477" s="202">
        <f t="shared" si="59"/>
        <v>3623218.39</v>
      </c>
      <c r="P477" s="202">
        <f t="shared" si="59"/>
        <v>80520800.579999998</v>
      </c>
      <c r="Q477" s="202">
        <f t="shared" si="59"/>
        <v>10557865.130000001</v>
      </c>
      <c r="R477" s="202">
        <f t="shared" si="59"/>
        <v>11116711.35</v>
      </c>
      <c r="S477" s="202">
        <f t="shared" si="59"/>
        <v>25618846.699999999</v>
      </c>
      <c r="T477" s="202">
        <f t="shared" si="59"/>
        <v>8626469.4900000002</v>
      </c>
      <c r="U477" s="202">
        <f t="shared" si="59"/>
        <v>10932347.880000001</v>
      </c>
      <c r="V477" s="202">
        <f t="shared" si="59"/>
        <v>6759018.4100000001</v>
      </c>
      <c r="W477" s="202">
        <f t="shared" si="59"/>
        <v>3522648.75</v>
      </c>
      <c r="X477" s="202">
        <f t="shared" si="59"/>
        <v>144818116.00999999</v>
      </c>
      <c r="Y477" s="202">
        <f t="shared" si="59"/>
        <v>6475206.1200000001</v>
      </c>
      <c r="Z477" s="202">
        <f t="shared" si="59"/>
        <v>13917499.01</v>
      </c>
      <c r="AA477" s="202">
        <f t="shared" si="59"/>
        <v>7948536.6900000004</v>
      </c>
      <c r="AB477" s="202">
        <f t="shared" si="59"/>
        <v>3435071.72</v>
      </c>
      <c r="AC477" s="202">
        <f t="shared" si="59"/>
        <v>4801235.8</v>
      </c>
      <c r="AD477" s="202">
        <f t="shared" si="59"/>
        <v>7678053.79</v>
      </c>
      <c r="AE477" s="202">
        <f t="shared" si="59"/>
        <v>28656704.829999998</v>
      </c>
      <c r="AF477" s="202">
        <f t="shared" si="59"/>
        <v>5433550.2199999997</v>
      </c>
      <c r="AG477" s="202">
        <f t="shared" si="59"/>
        <v>5061604.0199999996</v>
      </c>
      <c r="AH477" s="202">
        <f t="shared" si="59"/>
        <v>9547620.0600000005</v>
      </c>
      <c r="AI477" s="202">
        <f t="shared" si="59"/>
        <v>19945145.48</v>
      </c>
      <c r="AJ477" s="202">
        <f t="shared" ref="AJ477:BO477" si="60">+AJ286</f>
        <v>6760038.5999999996</v>
      </c>
      <c r="AK477" s="202">
        <f t="shared" si="60"/>
        <v>4567427.18</v>
      </c>
      <c r="AL477" s="202">
        <f t="shared" si="60"/>
        <v>446136555.38999999</v>
      </c>
      <c r="AM477" s="202">
        <f t="shared" si="60"/>
        <v>7749248.1799999997</v>
      </c>
      <c r="AN477" s="202">
        <f t="shared" si="60"/>
        <v>4171579.98</v>
      </c>
      <c r="AO477" s="202">
        <f t="shared" si="60"/>
        <v>20825803.75</v>
      </c>
      <c r="AP477" s="202">
        <f t="shared" si="60"/>
        <v>13981795.25</v>
      </c>
      <c r="AQ477" s="202">
        <f t="shared" si="60"/>
        <v>9406336.9199999999</v>
      </c>
      <c r="AR477" s="202">
        <f t="shared" si="60"/>
        <v>2660452.58</v>
      </c>
      <c r="AS477" s="202">
        <f t="shared" si="60"/>
        <v>76920652.969999999</v>
      </c>
      <c r="AT477" s="202">
        <f t="shared" si="60"/>
        <v>7984466.9500000002</v>
      </c>
      <c r="AU477" s="202">
        <f t="shared" si="60"/>
        <v>16851739.760000002</v>
      </c>
      <c r="AV477" s="202">
        <f t="shared" si="60"/>
        <v>16711722.710000001</v>
      </c>
      <c r="AW477" s="202">
        <f t="shared" si="60"/>
        <v>5417082.6299999999</v>
      </c>
      <c r="AX477" s="202">
        <f t="shared" si="60"/>
        <v>3571843.77</v>
      </c>
      <c r="AY477" s="202">
        <f t="shared" si="60"/>
        <v>8262455.7400000002</v>
      </c>
      <c r="AZ477" s="202">
        <f t="shared" si="60"/>
        <v>9466700.2899999991</v>
      </c>
      <c r="BA477" s="202">
        <f t="shared" si="60"/>
        <v>5099287.74</v>
      </c>
      <c r="BB477" s="202">
        <f t="shared" si="60"/>
        <v>91263575.519999996</v>
      </c>
      <c r="BC477" s="202">
        <f t="shared" si="60"/>
        <v>6187350.4900000002</v>
      </c>
      <c r="BD477" s="202">
        <f t="shared" si="60"/>
        <v>177292412.21000001</v>
      </c>
      <c r="BE477" s="202">
        <f t="shared" si="60"/>
        <v>26868098.93</v>
      </c>
      <c r="BF477" s="202">
        <f t="shared" si="60"/>
        <v>5842049.2999999998</v>
      </c>
      <c r="BG477" s="202">
        <f t="shared" si="60"/>
        <v>6618986.46</v>
      </c>
      <c r="BH477" s="202">
        <f t="shared" si="60"/>
        <v>78659500.200000003</v>
      </c>
      <c r="BI477" s="202">
        <f t="shared" si="60"/>
        <v>4538778.8600000003</v>
      </c>
      <c r="BJ477" s="202">
        <f t="shared" si="60"/>
        <v>2712615.37</v>
      </c>
      <c r="BK477" s="202">
        <f t="shared" si="60"/>
        <v>7394258.7000000002</v>
      </c>
      <c r="BL477" s="202">
        <f t="shared" si="60"/>
        <v>7039590.7300000004</v>
      </c>
      <c r="BM477" s="202">
        <f t="shared" si="60"/>
        <v>85942147.489999995</v>
      </c>
      <c r="BN477" s="202">
        <f t="shared" si="60"/>
        <v>18228489.489999998</v>
      </c>
      <c r="BO477" s="202">
        <f t="shared" si="60"/>
        <v>13678181.27</v>
      </c>
      <c r="BP477" s="202">
        <f t="shared" ref="BP477:CM477" si="61">+BP286</f>
        <v>24179699.170000002</v>
      </c>
      <c r="BQ477" s="202">
        <f t="shared" si="61"/>
        <v>13565264.41</v>
      </c>
      <c r="BR477" s="202">
        <f t="shared" si="61"/>
        <v>8526650.7200000007</v>
      </c>
      <c r="BS477" s="202">
        <f t="shared" si="61"/>
        <v>777588589.09000003</v>
      </c>
      <c r="BT477" s="202">
        <f t="shared" si="61"/>
        <v>12316158.060000001</v>
      </c>
      <c r="BU477" s="202">
        <f t="shared" si="61"/>
        <v>9766440.2899999991</v>
      </c>
      <c r="BV477" s="202">
        <f t="shared" si="61"/>
        <v>77618324.650000006</v>
      </c>
      <c r="BW477" s="202">
        <f t="shared" si="61"/>
        <v>3039417.77</v>
      </c>
      <c r="BX477" s="202">
        <f t="shared" si="61"/>
        <v>9743296.3300000001</v>
      </c>
      <c r="BY477" s="202">
        <f t="shared" si="61"/>
        <v>33835432.740000002</v>
      </c>
      <c r="BZ477" s="202">
        <f t="shared" si="61"/>
        <v>5391423.8200000003</v>
      </c>
      <c r="CA477" s="202">
        <f t="shared" si="61"/>
        <v>4710347.5</v>
      </c>
      <c r="CB477" s="202">
        <f t="shared" si="61"/>
        <v>9219150.1400000006</v>
      </c>
      <c r="CC477" s="202">
        <f t="shared" si="61"/>
        <v>12487949.550000001</v>
      </c>
      <c r="CD477" s="202">
        <f t="shared" si="61"/>
        <v>29730493.140000001</v>
      </c>
      <c r="CE477" s="202">
        <f t="shared" si="61"/>
        <v>11532241</v>
      </c>
      <c r="CF477" s="202">
        <f t="shared" si="61"/>
        <v>28047005</v>
      </c>
      <c r="CG477" s="202">
        <f t="shared" si="61"/>
        <v>5114891.58</v>
      </c>
      <c r="CH477" s="202">
        <f t="shared" si="61"/>
        <v>4683038.1399999997</v>
      </c>
      <c r="CI477" s="202">
        <f t="shared" si="61"/>
        <v>5545939.1200000001</v>
      </c>
      <c r="CJ477" s="202">
        <f t="shared" si="61"/>
        <v>4442195.34</v>
      </c>
      <c r="CK477" s="202">
        <f t="shared" si="61"/>
        <v>36250216.130000003</v>
      </c>
      <c r="CL477" s="202">
        <f t="shared" si="61"/>
        <v>4292776.33</v>
      </c>
      <c r="CM477" s="202">
        <f t="shared" si="61"/>
        <v>4031389.67</v>
      </c>
    </row>
    <row r="478" spans="2:91" s="208" customFormat="1" ht="25.95" customHeight="1">
      <c r="C478" s="209" t="s">
        <v>714</v>
      </c>
      <c r="D478" s="207"/>
      <c r="E478" s="207"/>
      <c r="F478" s="207"/>
      <c r="G478" s="207"/>
      <c r="H478" s="207"/>
      <c r="I478" s="207"/>
      <c r="J478" s="207"/>
      <c r="K478" s="207"/>
      <c r="L478" s="207"/>
      <c r="M478" s="207"/>
      <c r="N478" s="207"/>
      <c r="O478" s="207"/>
      <c r="P478" s="207"/>
      <c r="Q478" s="207"/>
      <c r="R478" s="207"/>
      <c r="S478" s="207"/>
      <c r="T478" s="207"/>
      <c r="U478" s="207"/>
      <c r="V478" s="207"/>
      <c r="W478" s="207"/>
      <c r="X478" s="207"/>
      <c r="Y478" s="207"/>
      <c r="Z478" s="207"/>
      <c r="AA478" s="207"/>
      <c r="AB478" s="207"/>
      <c r="AC478" s="207"/>
      <c r="AD478" s="207"/>
      <c r="AE478" s="207"/>
      <c r="AF478" s="207"/>
      <c r="AG478" s="207"/>
      <c r="AH478" s="207"/>
      <c r="AI478" s="207"/>
      <c r="AJ478" s="207"/>
      <c r="AK478" s="207"/>
      <c r="AL478" s="207"/>
      <c r="AM478" s="207"/>
      <c r="AN478" s="207"/>
      <c r="AO478" s="207"/>
      <c r="AP478" s="207"/>
      <c r="AQ478" s="207"/>
      <c r="AR478" s="207"/>
      <c r="AS478" s="207"/>
      <c r="AT478" s="207"/>
      <c r="AU478" s="207"/>
      <c r="AV478" s="207"/>
      <c r="AW478" s="207"/>
      <c r="AX478" s="207"/>
      <c r="AY478" s="207"/>
      <c r="AZ478" s="207"/>
      <c r="BA478" s="207"/>
      <c r="BB478" s="207"/>
      <c r="BC478" s="207"/>
      <c r="BD478" s="207"/>
      <c r="BE478" s="207"/>
      <c r="BF478" s="207"/>
      <c r="BG478" s="207"/>
      <c r="BH478" s="207"/>
      <c r="BI478" s="207"/>
      <c r="BJ478" s="207"/>
      <c r="BK478" s="207"/>
      <c r="BL478" s="207"/>
      <c r="BM478" s="207"/>
      <c r="BN478" s="207"/>
      <c r="BO478" s="207"/>
      <c r="BP478" s="207"/>
      <c r="BQ478" s="207"/>
      <c r="BR478" s="207"/>
      <c r="BS478" s="207"/>
      <c r="BT478" s="207"/>
      <c r="BU478" s="207"/>
      <c r="BV478" s="207"/>
      <c r="BW478" s="207"/>
      <c r="BX478" s="207"/>
      <c r="BY478" s="207"/>
      <c r="BZ478" s="207"/>
      <c r="CA478" s="207"/>
      <c r="CB478" s="207"/>
      <c r="CC478" s="207"/>
      <c r="CD478" s="207"/>
      <c r="CE478" s="207"/>
      <c r="CF478" s="207"/>
      <c r="CG478" s="207"/>
      <c r="CH478" s="207"/>
      <c r="CI478" s="207"/>
      <c r="CJ478" s="207"/>
      <c r="CK478" s="207"/>
      <c r="CL478" s="207"/>
      <c r="CM478" s="207"/>
    </row>
    <row r="479" spans="2:91" s="122" customFormat="1" ht="25.95" customHeight="1">
      <c r="B479" s="122">
        <v>26</v>
      </c>
      <c r="C479" s="206" t="s">
        <v>715</v>
      </c>
      <c r="D479" s="202">
        <f t="shared" ref="D479:AI479" si="62">+D287+D288+D292+D293</f>
        <v>63051790.350000001</v>
      </c>
      <c r="E479" s="202">
        <f t="shared" si="62"/>
        <v>5121248.54</v>
      </c>
      <c r="F479" s="202">
        <f t="shared" si="62"/>
        <v>2877528.21</v>
      </c>
      <c r="G479" s="202">
        <f t="shared" si="62"/>
        <v>1722562.1300000001</v>
      </c>
      <c r="H479" s="202">
        <f t="shared" si="62"/>
        <v>2803871.23</v>
      </c>
      <c r="I479" s="202">
        <f t="shared" si="62"/>
        <v>7541498.1899999995</v>
      </c>
      <c r="J479" s="202">
        <f t="shared" si="62"/>
        <v>3698930.34</v>
      </c>
      <c r="K479" s="202">
        <f t="shared" si="62"/>
        <v>7929877.2299999995</v>
      </c>
      <c r="L479" s="202">
        <f t="shared" si="62"/>
        <v>2945752.9</v>
      </c>
      <c r="M479" s="202">
        <f t="shared" si="62"/>
        <v>2027974.76</v>
      </c>
      <c r="N479" s="202">
        <f t="shared" si="62"/>
        <v>16886540.239999998</v>
      </c>
      <c r="O479" s="202">
        <f t="shared" si="62"/>
        <v>941086.29999999993</v>
      </c>
      <c r="P479" s="202">
        <f t="shared" si="62"/>
        <v>53891127.5</v>
      </c>
      <c r="Q479" s="202">
        <f t="shared" si="62"/>
        <v>4750641.5299999993</v>
      </c>
      <c r="R479" s="202">
        <f t="shared" si="62"/>
        <v>6502723.3099999996</v>
      </c>
      <c r="S479" s="202">
        <f t="shared" si="62"/>
        <v>10145175.83</v>
      </c>
      <c r="T479" s="202">
        <f t="shared" si="62"/>
        <v>3023452.64</v>
      </c>
      <c r="U479" s="202">
        <f t="shared" si="62"/>
        <v>5374456.8499999996</v>
      </c>
      <c r="V479" s="202">
        <f t="shared" si="62"/>
        <v>1952588.86</v>
      </c>
      <c r="W479" s="202">
        <f t="shared" si="62"/>
        <v>997510.19</v>
      </c>
      <c r="X479" s="202">
        <f t="shared" si="62"/>
        <v>113019794.25999999</v>
      </c>
      <c r="Y479" s="202">
        <f t="shared" si="62"/>
        <v>2407242.54</v>
      </c>
      <c r="Z479" s="202">
        <f t="shared" si="62"/>
        <v>6117960.3599999994</v>
      </c>
      <c r="AA479" s="202">
        <f t="shared" si="62"/>
        <v>4831029.9000000004</v>
      </c>
      <c r="AB479" s="202">
        <f t="shared" si="62"/>
        <v>1010116.45</v>
      </c>
      <c r="AC479" s="202">
        <f t="shared" si="62"/>
        <v>1628131.61</v>
      </c>
      <c r="AD479" s="202">
        <f t="shared" si="62"/>
        <v>2848717.25</v>
      </c>
      <c r="AE479" s="202">
        <f t="shared" si="62"/>
        <v>14056881.93</v>
      </c>
      <c r="AF479" s="202">
        <f t="shared" si="62"/>
        <v>3821584.2399999998</v>
      </c>
      <c r="AG479" s="202">
        <f t="shared" si="62"/>
        <v>2714232.02</v>
      </c>
      <c r="AH479" s="202">
        <f t="shared" si="62"/>
        <v>3668064.51</v>
      </c>
      <c r="AI479" s="202">
        <f t="shared" si="62"/>
        <v>6348011.1099999994</v>
      </c>
      <c r="AJ479" s="202">
        <f t="shared" ref="AJ479:BO479" si="63">+AJ287+AJ288+AJ292+AJ293</f>
        <v>5432503.2700000005</v>
      </c>
      <c r="AK479" s="202">
        <f t="shared" si="63"/>
        <v>2210135.21</v>
      </c>
      <c r="AL479" s="202">
        <f t="shared" si="63"/>
        <v>244462842.32999998</v>
      </c>
      <c r="AM479" s="202">
        <f t="shared" si="63"/>
        <v>5033651.5</v>
      </c>
      <c r="AN479" s="202">
        <f t="shared" si="63"/>
        <v>2482126.16</v>
      </c>
      <c r="AO479" s="202">
        <f t="shared" si="63"/>
        <v>12290941.790000001</v>
      </c>
      <c r="AP479" s="202">
        <f t="shared" si="63"/>
        <v>8688947.6899999995</v>
      </c>
      <c r="AQ479" s="202">
        <f t="shared" si="63"/>
        <v>3097768.96</v>
      </c>
      <c r="AR479" s="202">
        <f t="shared" si="63"/>
        <v>901407.87</v>
      </c>
      <c r="AS479" s="202">
        <f t="shared" si="63"/>
        <v>43645232.789999999</v>
      </c>
      <c r="AT479" s="202">
        <f t="shared" si="63"/>
        <v>2538302.19</v>
      </c>
      <c r="AU479" s="202">
        <f t="shared" si="63"/>
        <v>8073104.79</v>
      </c>
      <c r="AV479" s="202">
        <f t="shared" si="63"/>
        <v>9445709.9600000009</v>
      </c>
      <c r="AW479" s="202">
        <f t="shared" si="63"/>
        <v>3485339.42</v>
      </c>
      <c r="AX479" s="202">
        <f t="shared" si="63"/>
        <v>2154095.5099999998</v>
      </c>
      <c r="AY479" s="202">
        <f t="shared" si="63"/>
        <v>2637101.7199999997</v>
      </c>
      <c r="AZ479" s="202">
        <f t="shared" si="63"/>
        <v>4808979.05</v>
      </c>
      <c r="BA479" s="202">
        <f t="shared" si="63"/>
        <v>2690382.14</v>
      </c>
      <c r="BB479" s="202">
        <f t="shared" si="63"/>
        <v>33468568.979999997</v>
      </c>
      <c r="BC479" s="202">
        <f t="shared" si="63"/>
        <v>3870555.0300000003</v>
      </c>
      <c r="BD479" s="202">
        <f t="shared" si="63"/>
        <v>94148072.859999985</v>
      </c>
      <c r="BE479" s="202">
        <f t="shared" si="63"/>
        <v>7835502.4100000001</v>
      </c>
      <c r="BF479" s="202">
        <f t="shared" si="63"/>
        <v>2101716.4</v>
      </c>
      <c r="BG479" s="202">
        <f t="shared" si="63"/>
        <v>3193138.08</v>
      </c>
      <c r="BH479" s="202">
        <f t="shared" si="63"/>
        <v>67256378.760000005</v>
      </c>
      <c r="BI479" s="202">
        <f t="shared" si="63"/>
        <v>2471508.48</v>
      </c>
      <c r="BJ479" s="202">
        <f t="shared" si="63"/>
        <v>1549103.85</v>
      </c>
      <c r="BK479" s="202">
        <f t="shared" si="63"/>
        <v>3947814.45</v>
      </c>
      <c r="BL479" s="202">
        <f t="shared" si="63"/>
        <v>2744679.65</v>
      </c>
      <c r="BM479" s="202">
        <f t="shared" si="63"/>
        <v>38816069.600000001</v>
      </c>
      <c r="BN479" s="202">
        <f t="shared" si="63"/>
        <v>6697559.3199999994</v>
      </c>
      <c r="BO479" s="202">
        <f t="shared" si="63"/>
        <v>4391701.87</v>
      </c>
      <c r="BP479" s="202">
        <f t="shared" ref="BP479:CM479" si="64">+BP287+BP288+BP292+BP293</f>
        <v>13423865.4</v>
      </c>
      <c r="BQ479" s="202">
        <f t="shared" si="64"/>
        <v>5532131.3900000006</v>
      </c>
      <c r="BR479" s="202">
        <f t="shared" si="64"/>
        <v>3624553.5100000002</v>
      </c>
      <c r="BS479" s="202">
        <f t="shared" si="64"/>
        <v>443048733.22999996</v>
      </c>
      <c r="BT479" s="202">
        <f t="shared" si="64"/>
        <v>4947830</v>
      </c>
      <c r="BU479" s="202">
        <f t="shared" si="64"/>
        <v>4585574.2399999993</v>
      </c>
      <c r="BV479" s="202">
        <f t="shared" si="64"/>
        <v>34731374.5</v>
      </c>
      <c r="BW479" s="202">
        <f t="shared" si="64"/>
        <v>465375.97</v>
      </c>
      <c r="BX479" s="202">
        <f t="shared" si="64"/>
        <v>3417575.72</v>
      </c>
      <c r="BY479" s="202">
        <f t="shared" si="64"/>
        <v>15690483.030000001</v>
      </c>
      <c r="BZ479" s="202">
        <f t="shared" si="64"/>
        <v>2503721.2400000002</v>
      </c>
      <c r="CA479" s="202">
        <f t="shared" si="64"/>
        <v>2404375.59</v>
      </c>
      <c r="CB479" s="202">
        <f t="shared" si="64"/>
        <v>3246970.61</v>
      </c>
      <c r="CC479" s="202">
        <f t="shared" si="64"/>
        <v>4891455.2200000007</v>
      </c>
      <c r="CD479" s="202">
        <f t="shared" si="64"/>
        <v>12671638.57</v>
      </c>
      <c r="CE479" s="202">
        <f t="shared" si="64"/>
        <v>3202430.81</v>
      </c>
      <c r="CF479" s="202">
        <f t="shared" si="64"/>
        <v>9689452.1600000001</v>
      </c>
      <c r="CG479" s="202">
        <f t="shared" si="64"/>
        <v>3418274.6700000004</v>
      </c>
      <c r="CH479" s="202">
        <f t="shared" si="64"/>
        <v>1653320.53</v>
      </c>
      <c r="CI479" s="202">
        <f t="shared" si="64"/>
        <v>1818838.8</v>
      </c>
      <c r="CJ479" s="202">
        <f t="shared" si="64"/>
        <v>1778882.31</v>
      </c>
      <c r="CK479" s="202">
        <f t="shared" si="64"/>
        <v>20843784.349999998</v>
      </c>
      <c r="CL479" s="202">
        <f t="shared" si="64"/>
        <v>1943082.39</v>
      </c>
      <c r="CM479" s="202">
        <f t="shared" si="64"/>
        <v>1684539.82</v>
      </c>
    </row>
    <row r="480" spans="2:91" s="122" customFormat="1" ht="25.95" customHeight="1">
      <c r="B480" s="122">
        <v>27</v>
      </c>
      <c r="C480" s="205" t="s">
        <v>716</v>
      </c>
      <c r="D480" s="202">
        <f t="shared" ref="D480:AI480" si="65">+D289</f>
        <v>22382274.16</v>
      </c>
      <c r="E480" s="202">
        <f t="shared" si="65"/>
        <v>1225420</v>
      </c>
      <c r="F480" s="202">
        <f t="shared" si="65"/>
        <v>6120539.0999999996</v>
      </c>
      <c r="G480" s="202">
        <f t="shared" si="65"/>
        <v>4957138.5999999996</v>
      </c>
      <c r="H480" s="202">
        <f t="shared" si="65"/>
        <v>1904927.95</v>
      </c>
      <c r="I480" s="202">
        <f t="shared" si="65"/>
        <v>3700221.63</v>
      </c>
      <c r="J480" s="202">
        <f t="shared" si="65"/>
        <v>4736091.3</v>
      </c>
      <c r="K480" s="202">
        <f t="shared" si="65"/>
        <v>7026585.75</v>
      </c>
      <c r="L480" s="202">
        <f t="shared" si="65"/>
        <v>3241384.5</v>
      </c>
      <c r="M480" s="202">
        <f t="shared" si="65"/>
        <v>7869418.3899999997</v>
      </c>
      <c r="N480" s="202">
        <f t="shared" si="65"/>
        <v>11708920.75</v>
      </c>
      <c r="O480" s="202">
        <f t="shared" si="65"/>
        <v>1949909.75</v>
      </c>
      <c r="P480" s="202">
        <f t="shared" si="65"/>
        <v>21663121.239999998</v>
      </c>
      <c r="Q480" s="202">
        <f t="shared" si="65"/>
        <v>4647052.6900000004</v>
      </c>
      <c r="R480" s="202">
        <f t="shared" si="65"/>
        <v>4117290.5</v>
      </c>
      <c r="S480" s="202">
        <f t="shared" si="65"/>
        <v>3156089.8</v>
      </c>
      <c r="T480" s="202">
        <f t="shared" si="65"/>
        <v>3907511.02</v>
      </c>
      <c r="U480" s="202">
        <f t="shared" si="65"/>
        <v>2230810.1</v>
      </c>
      <c r="V480" s="202">
        <f t="shared" si="65"/>
        <v>3273407</v>
      </c>
      <c r="W480" s="202">
        <f t="shared" si="65"/>
        <v>1585709.99</v>
      </c>
      <c r="X480" s="202">
        <f t="shared" si="65"/>
        <v>11568930.65</v>
      </c>
      <c r="Y480" s="202">
        <f t="shared" si="65"/>
        <v>2750680</v>
      </c>
      <c r="Z480" s="202">
        <f t="shared" si="65"/>
        <v>5697295.1399999997</v>
      </c>
      <c r="AA480" s="202">
        <f t="shared" si="65"/>
        <v>3909152.7</v>
      </c>
      <c r="AB480" s="202">
        <f t="shared" si="65"/>
        <v>2024298.7</v>
      </c>
      <c r="AC480" s="202">
        <f t="shared" si="65"/>
        <v>1748054.66</v>
      </c>
      <c r="AD480" s="202">
        <f t="shared" si="65"/>
        <v>4172612.01</v>
      </c>
      <c r="AE480" s="202">
        <f t="shared" si="65"/>
        <v>17684493</v>
      </c>
      <c r="AF480" s="202">
        <f t="shared" si="65"/>
        <v>2453734</v>
      </c>
      <c r="AG480" s="202">
        <f t="shared" si="65"/>
        <v>3568130.59</v>
      </c>
      <c r="AH480" s="202">
        <f t="shared" si="65"/>
        <v>6795715</v>
      </c>
      <c r="AI480" s="202">
        <f t="shared" si="65"/>
        <v>3162662.06</v>
      </c>
      <c r="AJ480" s="202">
        <f t="shared" ref="AJ480:BO480" si="66">+AJ289</f>
        <v>3111966</v>
      </c>
      <c r="AK480" s="202">
        <f t="shared" si="66"/>
        <v>2695495.13</v>
      </c>
      <c r="AL480" s="202">
        <f t="shared" si="66"/>
        <v>39627618.700000003</v>
      </c>
      <c r="AM480" s="202">
        <f t="shared" si="66"/>
        <v>3064102.97</v>
      </c>
      <c r="AN480" s="202">
        <f t="shared" si="66"/>
        <v>2688644.73</v>
      </c>
      <c r="AO480" s="202">
        <f t="shared" si="66"/>
        <v>5965954.5499999998</v>
      </c>
      <c r="AP480" s="202">
        <f t="shared" si="66"/>
        <v>6464736.6500000004</v>
      </c>
      <c r="AQ480" s="202">
        <f t="shared" si="66"/>
        <v>3251254.75</v>
      </c>
      <c r="AR480" s="202">
        <f t="shared" si="66"/>
        <v>1451497.2</v>
      </c>
      <c r="AS480" s="202">
        <f t="shared" si="66"/>
        <v>28490775.890000001</v>
      </c>
      <c r="AT480" s="202">
        <f t="shared" si="66"/>
        <v>4680846.9000000004</v>
      </c>
      <c r="AU480" s="202">
        <f t="shared" si="66"/>
        <v>6266733.5</v>
      </c>
      <c r="AV480" s="202">
        <f t="shared" si="66"/>
        <v>6351733.5999999996</v>
      </c>
      <c r="AW480" s="202">
        <f t="shared" si="66"/>
        <v>4211855</v>
      </c>
      <c r="AX480" s="202">
        <f t="shared" si="66"/>
        <v>2052713.02</v>
      </c>
      <c r="AY480" s="202">
        <f t="shared" si="66"/>
        <v>4013070.16</v>
      </c>
      <c r="AZ480" s="202">
        <f t="shared" si="66"/>
        <v>3367535.8</v>
      </c>
      <c r="BA480" s="202">
        <f t="shared" si="66"/>
        <v>2655376.7000000002</v>
      </c>
      <c r="BB480" s="202">
        <f t="shared" si="66"/>
        <v>7390603.1200000001</v>
      </c>
      <c r="BC480" s="202">
        <f t="shared" si="66"/>
        <v>3429877.18</v>
      </c>
      <c r="BD480" s="202">
        <f t="shared" si="66"/>
        <v>7744970.5999999996</v>
      </c>
      <c r="BE480" s="202">
        <f t="shared" si="66"/>
        <v>9126565.1099999994</v>
      </c>
      <c r="BF480" s="202">
        <f t="shared" si="66"/>
        <v>3424147.75</v>
      </c>
      <c r="BG480" s="202">
        <f t="shared" si="66"/>
        <v>4580297.2</v>
      </c>
      <c r="BH480" s="202">
        <f t="shared" si="66"/>
        <v>17425363.859999999</v>
      </c>
      <c r="BI480" s="202">
        <f t="shared" si="66"/>
        <v>2558415.4700000002</v>
      </c>
      <c r="BJ480" s="202">
        <f t="shared" si="66"/>
        <v>1817312.33</v>
      </c>
      <c r="BK480" s="202">
        <f t="shared" si="66"/>
        <v>2873898.71</v>
      </c>
      <c r="BL480" s="202">
        <f t="shared" si="66"/>
        <v>2827295.45</v>
      </c>
      <c r="BM480" s="202">
        <f t="shared" si="66"/>
        <v>8808451.8100000005</v>
      </c>
      <c r="BN480" s="202">
        <f t="shared" si="66"/>
        <v>5491102.7599999998</v>
      </c>
      <c r="BO480" s="202">
        <f t="shared" si="66"/>
        <v>4559017.88</v>
      </c>
      <c r="BP480" s="202">
        <f t="shared" ref="BP480:CM480" si="67">+BP289</f>
        <v>9447798</v>
      </c>
      <c r="BQ480" s="202">
        <f t="shared" si="67"/>
        <v>5072555.92</v>
      </c>
      <c r="BR480" s="202">
        <f t="shared" si="67"/>
        <v>6605019.8399999999</v>
      </c>
      <c r="BS480" s="202">
        <f t="shared" si="67"/>
        <v>15141033.35</v>
      </c>
      <c r="BT480" s="202">
        <f t="shared" si="67"/>
        <v>4493840.25</v>
      </c>
      <c r="BU480" s="202">
        <f t="shared" si="67"/>
        <v>3954784.4</v>
      </c>
      <c r="BV480" s="202">
        <f t="shared" si="67"/>
        <v>17207419.09</v>
      </c>
      <c r="BW480" s="202">
        <f t="shared" si="67"/>
        <v>15740</v>
      </c>
      <c r="BX480" s="202">
        <f t="shared" si="67"/>
        <v>4025798.65</v>
      </c>
      <c r="BY480" s="202">
        <f t="shared" si="67"/>
        <v>12467016.4</v>
      </c>
      <c r="BZ480" s="202">
        <f t="shared" si="67"/>
        <v>2553108.4500000002</v>
      </c>
      <c r="CA480" s="202">
        <f t="shared" si="67"/>
        <v>4673196</v>
      </c>
      <c r="CB480" s="202">
        <f t="shared" si="67"/>
        <v>3858394.71</v>
      </c>
      <c r="CC480" s="202">
        <f t="shared" si="67"/>
        <v>6267820</v>
      </c>
      <c r="CD480" s="202">
        <f t="shared" si="67"/>
        <v>7275807.7999999998</v>
      </c>
      <c r="CE480" s="202">
        <f t="shared" si="67"/>
        <v>5113632.41</v>
      </c>
      <c r="CF480" s="202">
        <f t="shared" si="67"/>
        <v>7495602.75</v>
      </c>
      <c r="CG480" s="202">
        <f t="shared" si="67"/>
        <v>1036733.8</v>
      </c>
      <c r="CH480" s="202">
        <f t="shared" si="67"/>
        <v>2508361.5</v>
      </c>
      <c r="CI480" s="202">
        <f t="shared" si="67"/>
        <v>2590125.5</v>
      </c>
      <c r="CJ480" s="202">
        <f t="shared" si="67"/>
        <v>2264792.65</v>
      </c>
      <c r="CK480" s="202">
        <f t="shared" si="67"/>
        <v>18946362.870000001</v>
      </c>
      <c r="CL480" s="202">
        <f t="shared" si="67"/>
        <v>2633772.91</v>
      </c>
      <c r="CM480" s="202">
        <f t="shared" si="67"/>
        <v>2453459.5299999998</v>
      </c>
    </row>
    <row r="481" spans="1:91" s="208" customFormat="1" ht="25.95" customHeight="1">
      <c r="C481" s="209" t="s">
        <v>717</v>
      </c>
      <c r="D481" s="207">
        <f>+D478+D479+D480</f>
        <v>85434064.510000005</v>
      </c>
      <c r="E481" s="207">
        <f t="shared" ref="E481:BP481" si="68">+E478+E479+E480</f>
        <v>6346668.54</v>
      </c>
      <c r="F481" s="207">
        <f t="shared" si="68"/>
        <v>8998067.3099999987</v>
      </c>
      <c r="G481" s="207">
        <f t="shared" si="68"/>
        <v>6679700.7299999995</v>
      </c>
      <c r="H481" s="207">
        <f t="shared" si="68"/>
        <v>4708799.18</v>
      </c>
      <c r="I481" s="207">
        <f t="shared" si="68"/>
        <v>11241719.82</v>
      </c>
      <c r="J481" s="207">
        <f t="shared" si="68"/>
        <v>8435021.6400000006</v>
      </c>
      <c r="K481" s="207">
        <f t="shared" si="68"/>
        <v>14956462.98</v>
      </c>
      <c r="L481" s="207">
        <f t="shared" si="68"/>
        <v>6187137.4000000004</v>
      </c>
      <c r="M481" s="207">
        <f t="shared" si="68"/>
        <v>9897393.1500000004</v>
      </c>
      <c r="N481" s="207">
        <f t="shared" si="68"/>
        <v>28595460.989999998</v>
      </c>
      <c r="O481" s="207">
        <f t="shared" si="68"/>
        <v>2890996.05</v>
      </c>
      <c r="P481" s="207">
        <f t="shared" si="68"/>
        <v>75554248.739999995</v>
      </c>
      <c r="Q481" s="207">
        <f t="shared" si="68"/>
        <v>9397694.2199999988</v>
      </c>
      <c r="R481" s="207">
        <f t="shared" si="68"/>
        <v>10620013.809999999</v>
      </c>
      <c r="S481" s="207">
        <f t="shared" si="68"/>
        <v>13301265.629999999</v>
      </c>
      <c r="T481" s="207">
        <f t="shared" si="68"/>
        <v>6930963.6600000001</v>
      </c>
      <c r="U481" s="207">
        <f t="shared" si="68"/>
        <v>7605266.9499999993</v>
      </c>
      <c r="V481" s="207">
        <f t="shared" si="68"/>
        <v>5225995.8600000003</v>
      </c>
      <c r="W481" s="207">
        <f t="shared" si="68"/>
        <v>2583220.1799999997</v>
      </c>
      <c r="X481" s="207">
        <f t="shared" si="68"/>
        <v>124588724.91</v>
      </c>
      <c r="Y481" s="207">
        <f t="shared" si="68"/>
        <v>5157922.54</v>
      </c>
      <c r="Z481" s="207">
        <f t="shared" si="68"/>
        <v>11815255.5</v>
      </c>
      <c r="AA481" s="207">
        <f t="shared" si="68"/>
        <v>8740182.6000000015</v>
      </c>
      <c r="AB481" s="207">
        <f t="shared" si="68"/>
        <v>3034415.15</v>
      </c>
      <c r="AC481" s="207">
        <f t="shared" si="68"/>
        <v>3376186.27</v>
      </c>
      <c r="AD481" s="207">
        <f t="shared" si="68"/>
        <v>7021329.2599999998</v>
      </c>
      <c r="AE481" s="207">
        <f t="shared" si="68"/>
        <v>31741374.93</v>
      </c>
      <c r="AF481" s="207">
        <f t="shared" si="68"/>
        <v>6275318.2400000002</v>
      </c>
      <c r="AG481" s="207">
        <f t="shared" si="68"/>
        <v>6282362.6099999994</v>
      </c>
      <c r="AH481" s="207">
        <f t="shared" si="68"/>
        <v>10463779.51</v>
      </c>
      <c r="AI481" s="207">
        <f t="shared" si="68"/>
        <v>9510673.1699999999</v>
      </c>
      <c r="AJ481" s="207">
        <f t="shared" si="68"/>
        <v>8544469.2699999996</v>
      </c>
      <c r="AK481" s="207">
        <f t="shared" si="68"/>
        <v>4905630.34</v>
      </c>
      <c r="AL481" s="207">
        <f t="shared" si="68"/>
        <v>284090461.02999997</v>
      </c>
      <c r="AM481" s="207">
        <f t="shared" si="68"/>
        <v>8097754.4700000007</v>
      </c>
      <c r="AN481" s="207">
        <f t="shared" si="68"/>
        <v>5170770.8900000006</v>
      </c>
      <c r="AO481" s="207">
        <f t="shared" si="68"/>
        <v>18256896.34</v>
      </c>
      <c r="AP481" s="207">
        <f t="shared" si="68"/>
        <v>15153684.34</v>
      </c>
      <c r="AQ481" s="207">
        <f t="shared" si="68"/>
        <v>6349023.71</v>
      </c>
      <c r="AR481" s="207">
        <f t="shared" si="68"/>
        <v>2352905.0699999998</v>
      </c>
      <c r="AS481" s="207">
        <f t="shared" si="68"/>
        <v>72136008.680000007</v>
      </c>
      <c r="AT481" s="207">
        <f t="shared" si="68"/>
        <v>7219149.0899999999</v>
      </c>
      <c r="AU481" s="207">
        <f t="shared" si="68"/>
        <v>14339838.289999999</v>
      </c>
      <c r="AV481" s="207">
        <f t="shared" si="68"/>
        <v>15797443.560000001</v>
      </c>
      <c r="AW481" s="207">
        <f t="shared" si="68"/>
        <v>7697194.4199999999</v>
      </c>
      <c r="AX481" s="207">
        <f t="shared" si="68"/>
        <v>4206808.5299999993</v>
      </c>
      <c r="AY481" s="207">
        <f t="shared" si="68"/>
        <v>6650171.8799999999</v>
      </c>
      <c r="AZ481" s="207">
        <f t="shared" si="68"/>
        <v>8176514.8499999996</v>
      </c>
      <c r="BA481" s="207">
        <f t="shared" si="68"/>
        <v>5345758.84</v>
      </c>
      <c r="BB481" s="207">
        <f t="shared" si="68"/>
        <v>40859172.099999994</v>
      </c>
      <c r="BC481" s="207">
        <f t="shared" si="68"/>
        <v>7300432.2100000009</v>
      </c>
      <c r="BD481" s="207">
        <f t="shared" si="68"/>
        <v>101893043.45999998</v>
      </c>
      <c r="BE481" s="207">
        <f t="shared" si="68"/>
        <v>16962067.52</v>
      </c>
      <c r="BF481" s="207">
        <f t="shared" si="68"/>
        <v>5525864.1500000004</v>
      </c>
      <c r="BG481" s="207">
        <f t="shared" si="68"/>
        <v>7773435.2800000003</v>
      </c>
      <c r="BH481" s="207">
        <f t="shared" si="68"/>
        <v>84681742.620000005</v>
      </c>
      <c r="BI481" s="207">
        <f t="shared" si="68"/>
        <v>5029923.95</v>
      </c>
      <c r="BJ481" s="207">
        <f t="shared" si="68"/>
        <v>3366416.18</v>
      </c>
      <c r="BK481" s="207">
        <f t="shared" si="68"/>
        <v>6821713.1600000001</v>
      </c>
      <c r="BL481" s="207">
        <f t="shared" si="68"/>
        <v>5571975.0999999996</v>
      </c>
      <c r="BM481" s="207">
        <f t="shared" si="68"/>
        <v>47624521.410000004</v>
      </c>
      <c r="BN481" s="207">
        <f t="shared" si="68"/>
        <v>12188662.079999998</v>
      </c>
      <c r="BO481" s="207">
        <f t="shared" si="68"/>
        <v>8950719.75</v>
      </c>
      <c r="BP481" s="207">
        <f t="shared" si="68"/>
        <v>22871663.399999999</v>
      </c>
      <c r="BQ481" s="207">
        <f t="shared" ref="BQ481:CM481" si="69">+BQ478+BQ479+BQ480</f>
        <v>10604687.310000001</v>
      </c>
      <c r="BR481" s="207">
        <f t="shared" si="69"/>
        <v>10229573.35</v>
      </c>
      <c r="BS481" s="207">
        <f t="shared" si="69"/>
        <v>458189766.57999998</v>
      </c>
      <c r="BT481" s="207">
        <f t="shared" si="69"/>
        <v>9441670.25</v>
      </c>
      <c r="BU481" s="207">
        <f t="shared" si="69"/>
        <v>8540358.6399999987</v>
      </c>
      <c r="BV481" s="207">
        <f t="shared" si="69"/>
        <v>51938793.590000004</v>
      </c>
      <c r="BW481" s="207">
        <f t="shared" si="69"/>
        <v>481115.97</v>
      </c>
      <c r="BX481" s="207">
        <f t="shared" si="69"/>
        <v>7443374.3700000001</v>
      </c>
      <c r="BY481" s="207">
        <f t="shared" si="69"/>
        <v>28157499.43</v>
      </c>
      <c r="BZ481" s="207">
        <f t="shared" si="69"/>
        <v>5056829.6900000004</v>
      </c>
      <c r="CA481" s="207">
        <f t="shared" si="69"/>
        <v>7077571.5899999999</v>
      </c>
      <c r="CB481" s="207">
        <f t="shared" si="69"/>
        <v>7105365.3200000003</v>
      </c>
      <c r="CC481" s="207">
        <f t="shared" si="69"/>
        <v>11159275.220000001</v>
      </c>
      <c r="CD481" s="207">
        <f t="shared" si="69"/>
        <v>19947446.370000001</v>
      </c>
      <c r="CE481" s="207">
        <f t="shared" si="69"/>
        <v>8316063.2200000007</v>
      </c>
      <c r="CF481" s="207">
        <f t="shared" si="69"/>
        <v>17185054.91</v>
      </c>
      <c r="CG481" s="207">
        <f t="shared" si="69"/>
        <v>4455008.4700000007</v>
      </c>
      <c r="CH481" s="207">
        <f t="shared" si="69"/>
        <v>4161682.0300000003</v>
      </c>
      <c r="CI481" s="207">
        <f t="shared" si="69"/>
        <v>4408964.3</v>
      </c>
      <c r="CJ481" s="207">
        <f t="shared" si="69"/>
        <v>4043674.96</v>
      </c>
      <c r="CK481" s="207">
        <f t="shared" si="69"/>
        <v>39790147.219999999</v>
      </c>
      <c r="CL481" s="207">
        <f t="shared" si="69"/>
        <v>4576855.3</v>
      </c>
      <c r="CM481" s="207">
        <f t="shared" si="69"/>
        <v>4137999.3499999996</v>
      </c>
    </row>
    <row r="482" spans="1:91" s="122" customFormat="1" ht="25.95" customHeight="1">
      <c r="B482" s="122">
        <v>28</v>
      </c>
      <c r="C482" s="205" t="s">
        <v>718</v>
      </c>
      <c r="D482" s="202">
        <f t="shared" ref="D482:AI482" si="70">+D244+D245+D246+D247+D248+D249+D250+D251+D252+D266+D290+D291+D294</f>
        <v>24168140.850000001</v>
      </c>
      <c r="E482" s="202">
        <f t="shared" si="70"/>
        <v>4251692.6500000004</v>
      </c>
      <c r="F482" s="202">
        <f t="shared" si="70"/>
        <v>4332891.92</v>
      </c>
      <c r="G482" s="202">
        <f t="shared" si="70"/>
        <v>5190819.8500000006</v>
      </c>
      <c r="H482" s="202">
        <f t="shared" si="70"/>
        <v>1952140.51</v>
      </c>
      <c r="I482" s="202">
        <f t="shared" si="70"/>
        <v>3639025.85</v>
      </c>
      <c r="J482" s="202">
        <f t="shared" si="70"/>
        <v>6800684.1899999995</v>
      </c>
      <c r="K482" s="202">
        <f t="shared" si="70"/>
        <v>9163040.4400000013</v>
      </c>
      <c r="L482" s="202">
        <f t="shared" si="70"/>
        <v>5307263.51</v>
      </c>
      <c r="M482" s="202">
        <f t="shared" si="70"/>
        <v>7240841.5799999991</v>
      </c>
      <c r="N482" s="202">
        <f t="shared" si="70"/>
        <v>10141802.419999998</v>
      </c>
      <c r="O482" s="202">
        <f t="shared" si="70"/>
        <v>1146040</v>
      </c>
      <c r="P482" s="202">
        <f t="shared" si="70"/>
        <v>18321475.550000001</v>
      </c>
      <c r="Q482" s="202">
        <f t="shared" si="70"/>
        <v>3367356.4299999997</v>
      </c>
      <c r="R482" s="202">
        <f t="shared" si="70"/>
        <v>6661750.209999999</v>
      </c>
      <c r="S482" s="202">
        <f t="shared" si="70"/>
        <v>7502243.54</v>
      </c>
      <c r="T482" s="202">
        <f t="shared" si="70"/>
        <v>4268773.28</v>
      </c>
      <c r="U482" s="202">
        <f t="shared" si="70"/>
        <v>5279631.2</v>
      </c>
      <c r="V482" s="202">
        <f t="shared" si="70"/>
        <v>3660310.17</v>
      </c>
      <c r="W482" s="202">
        <f t="shared" si="70"/>
        <v>1388461.55</v>
      </c>
      <c r="X482" s="202">
        <f t="shared" si="70"/>
        <v>33763723.389999993</v>
      </c>
      <c r="Y482" s="202">
        <f t="shared" si="70"/>
        <v>2698216.99</v>
      </c>
      <c r="Z482" s="202">
        <f t="shared" si="70"/>
        <v>4425437.95</v>
      </c>
      <c r="AA482" s="202">
        <f t="shared" si="70"/>
        <v>3923914.26</v>
      </c>
      <c r="AB482" s="202">
        <f t="shared" si="70"/>
        <v>2474613.0499999998</v>
      </c>
      <c r="AC482" s="202">
        <f t="shared" si="70"/>
        <v>3554518.94</v>
      </c>
      <c r="AD482" s="202">
        <f t="shared" si="70"/>
        <v>3058364</v>
      </c>
      <c r="AE482" s="202">
        <f t="shared" si="70"/>
        <v>17189088.689999998</v>
      </c>
      <c r="AF482" s="202">
        <f t="shared" si="70"/>
        <v>4702555.97</v>
      </c>
      <c r="AG482" s="202">
        <f t="shared" si="70"/>
        <v>4228794.58</v>
      </c>
      <c r="AH482" s="202">
        <f t="shared" si="70"/>
        <v>5744683.6799999997</v>
      </c>
      <c r="AI482" s="202">
        <f t="shared" si="70"/>
        <v>4739550.92</v>
      </c>
      <c r="AJ482" s="202">
        <f t="shared" ref="AJ482:BO482" si="71">+AJ244+AJ245+AJ246+AJ247+AJ248+AJ249+AJ250+AJ251+AJ252+AJ266+AJ290+AJ291+AJ294</f>
        <v>3878502.0600000005</v>
      </c>
      <c r="AK482" s="202">
        <f t="shared" si="71"/>
        <v>3201545.08</v>
      </c>
      <c r="AL482" s="202">
        <f t="shared" si="71"/>
        <v>50733399.399999999</v>
      </c>
      <c r="AM482" s="202">
        <f t="shared" si="71"/>
        <v>8293845.1800000006</v>
      </c>
      <c r="AN482" s="202">
        <f t="shared" si="71"/>
        <v>2778175.5300000003</v>
      </c>
      <c r="AO482" s="202">
        <f t="shared" si="71"/>
        <v>7695619.0300000003</v>
      </c>
      <c r="AP482" s="202">
        <f t="shared" si="71"/>
        <v>6874151.4900000002</v>
      </c>
      <c r="AQ482" s="202">
        <f t="shared" si="71"/>
        <v>6039211.5</v>
      </c>
      <c r="AR482" s="202">
        <f t="shared" si="71"/>
        <v>2135217.5300000003</v>
      </c>
      <c r="AS482" s="202">
        <f t="shared" si="71"/>
        <v>19594458.259999998</v>
      </c>
      <c r="AT482" s="202">
        <f t="shared" si="71"/>
        <v>4512638.76</v>
      </c>
      <c r="AU482" s="202">
        <f t="shared" si="71"/>
        <v>7204134.8499999996</v>
      </c>
      <c r="AV482" s="202">
        <f t="shared" si="71"/>
        <v>6130582.8200000003</v>
      </c>
      <c r="AW482" s="202">
        <f t="shared" si="71"/>
        <v>3273131.55</v>
      </c>
      <c r="AX482" s="202">
        <f t="shared" si="71"/>
        <v>2193208.4500000002</v>
      </c>
      <c r="AY482" s="202">
        <f t="shared" si="71"/>
        <v>5352688.57</v>
      </c>
      <c r="AZ482" s="202">
        <f t="shared" si="71"/>
        <v>2923854.37</v>
      </c>
      <c r="BA482" s="202">
        <f t="shared" si="71"/>
        <v>3657484.81</v>
      </c>
      <c r="BB482" s="202">
        <f t="shared" si="71"/>
        <v>12945949.139999999</v>
      </c>
      <c r="BC482" s="202">
        <f t="shared" si="71"/>
        <v>3835982.0700000003</v>
      </c>
      <c r="BD482" s="202">
        <f t="shared" si="71"/>
        <v>21283198.640000001</v>
      </c>
      <c r="BE482" s="202">
        <f t="shared" si="71"/>
        <v>8363441.1099999994</v>
      </c>
      <c r="BF482" s="202">
        <f t="shared" si="71"/>
        <v>1564634.5</v>
      </c>
      <c r="BG482" s="202">
        <f t="shared" si="71"/>
        <v>3679187.35</v>
      </c>
      <c r="BH482" s="202">
        <f t="shared" si="71"/>
        <v>14898963.380000001</v>
      </c>
      <c r="BI482" s="202">
        <f t="shared" si="71"/>
        <v>2639056.0099999998</v>
      </c>
      <c r="BJ482" s="202">
        <f t="shared" si="71"/>
        <v>1425065.57</v>
      </c>
      <c r="BK482" s="202">
        <f t="shared" si="71"/>
        <v>3586757</v>
      </c>
      <c r="BL482" s="202">
        <f t="shared" si="71"/>
        <v>1784633.48</v>
      </c>
      <c r="BM482" s="202">
        <f t="shared" si="71"/>
        <v>21574950.939999998</v>
      </c>
      <c r="BN482" s="202">
        <f t="shared" si="71"/>
        <v>6065718.6900000004</v>
      </c>
      <c r="BO482" s="202">
        <f t="shared" si="71"/>
        <v>4520208.0600000005</v>
      </c>
      <c r="BP482" s="202">
        <f t="shared" ref="BP482:CM482" si="72">+BP244+BP245+BP246+BP247+BP248+BP249+BP250+BP251+BP252+BP266+BP290+BP291+BP294</f>
        <v>7935957.6999999993</v>
      </c>
      <c r="BQ482" s="202">
        <f t="shared" si="72"/>
        <v>8544049.2899999991</v>
      </c>
      <c r="BR482" s="202">
        <f t="shared" si="72"/>
        <v>4203850.45</v>
      </c>
      <c r="BS482" s="202">
        <f t="shared" si="72"/>
        <v>89563210.909999996</v>
      </c>
      <c r="BT482" s="202">
        <f t="shared" si="72"/>
        <v>4963046.87</v>
      </c>
      <c r="BU482" s="202">
        <f t="shared" si="72"/>
        <v>4633955.2</v>
      </c>
      <c r="BV482" s="202">
        <f t="shared" si="72"/>
        <v>12129083.040000001</v>
      </c>
      <c r="BW482" s="202">
        <f t="shared" si="72"/>
        <v>781924.58000000007</v>
      </c>
      <c r="BX482" s="202">
        <f t="shared" si="72"/>
        <v>2863507.26</v>
      </c>
      <c r="BY482" s="202">
        <f t="shared" si="72"/>
        <v>10019259.770000001</v>
      </c>
      <c r="BZ482" s="202">
        <f t="shared" si="72"/>
        <v>3490244.1300000004</v>
      </c>
      <c r="CA482" s="202">
        <f t="shared" si="72"/>
        <v>2028661.77</v>
      </c>
      <c r="CB482" s="202">
        <f t="shared" si="72"/>
        <v>4056599.5</v>
      </c>
      <c r="CC482" s="202">
        <f t="shared" si="72"/>
        <v>14408620.029999999</v>
      </c>
      <c r="CD482" s="202">
        <f t="shared" si="72"/>
        <v>6615746.3799999999</v>
      </c>
      <c r="CE482" s="202">
        <f t="shared" si="72"/>
        <v>4575481.6099999994</v>
      </c>
      <c r="CF482" s="202">
        <f t="shared" si="72"/>
        <v>6394404.8200000003</v>
      </c>
      <c r="CG482" s="202">
        <f t="shared" si="72"/>
        <v>2807401.26</v>
      </c>
      <c r="CH482" s="202">
        <f t="shared" si="72"/>
        <v>2326575.04</v>
      </c>
      <c r="CI482" s="202">
        <f t="shared" si="72"/>
        <v>3307931.69</v>
      </c>
      <c r="CJ482" s="202">
        <f t="shared" si="72"/>
        <v>2525400.09</v>
      </c>
      <c r="CK482" s="202">
        <f t="shared" si="72"/>
        <v>15081684.649999999</v>
      </c>
      <c r="CL482" s="202">
        <f t="shared" si="72"/>
        <v>1175212.8</v>
      </c>
      <c r="CM482" s="202">
        <f t="shared" si="72"/>
        <v>1222150.1200000001</v>
      </c>
    </row>
    <row r="483" spans="1:91" s="122" customFormat="1" ht="25.95" customHeight="1">
      <c r="B483" s="122">
        <v>29</v>
      </c>
      <c r="C483" s="206" t="s">
        <v>719</v>
      </c>
      <c r="D483" s="202">
        <f t="shared" ref="D483:AI483" si="73">+D253+D254+D255+D256+D257+D258+D259+D260+D261+D262+D263+D264+D265+D267+D268+D269+D270+D271+D272+D273+D274</f>
        <v>11526574.65</v>
      </c>
      <c r="E483" s="202">
        <f t="shared" si="73"/>
        <v>11970981.460000001</v>
      </c>
      <c r="F483" s="202">
        <f t="shared" si="73"/>
        <v>6159495.54</v>
      </c>
      <c r="G483" s="202">
        <f t="shared" si="73"/>
        <v>14276631.409999998</v>
      </c>
      <c r="H483" s="202">
        <f t="shared" si="73"/>
        <v>1402380.77</v>
      </c>
      <c r="I483" s="202">
        <f t="shared" si="73"/>
        <v>2981216.34</v>
      </c>
      <c r="J483" s="202">
        <f t="shared" si="73"/>
        <v>2389153.46</v>
      </c>
      <c r="K483" s="202">
        <f t="shared" si="73"/>
        <v>36685776.07</v>
      </c>
      <c r="L483" s="202">
        <f t="shared" si="73"/>
        <v>9948933.7799999993</v>
      </c>
      <c r="M483" s="202">
        <f t="shared" si="73"/>
        <v>7371101.790000001</v>
      </c>
      <c r="N483" s="202">
        <f t="shared" si="73"/>
        <v>18563299.25</v>
      </c>
      <c r="O483" s="202">
        <f t="shared" si="73"/>
        <v>650132.24</v>
      </c>
      <c r="P483" s="202">
        <f t="shared" si="73"/>
        <v>32737013.440000001</v>
      </c>
      <c r="Q483" s="202">
        <f t="shared" si="73"/>
        <v>7111580.2799999993</v>
      </c>
      <c r="R483" s="202">
        <f t="shared" si="73"/>
        <v>21017088.41</v>
      </c>
      <c r="S483" s="202">
        <f t="shared" si="73"/>
        <v>5156351.8099999996</v>
      </c>
      <c r="T483" s="202">
        <f t="shared" si="73"/>
        <v>6618572.459999999</v>
      </c>
      <c r="U483" s="202">
        <f t="shared" si="73"/>
        <v>6837597.7699999996</v>
      </c>
      <c r="V483" s="202">
        <f t="shared" si="73"/>
        <v>7022331.2999999998</v>
      </c>
      <c r="W483" s="202">
        <f t="shared" si="73"/>
        <v>1054546.08</v>
      </c>
      <c r="X483" s="202">
        <f t="shared" si="73"/>
        <v>22207126.460000001</v>
      </c>
      <c r="Y483" s="202">
        <f t="shared" si="73"/>
        <v>8489321.4100000001</v>
      </c>
      <c r="Z483" s="202">
        <f t="shared" si="73"/>
        <v>2000572.2599999998</v>
      </c>
      <c r="AA483" s="202">
        <f t="shared" si="73"/>
        <v>3133575.01</v>
      </c>
      <c r="AB483" s="202">
        <f t="shared" si="73"/>
        <v>4570483.1399999997</v>
      </c>
      <c r="AC483" s="202">
        <f t="shared" si="73"/>
        <v>1350757.99</v>
      </c>
      <c r="AD483" s="202">
        <f t="shared" si="73"/>
        <v>1111740.0899999999</v>
      </c>
      <c r="AE483" s="202">
        <f t="shared" si="73"/>
        <v>9711919.7400000002</v>
      </c>
      <c r="AF483" s="202">
        <f t="shared" si="73"/>
        <v>614674.74</v>
      </c>
      <c r="AG483" s="202">
        <f t="shared" si="73"/>
        <v>4337764.6400000006</v>
      </c>
      <c r="AH483" s="202">
        <f t="shared" si="73"/>
        <v>2361104.0099999998</v>
      </c>
      <c r="AI483" s="202">
        <f t="shared" si="73"/>
        <v>1927179.3899999997</v>
      </c>
      <c r="AJ483" s="202">
        <f t="shared" ref="AJ483:BO483" si="74">+AJ253+AJ254+AJ255+AJ256+AJ257+AJ258+AJ259+AJ260+AJ261+AJ262+AJ263+AJ264+AJ265+AJ267+AJ268+AJ269+AJ270+AJ271+AJ272+AJ273+AJ274</f>
        <v>3440053.62</v>
      </c>
      <c r="AK483" s="202">
        <f t="shared" si="74"/>
        <v>1468314.5</v>
      </c>
      <c r="AL483" s="202">
        <f t="shared" si="74"/>
        <v>109791628.39999999</v>
      </c>
      <c r="AM483" s="202">
        <f t="shared" si="74"/>
        <v>6207988.5600000005</v>
      </c>
      <c r="AN483" s="202">
        <f t="shared" si="74"/>
        <v>6307657.6199999992</v>
      </c>
      <c r="AO483" s="202">
        <f t="shared" si="74"/>
        <v>10640169.74</v>
      </c>
      <c r="AP483" s="202">
        <f t="shared" si="74"/>
        <v>2625672.42</v>
      </c>
      <c r="AQ483" s="202">
        <f t="shared" si="74"/>
        <v>6295331.8999999994</v>
      </c>
      <c r="AR483" s="202">
        <f t="shared" si="74"/>
        <v>4450059.49</v>
      </c>
      <c r="AS483" s="202">
        <f t="shared" si="74"/>
        <v>46355053.010000005</v>
      </c>
      <c r="AT483" s="202">
        <f t="shared" si="74"/>
        <v>4499614.8600000003</v>
      </c>
      <c r="AU483" s="202">
        <f t="shared" si="74"/>
        <v>7522736.5099999998</v>
      </c>
      <c r="AV483" s="202">
        <f t="shared" si="74"/>
        <v>3544776.66</v>
      </c>
      <c r="AW483" s="202">
        <f t="shared" si="74"/>
        <v>3844815.04</v>
      </c>
      <c r="AX483" s="202">
        <f t="shared" si="74"/>
        <v>1265654.54</v>
      </c>
      <c r="AY483" s="202">
        <f t="shared" si="74"/>
        <v>4519151.46</v>
      </c>
      <c r="AZ483" s="202">
        <f t="shared" si="74"/>
        <v>3077921.05</v>
      </c>
      <c r="BA483" s="202">
        <f t="shared" si="74"/>
        <v>1683392.83</v>
      </c>
      <c r="BB483" s="202">
        <f t="shared" si="74"/>
        <v>33123553.5</v>
      </c>
      <c r="BC483" s="202">
        <f t="shared" si="74"/>
        <v>1564258.88</v>
      </c>
      <c r="BD483" s="202">
        <f t="shared" si="74"/>
        <v>38105760.799999997</v>
      </c>
      <c r="BE483" s="202">
        <f t="shared" si="74"/>
        <v>8087968.7199999988</v>
      </c>
      <c r="BF483" s="202">
        <f t="shared" si="74"/>
        <v>2894324.57</v>
      </c>
      <c r="BG483" s="202">
        <f t="shared" si="74"/>
        <v>1946724.88</v>
      </c>
      <c r="BH483" s="202">
        <f t="shared" si="74"/>
        <v>16772425.719999999</v>
      </c>
      <c r="BI483" s="202">
        <f t="shared" si="74"/>
        <v>1422557.63</v>
      </c>
      <c r="BJ483" s="202">
        <f t="shared" si="74"/>
        <v>1946138.12</v>
      </c>
      <c r="BK483" s="202">
        <f t="shared" si="74"/>
        <v>2786200.05</v>
      </c>
      <c r="BL483" s="202">
        <f t="shared" si="74"/>
        <v>1962123.08</v>
      </c>
      <c r="BM483" s="202">
        <f t="shared" si="74"/>
        <v>19743747.739999998</v>
      </c>
      <c r="BN483" s="202">
        <f t="shared" si="74"/>
        <v>9141952.5399999991</v>
      </c>
      <c r="BO483" s="202">
        <f t="shared" si="74"/>
        <v>4661005.13</v>
      </c>
      <c r="BP483" s="202">
        <f t="shared" ref="BP483:CM483" si="75">+BP253+BP254+BP255+BP256+BP257+BP258+BP259+BP260+BP261+BP262+BP263+BP264+BP265+BP267+BP268+BP269+BP270+BP271+BP272+BP273+BP274</f>
        <v>7643988.2599999998</v>
      </c>
      <c r="BQ483" s="202">
        <f t="shared" si="75"/>
        <v>4366489.8</v>
      </c>
      <c r="BR483" s="202">
        <f t="shared" si="75"/>
        <v>2604742.2000000002</v>
      </c>
      <c r="BS483" s="202">
        <f t="shared" si="75"/>
        <v>153374824.31</v>
      </c>
      <c r="BT483" s="202">
        <f t="shared" si="75"/>
        <v>5148908.88</v>
      </c>
      <c r="BU483" s="202">
        <f t="shared" si="75"/>
        <v>2287590.66</v>
      </c>
      <c r="BV483" s="202">
        <f t="shared" si="75"/>
        <v>42572894.520000003</v>
      </c>
      <c r="BW483" s="202">
        <f t="shared" si="75"/>
        <v>4034344.63</v>
      </c>
      <c r="BX483" s="202">
        <f t="shared" si="75"/>
        <v>3435895.7800000003</v>
      </c>
      <c r="BY483" s="202">
        <f t="shared" si="75"/>
        <v>10284640.490000002</v>
      </c>
      <c r="BZ483" s="202">
        <f t="shared" si="75"/>
        <v>674484.5</v>
      </c>
      <c r="CA483" s="202">
        <f t="shared" si="75"/>
        <v>2973621.97</v>
      </c>
      <c r="CB483" s="202">
        <f t="shared" si="75"/>
        <v>3702144.37</v>
      </c>
      <c r="CC483" s="202">
        <f t="shared" si="75"/>
        <v>18634037.849999998</v>
      </c>
      <c r="CD483" s="202">
        <f t="shared" si="75"/>
        <v>13473588.439999999</v>
      </c>
      <c r="CE483" s="202">
        <f t="shared" si="75"/>
        <v>2785937.6799999997</v>
      </c>
      <c r="CF483" s="202">
        <f t="shared" si="75"/>
        <v>12142881.32</v>
      </c>
      <c r="CG483" s="202">
        <f t="shared" si="75"/>
        <v>4965762.03</v>
      </c>
      <c r="CH483" s="202">
        <f t="shared" si="75"/>
        <v>1209914.92</v>
      </c>
      <c r="CI483" s="202">
        <f t="shared" si="75"/>
        <v>3390857.08</v>
      </c>
      <c r="CJ483" s="202">
        <f t="shared" si="75"/>
        <v>1866246.76</v>
      </c>
      <c r="CK483" s="202">
        <f t="shared" si="75"/>
        <v>19749538.27</v>
      </c>
      <c r="CL483" s="202">
        <f t="shared" si="75"/>
        <v>1649185.83</v>
      </c>
      <c r="CM483" s="202">
        <f t="shared" si="75"/>
        <v>1719289.6099999999</v>
      </c>
    </row>
    <row r="484" spans="1:91" s="122" customFormat="1" ht="25.95" customHeight="1">
      <c r="B484" s="122">
        <v>30</v>
      </c>
      <c r="C484" s="205" t="s">
        <v>720</v>
      </c>
      <c r="D484" s="202">
        <f t="shared" ref="D484:AI484" si="76">+D275+D276</f>
        <v>42319290</v>
      </c>
      <c r="E484" s="202">
        <f t="shared" si="76"/>
        <v>1115391.5</v>
      </c>
      <c r="F484" s="202">
        <f t="shared" si="76"/>
        <v>1467835</v>
      </c>
      <c r="G484" s="202">
        <f t="shared" si="76"/>
        <v>1222575</v>
      </c>
      <c r="H484" s="202">
        <f t="shared" si="76"/>
        <v>524440</v>
      </c>
      <c r="I484" s="202">
        <f t="shared" si="76"/>
        <v>989481.59</v>
      </c>
      <c r="J484" s="202">
        <f t="shared" si="76"/>
        <v>3220977.1</v>
      </c>
      <c r="K484" s="202">
        <f t="shared" si="76"/>
        <v>5694678.5</v>
      </c>
      <c r="L484" s="202">
        <f t="shared" si="76"/>
        <v>1517562</v>
      </c>
      <c r="M484" s="202">
        <f t="shared" si="76"/>
        <v>921435</v>
      </c>
      <c r="N484" s="202">
        <f t="shared" si="76"/>
        <v>8648744</v>
      </c>
      <c r="O484" s="202">
        <f t="shared" si="76"/>
        <v>558040</v>
      </c>
      <c r="P484" s="202">
        <f t="shared" si="76"/>
        <v>25361948</v>
      </c>
      <c r="Q484" s="202">
        <f t="shared" si="76"/>
        <v>2935795</v>
      </c>
      <c r="R484" s="202">
        <f t="shared" si="76"/>
        <v>3578308</v>
      </c>
      <c r="S484" s="202">
        <f t="shared" si="76"/>
        <v>6080608.5</v>
      </c>
      <c r="T484" s="202">
        <f t="shared" si="76"/>
        <v>2409456</v>
      </c>
      <c r="U484" s="202">
        <f t="shared" si="76"/>
        <v>3012124.6</v>
      </c>
      <c r="V484" s="202">
        <f t="shared" si="76"/>
        <v>1567075</v>
      </c>
      <c r="W484" s="202">
        <f t="shared" si="76"/>
        <v>669948</v>
      </c>
      <c r="X484" s="202">
        <f t="shared" si="76"/>
        <v>58038207.299999997</v>
      </c>
      <c r="Y484" s="202">
        <f t="shared" si="76"/>
        <v>642740.5</v>
      </c>
      <c r="Z484" s="202">
        <f t="shared" si="76"/>
        <v>985537.1</v>
      </c>
      <c r="AA484" s="202">
        <f t="shared" si="76"/>
        <v>1451530.2</v>
      </c>
      <c r="AB484" s="202">
        <f t="shared" si="76"/>
        <v>274375.40000000002</v>
      </c>
      <c r="AC484" s="202">
        <f t="shared" si="76"/>
        <v>536650.9</v>
      </c>
      <c r="AD484" s="202">
        <f t="shared" si="76"/>
        <v>148595</v>
      </c>
      <c r="AE484" s="202">
        <f t="shared" si="76"/>
        <v>9698138.0999999996</v>
      </c>
      <c r="AF484" s="202">
        <f t="shared" si="76"/>
        <v>569790</v>
      </c>
      <c r="AG484" s="202">
        <f t="shared" si="76"/>
        <v>743189.2</v>
      </c>
      <c r="AH484" s="202">
        <f t="shared" si="76"/>
        <v>783355.3</v>
      </c>
      <c r="AI484" s="202">
        <f t="shared" si="76"/>
        <v>8849861.5</v>
      </c>
      <c r="AJ484" s="202">
        <f t="shared" ref="AJ484:BO484" si="77">+AJ275+AJ276</f>
        <v>652194</v>
      </c>
      <c r="AK484" s="202">
        <f t="shared" si="77"/>
        <v>771315.29</v>
      </c>
      <c r="AL484" s="202">
        <f t="shared" si="77"/>
        <v>65126823</v>
      </c>
      <c r="AM484" s="202">
        <f t="shared" si="77"/>
        <v>1064635.1000000001</v>
      </c>
      <c r="AN484" s="202">
        <f t="shared" si="77"/>
        <v>690092</v>
      </c>
      <c r="AO484" s="202">
        <f t="shared" si="77"/>
        <v>1409789</v>
      </c>
      <c r="AP484" s="202">
        <f t="shared" si="77"/>
        <v>6262139</v>
      </c>
      <c r="AQ484" s="202">
        <f t="shared" si="77"/>
        <v>1489705</v>
      </c>
      <c r="AR484" s="202">
        <f t="shared" si="77"/>
        <v>449075.5</v>
      </c>
      <c r="AS484" s="202">
        <f t="shared" si="77"/>
        <v>18934674.02</v>
      </c>
      <c r="AT484" s="202">
        <f t="shared" si="77"/>
        <v>1077404.82</v>
      </c>
      <c r="AU484" s="202">
        <f t="shared" si="77"/>
        <v>7176111</v>
      </c>
      <c r="AV484" s="202">
        <f t="shared" si="77"/>
        <v>2351310.54</v>
      </c>
      <c r="AW484" s="202">
        <f t="shared" si="77"/>
        <v>878249</v>
      </c>
      <c r="AX484" s="202">
        <f t="shared" si="77"/>
        <v>332982</v>
      </c>
      <c r="AY484" s="202">
        <f t="shared" si="77"/>
        <v>1193399.5</v>
      </c>
      <c r="AZ484" s="202">
        <f t="shared" si="77"/>
        <v>1376865</v>
      </c>
      <c r="BA484" s="202">
        <f t="shared" si="77"/>
        <v>563875</v>
      </c>
      <c r="BB484" s="202">
        <f t="shared" si="77"/>
        <v>21077650.18</v>
      </c>
      <c r="BC484" s="202">
        <f t="shared" si="77"/>
        <v>536381.4</v>
      </c>
      <c r="BD484" s="202">
        <f t="shared" si="77"/>
        <v>28859812.899999999</v>
      </c>
      <c r="BE484" s="202">
        <f t="shared" si="77"/>
        <v>8233878.2999999998</v>
      </c>
      <c r="BF484" s="202">
        <f t="shared" si="77"/>
        <v>1323147</v>
      </c>
      <c r="BG484" s="202">
        <f t="shared" si="77"/>
        <v>318990</v>
      </c>
      <c r="BH484" s="202">
        <f t="shared" si="77"/>
        <v>12008998.4</v>
      </c>
      <c r="BI484" s="202">
        <f t="shared" si="77"/>
        <v>716775</v>
      </c>
      <c r="BJ484" s="202">
        <f t="shared" si="77"/>
        <v>515770</v>
      </c>
      <c r="BK484" s="202">
        <f t="shared" si="77"/>
        <v>1305958.5</v>
      </c>
      <c r="BL484" s="202">
        <f t="shared" si="77"/>
        <v>845525</v>
      </c>
      <c r="BM484" s="202">
        <f t="shared" si="77"/>
        <v>16180502.73</v>
      </c>
      <c r="BN484" s="202">
        <f t="shared" si="77"/>
        <v>1468858.8</v>
      </c>
      <c r="BO484" s="202">
        <f t="shared" si="77"/>
        <v>2072548.2</v>
      </c>
      <c r="BP484" s="202">
        <f t="shared" ref="BP484:CM484" si="78">+BP275+BP276</f>
        <v>5399069</v>
      </c>
      <c r="BQ484" s="202">
        <f t="shared" si="78"/>
        <v>2271649</v>
      </c>
      <c r="BR484" s="202">
        <f t="shared" si="78"/>
        <v>595019.5</v>
      </c>
      <c r="BS484" s="202">
        <f t="shared" si="78"/>
        <v>125409279.8</v>
      </c>
      <c r="BT484" s="202">
        <f t="shared" si="78"/>
        <v>2266898.4700000002</v>
      </c>
      <c r="BU484" s="202">
        <f t="shared" si="78"/>
        <v>816630</v>
      </c>
      <c r="BV484" s="202">
        <f t="shared" si="78"/>
        <v>13930272.300000001</v>
      </c>
      <c r="BW484" s="202">
        <f t="shared" si="78"/>
        <v>645585</v>
      </c>
      <c r="BX484" s="202">
        <f t="shared" si="78"/>
        <v>802795</v>
      </c>
      <c r="BY484" s="202">
        <f t="shared" si="78"/>
        <v>10193822</v>
      </c>
      <c r="BZ484" s="202">
        <f t="shared" si="78"/>
        <v>862220.5</v>
      </c>
      <c r="CA484" s="202">
        <f t="shared" si="78"/>
        <v>618820.5</v>
      </c>
      <c r="CB484" s="202">
        <f t="shared" si="78"/>
        <v>1123260</v>
      </c>
      <c r="CC484" s="202">
        <f t="shared" si="78"/>
        <v>1933255</v>
      </c>
      <c r="CD484" s="202">
        <f t="shared" si="78"/>
        <v>14644481.32</v>
      </c>
      <c r="CE484" s="202">
        <f t="shared" si="78"/>
        <v>636244.5</v>
      </c>
      <c r="CF484" s="202">
        <f t="shared" si="78"/>
        <v>10459173.469999999</v>
      </c>
      <c r="CG484" s="202">
        <f t="shared" si="78"/>
        <v>579665</v>
      </c>
      <c r="CH484" s="202">
        <f t="shared" si="78"/>
        <v>102754</v>
      </c>
      <c r="CI484" s="202">
        <f t="shared" si="78"/>
        <v>302583</v>
      </c>
      <c r="CJ484" s="202">
        <f t="shared" si="78"/>
        <v>264811.2</v>
      </c>
      <c r="CK484" s="202">
        <f t="shared" si="78"/>
        <v>8838186</v>
      </c>
      <c r="CL484" s="202">
        <f t="shared" si="78"/>
        <v>774427.66</v>
      </c>
      <c r="CM484" s="202">
        <f t="shared" si="78"/>
        <v>473207.5</v>
      </c>
    </row>
    <row r="485" spans="1:91" s="122" customFormat="1" ht="25.95" customHeight="1">
      <c r="B485" s="122">
        <v>31</v>
      </c>
      <c r="C485" s="205" t="s">
        <v>721</v>
      </c>
      <c r="D485" s="202">
        <f t="shared" ref="D485:AI485" si="79">+D279+D280+D281+D282+D283</f>
        <v>22283059.630000003</v>
      </c>
      <c r="E485" s="202">
        <f t="shared" si="79"/>
        <v>2757418.9199999995</v>
      </c>
      <c r="F485" s="202">
        <f t="shared" si="79"/>
        <v>2291445.1999999997</v>
      </c>
      <c r="G485" s="202">
        <f t="shared" si="79"/>
        <v>1781045.7</v>
      </c>
      <c r="H485" s="202">
        <f t="shared" si="79"/>
        <v>1240839.74</v>
      </c>
      <c r="I485" s="202">
        <f t="shared" si="79"/>
        <v>2384729.8600000003</v>
      </c>
      <c r="J485" s="202">
        <f t="shared" si="79"/>
        <v>2031386.44</v>
      </c>
      <c r="K485" s="202">
        <f t="shared" si="79"/>
        <v>5543638.0700000003</v>
      </c>
      <c r="L485" s="202">
        <f t="shared" si="79"/>
        <v>1757476.04</v>
      </c>
      <c r="M485" s="202">
        <f t="shared" si="79"/>
        <v>2719621.7399999998</v>
      </c>
      <c r="N485" s="202">
        <f t="shared" si="79"/>
        <v>6385150.2800000003</v>
      </c>
      <c r="O485" s="202">
        <f t="shared" si="79"/>
        <v>916405.66</v>
      </c>
      <c r="P485" s="202">
        <f t="shared" si="79"/>
        <v>13484334.130000001</v>
      </c>
      <c r="Q485" s="202">
        <f t="shared" si="79"/>
        <v>2511039.16</v>
      </c>
      <c r="R485" s="202">
        <f t="shared" si="79"/>
        <v>3225052.93</v>
      </c>
      <c r="S485" s="202">
        <f t="shared" si="79"/>
        <v>3833876.2600000002</v>
      </c>
      <c r="T485" s="202">
        <f t="shared" si="79"/>
        <v>2370013.23</v>
      </c>
      <c r="U485" s="202">
        <f t="shared" si="79"/>
        <v>1644038.4200000002</v>
      </c>
      <c r="V485" s="202">
        <f t="shared" si="79"/>
        <v>2112788.4400000004</v>
      </c>
      <c r="W485" s="202">
        <f t="shared" si="79"/>
        <v>979503.32</v>
      </c>
      <c r="X485" s="202">
        <f t="shared" si="79"/>
        <v>19528934.440000001</v>
      </c>
      <c r="Y485" s="202">
        <f t="shared" si="79"/>
        <v>1565559.79</v>
      </c>
      <c r="Z485" s="202">
        <f t="shared" si="79"/>
        <v>3017247.0699999994</v>
      </c>
      <c r="AA485" s="202">
        <f t="shared" si="79"/>
        <v>2792505.54</v>
      </c>
      <c r="AB485" s="202">
        <f t="shared" si="79"/>
        <v>892874.14</v>
      </c>
      <c r="AC485" s="202">
        <f t="shared" si="79"/>
        <v>1075633.97</v>
      </c>
      <c r="AD485" s="202">
        <f t="shared" si="79"/>
        <v>1810064.16</v>
      </c>
      <c r="AE485" s="202">
        <f t="shared" si="79"/>
        <v>5852685.9099999992</v>
      </c>
      <c r="AF485" s="202">
        <f t="shared" si="79"/>
        <v>1204880.4000000001</v>
      </c>
      <c r="AG485" s="202">
        <f t="shared" si="79"/>
        <v>1783180.08</v>
      </c>
      <c r="AH485" s="202">
        <f t="shared" si="79"/>
        <v>2630117.52</v>
      </c>
      <c r="AI485" s="202">
        <f t="shared" si="79"/>
        <v>2512888.91</v>
      </c>
      <c r="AJ485" s="202">
        <f t="shared" ref="AJ485:BO485" si="80">+AJ279+AJ280+AJ281+AJ282+AJ283</f>
        <v>2036803.1800000002</v>
      </c>
      <c r="AK485" s="202">
        <f t="shared" si="80"/>
        <v>1293624.79</v>
      </c>
      <c r="AL485" s="202">
        <f t="shared" si="80"/>
        <v>47108562.679999992</v>
      </c>
      <c r="AM485" s="202">
        <f t="shared" si="80"/>
        <v>2399787.09</v>
      </c>
      <c r="AN485" s="202">
        <f t="shared" si="80"/>
        <v>1675048.77</v>
      </c>
      <c r="AO485" s="202">
        <f t="shared" si="80"/>
        <v>4361418.5600000005</v>
      </c>
      <c r="AP485" s="202">
        <f t="shared" si="80"/>
        <v>4214226.9399999995</v>
      </c>
      <c r="AQ485" s="202">
        <f t="shared" si="80"/>
        <v>2500918.04</v>
      </c>
      <c r="AR485" s="202">
        <f t="shared" si="80"/>
        <v>818879.24</v>
      </c>
      <c r="AS485" s="202">
        <f t="shared" si="80"/>
        <v>10086818.48</v>
      </c>
      <c r="AT485" s="202">
        <f t="shared" si="80"/>
        <v>2266553.91</v>
      </c>
      <c r="AU485" s="202">
        <f t="shared" si="80"/>
        <v>4367884.4300000006</v>
      </c>
      <c r="AV485" s="202">
        <f t="shared" si="80"/>
        <v>3815135.24</v>
      </c>
      <c r="AW485" s="202">
        <f t="shared" si="80"/>
        <v>1758977.9500000002</v>
      </c>
      <c r="AX485" s="202">
        <f t="shared" si="80"/>
        <v>1440871.29</v>
      </c>
      <c r="AY485" s="202">
        <f t="shared" si="80"/>
        <v>2588634.5700000003</v>
      </c>
      <c r="AZ485" s="202">
        <f t="shared" si="80"/>
        <v>1675519.31</v>
      </c>
      <c r="BA485" s="202">
        <f t="shared" si="80"/>
        <v>1809661.93</v>
      </c>
      <c r="BB485" s="202">
        <f t="shared" si="80"/>
        <v>14485876.24</v>
      </c>
      <c r="BC485" s="202">
        <f t="shared" si="80"/>
        <v>1803512.24</v>
      </c>
      <c r="BD485" s="202">
        <f t="shared" si="80"/>
        <v>19171624.239999998</v>
      </c>
      <c r="BE485" s="202">
        <f t="shared" si="80"/>
        <v>6012144.6000000006</v>
      </c>
      <c r="BF485" s="202">
        <f t="shared" si="80"/>
        <v>1383777.45</v>
      </c>
      <c r="BG485" s="202">
        <f t="shared" si="80"/>
        <v>2117357.63</v>
      </c>
      <c r="BH485" s="202">
        <f t="shared" si="80"/>
        <v>11748101.67</v>
      </c>
      <c r="BI485" s="202">
        <f t="shared" si="80"/>
        <v>1219474.1700000002</v>
      </c>
      <c r="BJ485" s="202">
        <f t="shared" si="80"/>
        <v>697462.9</v>
      </c>
      <c r="BK485" s="202">
        <f t="shared" si="80"/>
        <v>1512213.29</v>
      </c>
      <c r="BL485" s="202">
        <f t="shared" si="80"/>
        <v>1405371</v>
      </c>
      <c r="BM485" s="202">
        <f t="shared" si="80"/>
        <v>19499047.43</v>
      </c>
      <c r="BN485" s="202">
        <f t="shared" si="80"/>
        <v>4774778.26</v>
      </c>
      <c r="BO485" s="202">
        <f t="shared" si="80"/>
        <v>3261056.65</v>
      </c>
      <c r="BP485" s="202">
        <f t="shared" ref="BP485:CM485" si="81">+BP279+BP280+BP281+BP282+BP283</f>
        <v>4141178.49</v>
      </c>
      <c r="BQ485" s="202">
        <f t="shared" si="81"/>
        <v>2433356.7600000002</v>
      </c>
      <c r="BR485" s="202">
        <f t="shared" si="81"/>
        <v>2468876.59</v>
      </c>
      <c r="BS485" s="202">
        <f t="shared" si="81"/>
        <v>58531027.660000004</v>
      </c>
      <c r="BT485" s="202">
        <f t="shared" si="81"/>
        <v>3767919.7</v>
      </c>
      <c r="BU485" s="202">
        <f t="shared" si="81"/>
        <v>2187801.04</v>
      </c>
      <c r="BV485" s="202">
        <f t="shared" si="81"/>
        <v>15046174.189999999</v>
      </c>
      <c r="BW485" s="202">
        <f t="shared" si="81"/>
        <v>1093319.28</v>
      </c>
      <c r="BX485" s="202">
        <f t="shared" si="81"/>
        <v>2730353.8400000003</v>
      </c>
      <c r="BY485" s="202">
        <f t="shared" si="81"/>
        <v>6959530.2999999998</v>
      </c>
      <c r="BZ485" s="202">
        <f t="shared" si="81"/>
        <v>1765826.8800000001</v>
      </c>
      <c r="CA485" s="202">
        <f t="shared" si="81"/>
        <v>1222086.74</v>
      </c>
      <c r="CB485" s="202">
        <f t="shared" si="81"/>
        <v>2014050.31</v>
      </c>
      <c r="CC485" s="202">
        <f t="shared" si="81"/>
        <v>3124165.8199999994</v>
      </c>
      <c r="CD485" s="202">
        <f t="shared" si="81"/>
        <v>6155093.9199999999</v>
      </c>
      <c r="CE485" s="202">
        <f t="shared" si="81"/>
        <v>3652441.3000000003</v>
      </c>
      <c r="CF485" s="202">
        <f t="shared" si="81"/>
        <v>6104462.3200000003</v>
      </c>
      <c r="CG485" s="202">
        <f t="shared" si="81"/>
        <v>2147394.87</v>
      </c>
      <c r="CH485" s="202">
        <f t="shared" si="81"/>
        <v>1813272.2800000003</v>
      </c>
      <c r="CI485" s="202">
        <f t="shared" si="81"/>
        <v>1473981.0999999999</v>
      </c>
      <c r="CJ485" s="202">
        <f t="shared" si="81"/>
        <v>1638767.37</v>
      </c>
      <c r="CK485" s="202">
        <f t="shared" si="81"/>
        <v>7809144.870000001</v>
      </c>
      <c r="CL485" s="202">
        <f t="shared" si="81"/>
        <v>1020727.9299999999</v>
      </c>
      <c r="CM485" s="202">
        <f t="shared" si="81"/>
        <v>1342602.94</v>
      </c>
    </row>
    <row r="486" spans="1:91" s="122" customFormat="1" ht="25.95" customHeight="1">
      <c r="B486" s="122">
        <v>32</v>
      </c>
      <c r="C486" s="205" t="s">
        <v>722</v>
      </c>
      <c r="D486" s="202">
        <f t="shared" ref="D486:AI486" si="82">+D277+D278+D284+D285+D295+D296+D297+D298+D299+D301+D302</f>
        <v>3683375.55</v>
      </c>
      <c r="E486" s="202">
        <f t="shared" si="82"/>
        <v>90054</v>
      </c>
      <c r="F486" s="202">
        <f t="shared" si="82"/>
        <v>6349</v>
      </c>
      <c r="G486" s="202">
        <f t="shared" si="82"/>
        <v>75543.17</v>
      </c>
      <c r="H486" s="202">
        <f t="shared" si="82"/>
        <v>77425.440000000002</v>
      </c>
      <c r="I486" s="202">
        <f t="shared" si="82"/>
        <v>131569.24000000002</v>
      </c>
      <c r="J486" s="202">
        <f t="shared" si="82"/>
        <v>520008.2</v>
      </c>
      <c r="K486" s="202">
        <f t="shared" si="82"/>
        <v>72900.600000000006</v>
      </c>
      <c r="L486" s="202">
        <f t="shared" si="82"/>
        <v>70890.710000000006</v>
      </c>
      <c r="M486" s="202">
        <f t="shared" si="82"/>
        <v>197026.88999999998</v>
      </c>
      <c r="N486" s="202">
        <f t="shared" si="82"/>
        <v>1329242.2</v>
      </c>
      <c r="O486" s="202">
        <f t="shared" si="82"/>
        <v>9824</v>
      </c>
      <c r="P486" s="202">
        <f t="shared" si="82"/>
        <v>1107232.58</v>
      </c>
      <c r="Q486" s="202">
        <f t="shared" si="82"/>
        <v>276683.45999999996</v>
      </c>
      <c r="R486" s="202">
        <f t="shared" si="82"/>
        <v>151522.56</v>
      </c>
      <c r="S486" s="202">
        <f t="shared" si="82"/>
        <v>164708.99</v>
      </c>
      <c r="T486" s="202">
        <f t="shared" si="82"/>
        <v>533191.68999999994</v>
      </c>
      <c r="U486" s="202">
        <f t="shared" si="82"/>
        <v>136855.62</v>
      </c>
      <c r="V486" s="202">
        <f t="shared" si="82"/>
        <v>74370.98</v>
      </c>
      <c r="W486" s="202">
        <f t="shared" si="82"/>
        <v>47890.85</v>
      </c>
      <c r="X486" s="202">
        <f t="shared" si="82"/>
        <v>22459396.109999999</v>
      </c>
      <c r="Y486" s="202">
        <f t="shared" si="82"/>
        <v>25643.52</v>
      </c>
      <c r="Z486" s="202">
        <f t="shared" si="82"/>
        <v>188391.98</v>
      </c>
      <c r="AA486" s="202">
        <f t="shared" si="82"/>
        <v>314693.42</v>
      </c>
      <c r="AB486" s="202">
        <f t="shared" si="82"/>
        <v>399728.01</v>
      </c>
      <c r="AC486" s="202">
        <f t="shared" si="82"/>
        <v>166317.99</v>
      </c>
      <c r="AD486" s="202">
        <f t="shared" si="82"/>
        <v>122196.2</v>
      </c>
      <c r="AE486" s="202">
        <f t="shared" si="82"/>
        <v>123051.89</v>
      </c>
      <c r="AF486" s="202">
        <f t="shared" si="82"/>
        <v>308348.74</v>
      </c>
      <c r="AG486" s="202">
        <f t="shared" si="82"/>
        <v>184015.91999999998</v>
      </c>
      <c r="AH486" s="202">
        <f t="shared" si="82"/>
        <v>781710.85</v>
      </c>
      <c r="AI486" s="202">
        <f t="shared" si="82"/>
        <v>3238301.52</v>
      </c>
      <c r="AJ486" s="202">
        <f t="shared" ref="AJ486:BO486" si="83">+AJ277+AJ278+AJ284+AJ285+AJ295+AJ296+AJ297+AJ298+AJ299+AJ301+AJ302</f>
        <v>535286.66</v>
      </c>
      <c r="AK486" s="202">
        <f t="shared" si="83"/>
        <v>334916.07</v>
      </c>
      <c r="AL486" s="202">
        <f t="shared" si="83"/>
        <v>672406.77</v>
      </c>
      <c r="AM486" s="202">
        <f t="shared" si="83"/>
        <v>1028490.84</v>
      </c>
      <c r="AN486" s="202">
        <f t="shared" si="83"/>
        <v>93602.61</v>
      </c>
      <c r="AO486" s="202">
        <f t="shared" si="83"/>
        <v>101596.72</v>
      </c>
      <c r="AP486" s="202">
        <f t="shared" si="83"/>
        <v>232869.91999999998</v>
      </c>
      <c r="AQ486" s="202">
        <f t="shared" si="83"/>
        <v>213455.81</v>
      </c>
      <c r="AR486" s="202">
        <f t="shared" si="83"/>
        <v>62425.97</v>
      </c>
      <c r="AS486" s="202">
        <f t="shared" si="83"/>
        <v>159821.68</v>
      </c>
      <c r="AT486" s="202">
        <f t="shared" si="83"/>
        <v>108208.31</v>
      </c>
      <c r="AU486" s="202">
        <f t="shared" si="83"/>
        <v>137340.46</v>
      </c>
      <c r="AV486" s="202">
        <f t="shared" si="83"/>
        <v>125892.74</v>
      </c>
      <c r="AW486" s="202">
        <f t="shared" si="83"/>
        <v>456154.94</v>
      </c>
      <c r="AX486" s="202">
        <f t="shared" si="83"/>
        <v>50805.24</v>
      </c>
      <c r="AY486" s="202">
        <f t="shared" si="83"/>
        <v>56527.27</v>
      </c>
      <c r="AZ486" s="202">
        <f t="shared" si="83"/>
        <v>96750.05</v>
      </c>
      <c r="BA486" s="202">
        <f t="shared" si="83"/>
        <v>72945.22</v>
      </c>
      <c r="BB486" s="202">
        <f t="shared" si="83"/>
        <v>1284945.19</v>
      </c>
      <c r="BC486" s="202">
        <f t="shared" si="83"/>
        <v>60254.61</v>
      </c>
      <c r="BD486" s="202">
        <f t="shared" si="83"/>
        <v>16315574.300000001</v>
      </c>
      <c r="BE486" s="202">
        <f t="shared" si="83"/>
        <v>1433996.74</v>
      </c>
      <c r="BF486" s="202">
        <f t="shared" si="83"/>
        <v>10790</v>
      </c>
      <c r="BG486" s="202">
        <f t="shared" si="83"/>
        <v>54</v>
      </c>
      <c r="BH486" s="202">
        <f t="shared" si="83"/>
        <v>108974.70999999999</v>
      </c>
      <c r="BI486" s="202">
        <f t="shared" si="83"/>
        <v>46144.4</v>
      </c>
      <c r="BJ486" s="202">
        <f t="shared" si="83"/>
        <v>148724.72</v>
      </c>
      <c r="BK486" s="202">
        <f t="shared" si="83"/>
        <v>120820.55</v>
      </c>
      <c r="BL486" s="202">
        <f t="shared" si="83"/>
        <v>705967.44</v>
      </c>
      <c r="BM486" s="202">
        <f t="shared" si="83"/>
        <v>267651.64</v>
      </c>
      <c r="BN486" s="202">
        <f t="shared" si="83"/>
        <v>506039.07999999996</v>
      </c>
      <c r="BO486" s="202">
        <f t="shared" si="83"/>
        <v>493688.45</v>
      </c>
      <c r="BP486" s="202">
        <f t="shared" ref="BP486:CM486" si="84">+BP277+BP278+BP284+BP285+BP295+BP296+BP297+BP298+BP299+BP301+BP302</f>
        <v>1059435.45</v>
      </c>
      <c r="BQ486" s="202">
        <f t="shared" si="84"/>
        <v>968796.83000000007</v>
      </c>
      <c r="BR486" s="202">
        <f t="shared" si="84"/>
        <v>900455</v>
      </c>
      <c r="BS486" s="202">
        <f t="shared" si="84"/>
        <v>1303824.8</v>
      </c>
      <c r="BT486" s="202">
        <f t="shared" si="84"/>
        <v>36</v>
      </c>
      <c r="BU486" s="202">
        <f t="shared" si="84"/>
        <v>120861.01000000001</v>
      </c>
      <c r="BV486" s="202">
        <f t="shared" si="84"/>
        <v>1573880.79</v>
      </c>
      <c r="BW486" s="202">
        <f t="shared" si="84"/>
        <v>87947.59</v>
      </c>
      <c r="BX486" s="202">
        <f t="shared" si="84"/>
        <v>210421.01</v>
      </c>
      <c r="BY486" s="202">
        <f t="shared" si="84"/>
        <v>1077120.1599999999</v>
      </c>
      <c r="BZ486" s="202">
        <f t="shared" si="84"/>
        <v>404977.1</v>
      </c>
      <c r="CA486" s="202">
        <f t="shared" si="84"/>
        <v>606441.03</v>
      </c>
      <c r="CB486" s="202">
        <f t="shared" si="84"/>
        <v>68054.490000000005</v>
      </c>
      <c r="CC486" s="202">
        <f t="shared" si="84"/>
        <v>941.02</v>
      </c>
      <c r="CD486" s="202">
        <f t="shared" si="84"/>
        <v>113682.78</v>
      </c>
      <c r="CE486" s="202">
        <f t="shared" si="84"/>
        <v>151007.89000000001</v>
      </c>
      <c r="CF486" s="202">
        <f t="shared" si="84"/>
        <v>726020.95</v>
      </c>
      <c r="CG486" s="202">
        <f t="shared" si="84"/>
        <v>175948.4</v>
      </c>
      <c r="CH486" s="202">
        <f t="shared" si="84"/>
        <v>59778</v>
      </c>
      <c r="CI486" s="202">
        <f t="shared" si="84"/>
        <v>196297.16</v>
      </c>
      <c r="CJ486" s="202">
        <f t="shared" si="84"/>
        <v>77312.460000000006</v>
      </c>
      <c r="CK486" s="202">
        <f t="shared" si="84"/>
        <v>277009.48</v>
      </c>
      <c r="CL486" s="202">
        <f t="shared" si="84"/>
        <v>873313.5</v>
      </c>
      <c r="CM486" s="202">
        <f t="shared" si="84"/>
        <v>32494.48</v>
      </c>
    </row>
    <row r="487" spans="1:91" s="122" customFormat="1" ht="25.95" customHeight="1">
      <c r="B487" s="122">
        <v>33</v>
      </c>
      <c r="C487" s="206" t="s">
        <v>723</v>
      </c>
      <c r="D487" s="202">
        <f t="shared" ref="D487:AI487" si="85">+D303+D304+D305+D306+D307+D308+D310+D311+D312+D313</f>
        <v>2781354.5</v>
      </c>
      <c r="E487" s="202">
        <f t="shared" si="85"/>
        <v>1125815.25</v>
      </c>
      <c r="F487" s="202">
        <f t="shared" si="85"/>
        <v>2368269.77</v>
      </c>
      <c r="G487" s="202">
        <f t="shared" si="85"/>
        <v>848294.79999999993</v>
      </c>
      <c r="H487" s="202">
        <f t="shared" si="85"/>
        <v>823844.5</v>
      </c>
      <c r="I487" s="202">
        <f t="shared" si="85"/>
        <v>5775627.0199999996</v>
      </c>
      <c r="J487" s="202">
        <f t="shared" si="85"/>
        <v>6971033.4300000006</v>
      </c>
      <c r="K487" s="202">
        <f t="shared" si="85"/>
        <v>3640185</v>
      </c>
      <c r="L487" s="202">
        <f t="shared" si="85"/>
        <v>5085548.75</v>
      </c>
      <c r="M487" s="202">
        <f t="shared" si="85"/>
        <v>2098826</v>
      </c>
      <c r="N487" s="202">
        <f t="shared" si="85"/>
        <v>7357701.3799999999</v>
      </c>
      <c r="O487" s="202">
        <f t="shared" si="85"/>
        <v>1400754.25</v>
      </c>
      <c r="P487" s="202">
        <f t="shared" si="85"/>
        <v>6512310.9100000001</v>
      </c>
      <c r="Q487" s="202">
        <f t="shared" si="85"/>
        <v>6949881.6500000004</v>
      </c>
      <c r="R487" s="202">
        <f t="shared" si="85"/>
        <v>11840402.469999999</v>
      </c>
      <c r="S487" s="202">
        <f t="shared" si="85"/>
        <v>3043402.43</v>
      </c>
      <c r="T487" s="202">
        <f t="shared" si="85"/>
        <v>5201025.0200000005</v>
      </c>
      <c r="U487" s="202">
        <f t="shared" si="85"/>
        <v>3279936.59</v>
      </c>
      <c r="V487" s="202">
        <f t="shared" si="85"/>
        <v>4463679.6500000004</v>
      </c>
      <c r="W487" s="202">
        <f t="shared" si="85"/>
        <v>2059367.03</v>
      </c>
      <c r="X487" s="202">
        <f t="shared" si="85"/>
        <v>4491247.87</v>
      </c>
      <c r="Y487" s="202">
        <f t="shared" si="85"/>
        <v>2375830.1</v>
      </c>
      <c r="Z487" s="202">
        <f t="shared" si="85"/>
        <v>1243323.75</v>
      </c>
      <c r="AA487" s="202">
        <f t="shared" si="85"/>
        <v>216126.25</v>
      </c>
      <c r="AB487" s="202">
        <f t="shared" si="85"/>
        <v>680612.5</v>
      </c>
      <c r="AC487" s="202">
        <f t="shared" si="85"/>
        <v>3626540.54</v>
      </c>
      <c r="AD487" s="202">
        <f t="shared" si="85"/>
        <v>779367.14</v>
      </c>
      <c r="AE487" s="202">
        <f t="shared" si="85"/>
        <v>6174775.5</v>
      </c>
      <c r="AF487" s="202">
        <f t="shared" si="85"/>
        <v>332636.67</v>
      </c>
      <c r="AG487" s="202">
        <f t="shared" si="85"/>
        <v>2678444.77</v>
      </c>
      <c r="AH487" s="202">
        <f t="shared" si="85"/>
        <v>771423.4</v>
      </c>
      <c r="AI487" s="202">
        <f t="shared" si="85"/>
        <v>4443266.51</v>
      </c>
      <c r="AJ487" s="202">
        <f t="shared" ref="AJ487:BO487" si="86">+AJ303+AJ304+AJ305+AJ306+AJ307+AJ308+AJ310+AJ311+AJ312+AJ313</f>
        <v>1051634.5</v>
      </c>
      <c r="AK487" s="202">
        <f t="shared" si="86"/>
        <v>1679203.75</v>
      </c>
      <c r="AL487" s="202">
        <f t="shared" si="86"/>
        <v>3938406.7</v>
      </c>
      <c r="AM487" s="202">
        <f t="shared" si="86"/>
        <v>1594744</v>
      </c>
      <c r="AN487" s="202">
        <f t="shared" si="86"/>
        <v>1198158</v>
      </c>
      <c r="AO487" s="202">
        <f t="shared" si="86"/>
        <v>1142791.1500000001</v>
      </c>
      <c r="AP487" s="202">
        <f t="shared" si="86"/>
        <v>4386303.75</v>
      </c>
      <c r="AQ487" s="202">
        <f t="shared" si="86"/>
        <v>4247861.5</v>
      </c>
      <c r="AR487" s="202">
        <f t="shared" si="86"/>
        <v>704490</v>
      </c>
      <c r="AS487" s="202">
        <f t="shared" si="86"/>
        <v>1261068.6400000001</v>
      </c>
      <c r="AT487" s="202">
        <f t="shared" si="86"/>
        <v>821748.29999999993</v>
      </c>
      <c r="AU487" s="202">
        <f t="shared" si="86"/>
        <v>1643442.92</v>
      </c>
      <c r="AV487" s="202">
        <f t="shared" si="86"/>
        <v>1972661.49</v>
      </c>
      <c r="AW487" s="202">
        <f t="shared" si="86"/>
        <v>1260394.75</v>
      </c>
      <c r="AX487" s="202">
        <f t="shared" si="86"/>
        <v>764212.35</v>
      </c>
      <c r="AY487" s="202">
        <f t="shared" si="86"/>
        <v>1293914.8500000001</v>
      </c>
      <c r="AZ487" s="202">
        <f t="shared" si="86"/>
        <v>860047.9</v>
      </c>
      <c r="BA487" s="202">
        <f t="shared" si="86"/>
        <v>1594027.05</v>
      </c>
      <c r="BB487" s="202">
        <f t="shared" si="86"/>
        <v>3321452.0500000003</v>
      </c>
      <c r="BC487" s="202">
        <f t="shared" si="86"/>
        <v>1466284.45</v>
      </c>
      <c r="BD487" s="202">
        <f t="shared" si="86"/>
        <v>4635513.25</v>
      </c>
      <c r="BE487" s="202">
        <f t="shared" si="86"/>
        <v>2030079.72</v>
      </c>
      <c r="BF487" s="202">
        <f t="shared" si="86"/>
        <v>2959730.28</v>
      </c>
      <c r="BG487" s="202">
        <f t="shared" si="86"/>
        <v>2724355.4899999998</v>
      </c>
      <c r="BH487" s="202">
        <f t="shared" si="86"/>
        <v>5019170.7899999991</v>
      </c>
      <c r="BI487" s="202">
        <f t="shared" si="86"/>
        <v>704616.06</v>
      </c>
      <c r="BJ487" s="202">
        <f t="shared" si="86"/>
        <v>391888.5</v>
      </c>
      <c r="BK487" s="202">
        <f t="shared" si="86"/>
        <v>3128481.25</v>
      </c>
      <c r="BL487" s="202">
        <f t="shared" si="86"/>
        <v>1207331.6299999999</v>
      </c>
      <c r="BM487" s="202">
        <f t="shared" si="86"/>
        <v>4364461.9400000004</v>
      </c>
      <c r="BN487" s="202">
        <f t="shared" si="86"/>
        <v>5228931.5</v>
      </c>
      <c r="BO487" s="202">
        <f t="shared" si="86"/>
        <v>2660479.75</v>
      </c>
      <c r="BP487" s="202">
        <f t="shared" ref="BP487:CM487" si="87">+BP303+BP304+BP305+BP306+BP307+BP308+BP310+BP311+BP312+BP313</f>
        <v>3230354.25</v>
      </c>
      <c r="BQ487" s="202">
        <f t="shared" si="87"/>
        <v>3168866.84</v>
      </c>
      <c r="BR487" s="202">
        <f t="shared" si="87"/>
        <v>1701758.8</v>
      </c>
      <c r="BS487" s="202">
        <f t="shared" si="87"/>
        <v>9226790.6999999993</v>
      </c>
      <c r="BT487" s="202">
        <f t="shared" si="87"/>
        <v>2343957.4499999997</v>
      </c>
      <c r="BU487" s="202">
        <f t="shared" si="87"/>
        <v>2166795.8099999996</v>
      </c>
      <c r="BV487" s="202">
        <f t="shared" si="87"/>
        <v>7006310.8999999994</v>
      </c>
      <c r="BW487" s="202">
        <f t="shared" si="87"/>
        <v>1039601.5</v>
      </c>
      <c r="BX487" s="202">
        <f t="shared" si="87"/>
        <v>2370248.2600000002</v>
      </c>
      <c r="BY487" s="202">
        <f t="shared" si="87"/>
        <v>7805828.29</v>
      </c>
      <c r="BZ487" s="202">
        <f t="shared" si="87"/>
        <v>5013311.63</v>
      </c>
      <c r="CA487" s="202">
        <f t="shared" si="87"/>
        <v>270694</v>
      </c>
      <c r="CB487" s="202">
        <f t="shared" si="87"/>
        <v>4565213.8</v>
      </c>
      <c r="CC487" s="202">
        <f t="shared" si="87"/>
        <v>4079426.42</v>
      </c>
      <c r="CD487" s="202">
        <f t="shared" si="87"/>
        <v>4078653.73</v>
      </c>
      <c r="CE487" s="202">
        <f t="shared" si="87"/>
        <v>4191000.25</v>
      </c>
      <c r="CF487" s="202">
        <f t="shared" si="87"/>
        <v>14385340.119999999</v>
      </c>
      <c r="CG487" s="202">
        <f t="shared" si="87"/>
        <v>4030912.7</v>
      </c>
      <c r="CH487" s="202">
        <f t="shared" si="87"/>
        <v>1413772</v>
      </c>
      <c r="CI487" s="202">
        <f t="shared" si="87"/>
        <v>2907113.25</v>
      </c>
      <c r="CJ487" s="202">
        <f t="shared" si="87"/>
        <v>4633473.03</v>
      </c>
      <c r="CK487" s="202">
        <f t="shared" si="87"/>
        <v>8312940.1399999997</v>
      </c>
      <c r="CL487" s="202">
        <f t="shared" si="87"/>
        <v>4233030.3</v>
      </c>
      <c r="CM487" s="202">
        <f t="shared" si="87"/>
        <v>4044471.6</v>
      </c>
    </row>
    <row r="488" spans="1:91" s="122" customFormat="1" ht="25.95" customHeight="1">
      <c r="B488" s="122">
        <v>34</v>
      </c>
      <c r="C488" s="205" t="s">
        <v>724</v>
      </c>
      <c r="D488" s="202">
        <f t="shared" ref="D488:AI488" si="88">+D384+D385+D386</f>
        <v>0</v>
      </c>
      <c r="E488" s="202">
        <f t="shared" si="88"/>
        <v>0</v>
      </c>
      <c r="F488" s="202">
        <f t="shared" si="88"/>
        <v>0</v>
      </c>
      <c r="G488" s="202">
        <f t="shared" si="88"/>
        <v>0</v>
      </c>
      <c r="H488" s="202">
        <f t="shared" si="88"/>
        <v>0</v>
      </c>
      <c r="I488" s="202">
        <f t="shared" si="88"/>
        <v>0</v>
      </c>
      <c r="J488" s="202">
        <f t="shared" si="88"/>
        <v>0</v>
      </c>
      <c r="K488" s="202">
        <f t="shared" si="88"/>
        <v>0</v>
      </c>
      <c r="L488" s="202">
        <f t="shared" si="88"/>
        <v>0</v>
      </c>
      <c r="M488" s="202">
        <f t="shared" si="88"/>
        <v>0</v>
      </c>
      <c r="N488" s="202">
        <f t="shared" si="88"/>
        <v>0</v>
      </c>
      <c r="O488" s="202">
        <f t="shared" si="88"/>
        <v>0</v>
      </c>
      <c r="P488" s="202">
        <f t="shared" si="88"/>
        <v>0</v>
      </c>
      <c r="Q488" s="202">
        <f t="shared" si="88"/>
        <v>0</v>
      </c>
      <c r="R488" s="202">
        <f t="shared" si="88"/>
        <v>0</v>
      </c>
      <c r="S488" s="202">
        <f t="shared" si="88"/>
        <v>0</v>
      </c>
      <c r="T488" s="202">
        <f t="shared" si="88"/>
        <v>0</v>
      </c>
      <c r="U488" s="202">
        <f t="shared" si="88"/>
        <v>0</v>
      </c>
      <c r="V488" s="202">
        <f t="shared" si="88"/>
        <v>0</v>
      </c>
      <c r="W488" s="202">
        <f t="shared" si="88"/>
        <v>0</v>
      </c>
      <c r="X488" s="202">
        <f t="shared" si="88"/>
        <v>0</v>
      </c>
      <c r="Y488" s="202">
        <f t="shared" si="88"/>
        <v>0</v>
      </c>
      <c r="Z488" s="202">
        <f t="shared" si="88"/>
        <v>0</v>
      </c>
      <c r="AA488" s="202">
        <f t="shared" si="88"/>
        <v>0</v>
      </c>
      <c r="AB488" s="202">
        <f t="shared" si="88"/>
        <v>0</v>
      </c>
      <c r="AC488" s="202">
        <f t="shared" si="88"/>
        <v>0</v>
      </c>
      <c r="AD488" s="202">
        <f t="shared" si="88"/>
        <v>0</v>
      </c>
      <c r="AE488" s="202">
        <f t="shared" si="88"/>
        <v>0</v>
      </c>
      <c r="AF488" s="202">
        <f t="shared" si="88"/>
        <v>0</v>
      </c>
      <c r="AG488" s="202">
        <f t="shared" si="88"/>
        <v>0</v>
      </c>
      <c r="AH488" s="202">
        <f t="shared" si="88"/>
        <v>0</v>
      </c>
      <c r="AI488" s="202">
        <f t="shared" si="88"/>
        <v>0</v>
      </c>
      <c r="AJ488" s="202">
        <f t="shared" ref="AJ488:BO488" si="89">+AJ384+AJ385+AJ386</f>
        <v>0</v>
      </c>
      <c r="AK488" s="202">
        <f t="shared" si="89"/>
        <v>0</v>
      </c>
      <c r="AL488" s="202">
        <f t="shared" si="89"/>
        <v>0</v>
      </c>
      <c r="AM488" s="202">
        <f t="shared" si="89"/>
        <v>48780</v>
      </c>
      <c r="AN488" s="202">
        <f t="shared" si="89"/>
        <v>0</v>
      </c>
      <c r="AO488" s="202">
        <f t="shared" si="89"/>
        <v>0</v>
      </c>
      <c r="AP488" s="202">
        <f t="shared" si="89"/>
        <v>0</v>
      </c>
      <c r="AQ488" s="202">
        <f t="shared" si="89"/>
        <v>0</v>
      </c>
      <c r="AR488" s="202">
        <f t="shared" si="89"/>
        <v>0</v>
      </c>
      <c r="AS488" s="202">
        <f t="shared" si="89"/>
        <v>935814</v>
      </c>
      <c r="AT488" s="202">
        <f t="shared" si="89"/>
        <v>0</v>
      </c>
      <c r="AU488" s="202">
        <f t="shared" si="89"/>
        <v>150000</v>
      </c>
      <c r="AV488" s="202">
        <f t="shared" si="89"/>
        <v>0</v>
      </c>
      <c r="AW488" s="202">
        <f t="shared" si="89"/>
        <v>0</v>
      </c>
      <c r="AX488" s="202">
        <f t="shared" si="89"/>
        <v>265868</v>
      </c>
      <c r="AY488" s="202">
        <f t="shared" si="89"/>
        <v>0</v>
      </c>
      <c r="AZ488" s="202">
        <f t="shared" si="89"/>
        <v>0</v>
      </c>
      <c r="BA488" s="202">
        <f t="shared" si="89"/>
        <v>0</v>
      </c>
      <c r="BB488" s="202">
        <f t="shared" si="89"/>
        <v>0</v>
      </c>
      <c r="BC488" s="202">
        <f t="shared" si="89"/>
        <v>224600</v>
      </c>
      <c r="BD488" s="202">
        <f t="shared" si="89"/>
        <v>0</v>
      </c>
      <c r="BE488" s="202">
        <f t="shared" si="89"/>
        <v>0</v>
      </c>
      <c r="BF488" s="202">
        <f t="shared" si="89"/>
        <v>387555.89</v>
      </c>
      <c r="BG488" s="202">
        <f t="shared" si="89"/>
        <v>0</v>
      </c>
      <c r="BH488" s="202">
        <f t="shared" si="89"/>
        <v>6407000</v>
      </c>
      <c r="BI488" s="202">
        <f t="shared" si="89"/>
        <v>0</v>
      </c>
      <c r="BJ488" s="202">
        <f t="shared" si="89"/>
        <v>995250</v>
      </c>
      <c r="BK488" s="202">
        <f t="shared" si="89"/>
        <v>0</v>
      </c>
      <c r="BL488" s="202">
        <f t="shared" si="89"/>
        <v>0</v>
      </c>
      <c r="BM488" s="202">
        <f t="shared" si="89"/>
        <v>0</v>
      </c>
      <c r="BN488" s="202">
        <f t="shared" si="89"/>
        <v>0</v>
      </c>
      <c r="BO488" s="202">
        <f t="shared" si="89"/>
        <v>0</v>
      </c>
      <c r="BP488" s="202">
        <f t="shared" ref="BP488:CM488" si="90">+BP384+BP385+BP386</f>
        <v>0</v>
      </c>
      <c r="BQ488" s="202">
        <f t="shared" si="90"/>
        <v>0</v>
      </c>
      <c r="BR488" s="202">
        <f t="shared" si="90"/>
        <v>0</v>
      </c>
      <c r="BS488" s="202">
        <f t="shared" si="90"/>
        <v>12936000</v>
      </c>
      <c r="BT488" s="202">
        <f t="shared" si="90"/>
        <v>0</v>
      </c>
      <c r="BU488" s="202">
        <f t="shared" si="90"/>
        <v>0</v>
      </c>
      <c r="BV488" s="202">
        <f t="shared" si="90"/>
        <v>0</v>
      </c>
      <c r="BW488" s="202">
        <f t="shared" si="90"/>
        <v>0</v>
      </c>
      <c r="BX488" s="202">
        <f t="shared" si="90"/>
        <v>0</v>
      </c>
      <c r="BY488" s="202">
        <f t="shared" si="90"/>
        <v>0</v>
      </c>
      <c r="BZ488" s="202">
        <f t="shared" si="90"/>
        <v>3542.49</v>
      </c>
      <c r="CA488" s="202">
        <f t="shared" si="90"/>
        <v>0</v>
      </c>
      <c r="CB488" s="202">
        <f t="shared" si="90"/>
        <v>0</v>
      </c>
      <c r="CC488" s="202">
        <f t="shared" si="90"/>
        <v>0</v>
      </c>
      <c r="CD488" s="202">
        <f t="shared" si="90"/>
        <v>0</v>
      </c>
      <c r="CE488" s="202">
        <f t="shared" si="90"/>
        <v>0</v>
      </c>
      <c r="CF488" s="202">
        <f t="shared" si="90"/>
        <v>0</v>
      </c>
      <c r="CG488" s="202">
        <f t="shared" si="90"/>
        <v>0</v>
      </c>
      <c r="CH488" s="202">
        <f t="shared" si="90"/>
        <v>0</v>
      </c>
      <c r="CI488" s="202">
        <f t="shared" si="90"/>
        <v>0</v>
      </c>
      <c r="CJ488" s="202">
        <f t="shared" si="90"/>
        <v>0</v>
      </c>
      <c r="CK488" s="202">
        <f t="shared" si="90"/>
        <v>0</v>
      </c>
      <c r="CL488" s="202">
        <f t="shared" si="90"/>
        <v>0</v>
      </c>
      <c r="CM488" s="202">
        <f t="shared" si="90"/>
        <v>0</v>
      </c>
    </row>
    <row r="489" spans="1:91" s="122" customFormat="1" ht="25.95" customHeight="1">
      <c r="B489" s="122">
        <v>35</v>
      </c>
      <c r="C489" s="206" t="s">
        <v>725</v>
      </c>
      <c r="D489" s="202">
        <f t="shared" ref="D489:AI489" si="91">+D402+D403+D404+D405+D406+D407+D408+D409+D410+D411+D412+D413+D414+D415+D416+D417+D418+D419+D420+D421+D432+D433+D434+D435+D436+D437+D438+D439+D440+D441+D442+D443+D444+D445</f>
        <v>14314119.09</v>
      </c>
      <c r="E489" s="202">
        <f t="shared" si="91"/>
        <v>7376326.1300000008</v>
      </c>
      <c r="F489" s="202">
        <f t="shared" si="91"/>
        <v>6816844.8899999997</v>
      </c>
      <c r="G489" s="202">
        <f t="shared" si="91"/>
        <v>2229740</v>
      </c>
      <c r="H489" s="202">
        <f t="shared" si="91"/>
        <v>833601.35</v>
      </c>
      <c r="I489" s="202">
        <f t="shared" si="91"/>
        <v>4942588.7700000005</v>
      </c>
      <c r="J489" s="202">
        <f t="shared" si="91"/>
        <v>14255762.4</v>
      </c>
      <c r="K489" s="202">
        <f t="shared" si="91"/>
        <v>12048531.59</v>
      </c>
      <c r="L489" s="202">
        <f t="shared" si="91"/>
        <v>3180043</v>
      </c>
      <c r="M489" s="202">
        <f t="shared" si="91"/>
        <v>5979279.3399999999</v>
      </c>
      <c r="N489" s="202">
        <f t="shared" si="91"/>
        <v>6402816.0600000005</v>
      </c>
      <c r="O489" s="202">
        <f t="shared" si="91"/>
        <v>1219542.2</v>
      </c>
      <c r="P489" s="202">
        <f t="shared" si="91"/>
        <v>14387201.02</v>
      </c>
      <c r="Q489" s="202">
        <f t="shared" si="91"/>
        <v>3520038.56</v>
      </c>
      <c r="R489" s="202">
        <f t="shared" si="91"/>
        <v>4720236.66</v>
      </c>
      <c r="S489" s="202">
        <f t="shared" si="91"/>
        <v>6010299.1600000001</v>
      </c>
      <c r="T489" s="202">
        <f t="shared" si="91"/>
        <v>2571910.6</v>
      </c>
      <c r="U489" s="202">
        <f t="shared" si="91"/>
        <v>2843550.88</v>
      </c>
      <c r="V489" s="202">
        <f t="shared" si="91"/>
        <v>2712439.12</v>
      </c>
      <c r="W489" s="202">
        <f t="shared" si="91"/>
        <v>1725569.85</v>
      </c>
      <c r="X489" s="202">
        <f t="shared" si="91"/>
        <v>1937453.76</v>
      </c>
      <c r="Y489" s="202">
        <f t="shared" si="91"/>
        <v>4373092.8</v>
      </c>
      <c r="Z489" s="202">
        <f t="shared" si="91"/>
        <v>2693489.46</v>
      </c>
      <c r="AA489" s="202">
        <f t="shared" si="91"/>
        <v>2272154</v>
      </c>
      <c r="AB489" s="202">
        <f t="shared" si="91"/>
        <v>567025.75</v>
      </c>
      <c r="AC489" s="202">
        <f t="shared" si="91"/>
        <v>2359283</v>
      </c>
      <c r="AD489" s="202">
        <f t="shared" si="91"/>
        <v>2081153.21</v>
      </c>
      <c r="AE489" s="202">
        <f t="shared" si="91"/>
        <v>2544031</v>
      </c>
      <c r="AF489" s="202">
        <f t="shared" si="91"/>
        <v>819486</v>
      </c>
      <c r="AG489" s="202">
        <f t="shared" si="91"/>
        <v>1242703.1399999999</v>
      </c>
      <c r="AH489" s="202">
        <f t="shared" si="91"/>
        <v>934577.25</v>
      </c>
      <c r="AI489" s="202">
        <f t="shared" si="91"/>
        <v>2446138.9699999997</v>
      </c>
      <c r="AJ489" s="202">
        <f t="shared" ref="AJ489:BO489" si="92">+AJ402+AJ403+AJ404+AJ405+AJ406+AJ407+AJ408+AJ409+AJ410+AJ411+AJ412+AJ413+AJ414+AJ415+AJ416+AJ417+AJ418+AJ419+AJ420+AJ421+AJ432+AJ433+AJ434+AJ435+AJ436+AJ437+AJ438+AJ439+AJ440+AJ441+AJ442+AJ443+AJ444+AJ445</f>
        <v>3792446</v>
      </c>
      <c r="AK489" s="202">
        <f t="shared" si="92"/>
        <v>1266811.5</v>
      </c>
      <c r="AL489" s="202">
        <f t="shared" si="92"/>
        <v>1845211.6</v>
      </c>
      <c r="AM489" s="202">
        <f t="shared" si="92"/>
        <v>1170980.3899999999</v>
      </c>
      <c r="AN489" s="202">
        <f t="shared" si="92"/>
        <v>607831</v>
      </c>
      <c r="AO489" s="202">
        <f t="shared" si="92"/>
        <v>13791002</v>
      </c>
      <c r="AP489" s="202">
        <f t="shared" si="92"/>
        <v>689564.4</v>
      </c>
      <c r="AQ489" s="202">
        <f t="shared" si="92"/>
        <v>623436</v>
      </c>
      <c r="AR489" s="202">
        <f t="shared" si="92"/>
        <v>340000</v>
      </c>
      <c r="AS489" s="202">
        <f t="shared" si="92"/>
        <v>3475562.33</v>
      </c>
      <c r="AT489" s="202">
        <f t="shared" si="92"/>
        <v>978168.3</v>
      </c>
      <c r="AU489" s="202">
        <f t="shared" si="92"/>
        <v>7071975.0199999996</v>
      </c>
      <c r="AV489" s="202">
        <f t="shared" si="92"/>
        <v>298871.66000000003</v>
      </c>
      <c r="AW489" s="202">
        <f t="shared" si="92"/>
        <v>3595945</v>
      </c>
      <c r="AX489" s="202">
        <f t="shared" si="92"/>
        <v>18158</v>
      </c>
      <c r="AY489" s="202">
        <f t="shared" si="92"/>
        <v>30500</v>
      </c>
      <c r="AZ489" s="202">
        <f t="shared" si="92"/>
        <v>974982</v>
      </c>
      <c r="BA489" s="202">
        <f t="shared" si="92"/>
        <v>249320</v>
      </c>
      <c r="BB489" s="202">
        <f t="shared" si="92"/>
        <v>1134121.75</v>
      </c>
      <c r="BC489" s="202">
        <f t="shared" si="92"/>
        <v>37485.03</v>
      </c>
      <c r="BD489" s="202">
        <f t="shared" si="92"/>
        <v>27742706.990000002</v>
      </c>
      <c r="BE489" s="202">
        <f t="shared" si="92"/>
        <v>25403.68</v>
      </c>
      <c r="BF489" s="202">
        <f t="shared" si="92"/>
        <v>0</v>
      </c>
      <c r="BG489" s="202">
        <f t="shared" si="92"/>
        <v>3720907.54</v>
      </c>
      <c r="BH489" s="202">
        <f t="shared" si="92"/>
        <v>159794.82</v>
      </c>
      <c r="BI489" s="202">
        <f t="shared" si="92"/>
        <v>0</v>
      </c>
      <c r="BJ489" s="202">
        <f t="shared" si="92"/>
        <v>29600</v>
      </c>
      <c r="BK489" s="202">
        <f t="shared" si="92"/>
        <v>243472</v>
      </c>
      <c r="BL489" s="202">
        <f t="shared" si="92"/>
        <v>214206</v>
      </c>
      <c r="BM489" s="202">
        <f t="shared" si="92"/>
        <v>1177000</v>
      </c>
      <c r="BN489" s="202">
        <f t="shared" si="92"/>
        <v>1198283</v>
      </c>
      <c r="BO489" s="202">
        <f t="shared" si="92"/>
        <v>725400</v>
      </c>
      <c r="BP489" s="202">
        <f t="shared" ref="BP489:CM489" si="93">+BP402+BP403+BP404+BP405+BP406+BP407+BP408+BP409+BP410+BP411+BP412+BP413+BP414+BP415+BP416+BP417+BP418+BP419+BP420+BP421+BP432+BP433+BP434+BP435+BP436+BP437+BP438+BP439+BP440+BP441+BP442+BP443+BP444+BP445</f>
        <v>572995.5</v>
      </c>
      <c r="BQ489" s="202">
        <f t="shared" si="93"/>
        <v>1836951.01</v>
      </c>
      <c r="BR489" s="202">
        <f t="shared" si="93"/>
        <v>928815</v>
      </c>
      <c r="BS489" s="202">
        <f t="shared" si="93"/>
        <v>31082290.82</v>
      </c>
      <c r="BT489" s="202">
        <f t="shared" si="93"/>
        <v>1258663.04</v>
      </c>
      <c r="BU489" s="202">
        <f t="shared" si="93"/>
        <v>2192888.0499999998</v>
      </c>
      <c r="BV489" s="202">
        <f t="shared" si="93"/>
        <v>7047169.4100000001</v>
      </c>
      <c r="BW489" s="202">
        <f t="shared" si="93"/>
        <v>2144048.34</v>
      </c>
      <c r="BX489" s="202">
        <f t="shared" si="93"/>
        <v>1092960</v>
      </c>
      <c r="BY489" s="202">
        <f t="shared" si="93"/>
        <v>2794938.2800000003</v>
      </c>
      <c r="BZ489" s="202">
        <f t="shared" si="93"/>
        <v>209512</v>
      </c>
      <c r="CA489" s="202">
        <f t="shared" si="93"/>
        <v>902200</v>
      </c>
      <c r="CB489" s="202">
        <f t="shared" si="93"/>
        <v>2186241.9299999997</v>
      </c>
      <c r="CC489" s="202">
        <f t="shared" si="93"/>
        <v>4373919.2699999996</v>
      </c>
      <c r="CD489" s="202">
        <f t="shared" si="93"/>
        <v>2005988.2</v>
      </c>
      <c r="CE489" s="202">
        <f t="shared" si="93"/>
        <v>5198125.68</v>
      </c>
      <c r="CF489" s="202">
        <f t="shared" si="93"/>
        <v>1045917.3500000001</v>
      </c>
      <c r="CG489" s="202">
        <f t="shared" si="93"/>
        <v>396829.92000000004</v>
      </c>
      <c r="CH489" s="202">
        <f t="shared" si="93"/>
        <v>980006.25</v>
      </c>
      <c r="CI489" s="202">
        <f t="shared" si="93"/>
        <v>1045296.88</v>
      </c>
      <c r="CJ489" s="202">
        <f t="shared" si="93"/>
        <v>1437010.95</v>
      </c>
      <c r="CK489" s="202">
        <f t="shared" si="93"/>
        <v>4848090.09</v>
      </c>
      <c r="CL489" s="202">
        <f t="shared" si="93"/>
        <v>1527278.99</v>
      </c>
      <c r="CM489" s="202">
        <f t="shared" si="93"/>
        <v>1251626.28</v>
      </c>
    </row>
    <row r="490" spans="1:91" s="122" customFormat="1" ht="25.95" customHeight="1">
      <c r="B490" s="122">
        <v>36</v>
      </c>
      <c r="C490" s="205" t="s">
        <v>726</v>
      </c>
      <c r="D490" s="202">
        <f t="shared" ref="D490:AI490" si="94">+D422+D423+D424+D425+D426+D427+D428+D429+D430+D431</f>
        <v>12913977.529999999</v>
      </c>
      <c r="E490" s="202">
        <f t="shared" si="94"/>
        <v>0</v>
      </c>
      <c r="F490" s="202">
        <f t="shared" si="94"/>
        <v>0</v>
      </c>
      <c r="G490" s="202">
        <f t="shared" si="94"/>
        <v>0</v>
      </c>
      <c r="H490" s="202">
        <f t="shared" si="94"/>
        <v>0</v>
      </c>
      <c r="I490" s="202">
        <f t="shared" si="94"/>
        <v>0</v>
      </c>
      <c r="J490" s="202">
        <f t="shared" si="94"/>
        <v>0</v>
      </c>
      <c r="K490" s="202">
        <f t="shared" si="94"/>
        <v>0</v>
      </c>
      <c r="L490" s="202">
        <f t="shared" si="94"/>
        <v>0</v>
      </c>
      <c r="M490" s="202">
        <f t="shared" si="94"/>
        <v>0</v>
      </c>
      <c r="N490" s="202">
        <f t="shared" si="94"/>
        <v>0</v>
      </c>
      <c r="O490" s="202">
        <f t="shared" si="94"/>
        <v>0</v>
      </c>
      <c r="P490" s="202">
        <f t="shared" si="94"/>
        <v>21128.080000000002</v>
      </c>
      <c r="Q490" s="202">
        <f t="shared" si="94"/>
        <v>0</v>
      </c>
      <c r="R490" s="202">
        <f t="shared" si="94"/>
        <v>0</v>
      </c>
      <c r="S490" s="202">
        <f t="shared" si="94"/>
        <v>0</v>
      </c>
      <c r="T490" s="202">
        <f t="shared" si="94"/>
        <v>0</v>
      </c>
      <c r="U490" s="202">
        <f t="shared" si="94"/>
        <v>0</v>
      </c>
      <c r="V490" s="202">
        <f t="shared" si="94"/>
        <v>0</v>
      </c>
      <c r="W490" s="202">
        <f t="shared" si="94"/>
        <v>0</v>
      </c>
      <c r="X490" s="202">
        <f t="shared" si="94"/>
        <v>857900</v>
      </c>
      <c r="Y490" s="202">
        <f t="shared" si="94"/>
        <v>0</v>
      </c>
      <c r="Z490" s="202">
        <f t="shared" si="94"/>
        <v>0</v>
      </c>
      <c r="AA490" s="202">
        <f t="shared" si="94"/>
        <v>0</v>
      </c>
      <c r="AB490" s="202">
        <f t="shared" si="94"/>
        <v>0</v>
      </c>
      <c r="AC490" s="202">
        <f t="shared" si="94"/>
        <v>0</v>
      </c>
      <c r="AD490" s="202">
        <f t="shared" si="94"/>
        <v>0</v>
      </c>
      <c r="AE490" s="202">
        <f t="shared" si="94"/>
        <v>0</v>
      </c>
      <c r="AF490" s="202">
        <f t="shared" si="94"/>
        <v>0</v>
      </c>
      <c r="AG490" s="202">
        <f t="shared" si="94"/>
        <v>0</v>
      </c>
      <c r="AH490" s="202">
        <f t="shared" si="94"/>
        <v>0</v>
      </c>
      <c r="AI490" s="202">
        <f t="shared" si="94"/>
        <v>0</v>
      </c>
      <c r="AJ490" s="202">
        <f t="shared" ref="AJ490:BO490" si="95">+AJ422+AJ423+AJ424+AJ425+AJ426+AJ427+AJ428+AJ429+AJ430+AJ431</f>
        <v>0</v>
      </c>
      <c r="AK490" s="202">
        <f t="shared" si="95"/>
        <v>0</v>
      </c>
      <c r="AL490" s="202">
        <f t="shared" si="95"/>
        <v>1747.05</v>
      </c>
      <c r="AM490" s="202">
        <f t="shared" si="95"/>
        <v>0</v>
      </c>
      <c r="AN490" s="202">
        <f t="shared" si="95"/>
        <v>0</v>
      </c>
      <c r="AO490" s="202">
        <f t="shared" si="95"/>
        <v>0</v>
      </c>
      <c r="AP490" s="202">
        <f t="shared" si="95"/>
        <v>0</v>
      </c>
      <c r="AQ490" s="202">
        <f t="shared" si="95"/>
        <v>0</v>
      </c>
      <c r="AR490" s="202">
        <f t="shared" si="95"/>
        <v>0</v>
      </c>
      <c r="AS490" s="202">
        <f t="shared" si="95"/>
        <v>247215.03</v>
      </c>
      <c r="AT490" s="202">
        <f t="shared" si="95"/>
        <v>0</v>
      </c>
      <c r="AU490" s="202">
        <f t="shared" si="95"/>
        <v>0</v>
      </c>
      <c r="AV490" s="202">
        <f t="shared" si="95"/>
        <v>0</v>
      </c>
      <c r="AW490" s="202">
        <f t="shared" si="95"/>
        <v>0</v>
      </c>
      <c r="AX490" s="202">
        <f t="shared" si="95"/>
        <v>0</v>
      </c>
      <c r="AY490" s="202">
        <f t="shared" si="95"/>
        <v>0</v>
      </c>
      <c r="AZ490" s="202">
        <f t="shared" si="95"/>
        <v>0</v>
      </c>
      <c r="BA490" s="202">
        <f t="shared" si="95"/>
        <v>0</v>
      </c>
      <c r="BB490" s="202">
        <f t="shared" si="95"/>
        <v>289.42</v>
      </c>
      <c r="BC490" s="202">
        <f t="shared" si="95"/>
        <v>0</v>
      </c>
      <c r="BD490" s="202">
        <f t="shared" si="95"/>
        <v>4681053.07</v>
      </c>
      <c r="BE490" s="202">
        <f t="shared" si="95"/>
        <v>0</v>
      </c>
      <c r="BF490" s="202">
        <f t="shared" si="95"/>
        <v>0</v>
      </c>
      <c r="BG490" s="202">
        <f t="shared" si="95"/>
        <v>0</v>
      </c>
      <c r="BH490" s="202">
        <f t="shared" si="95"/>
        <v>13472.84</v>
      </c>
      <c r="BI490" s="202">
        <f t="shared" si="95"/>
        <v>0</v>
      </c>
      <c r="BJ490" s="202">
        <f t="shared" si="95"/>
        <v>0</v>
      </c>
      <c r="BK490" s="202">
        <f t="shared" si="95"/>
        <v>0</v>
      </c>
      <c r="BL490" s="202">
        <f t="shared" si="95"/>
        <v>0</v>
      </c>
      <c r="BM490" s="202">
        <f t="shared" si="95"/>
        <v>72146201.730000004</v>
      </c>
      <c r="BN490" s="202">
        <f t="shared" si="95"/>
        <v>0</v>
      </c>
      <c r="BO490" s="202">
        <f t="shared" si="95"/>
        <v>0</v>
      </c>
      <c r="BP490" s="202">
        <f t="shared" ref="BP490:CM490" si="96">+BP422+BP423+BP424+BP425+BP426+BP427+BP428+BP429+BP430+BP431</f>
        <v>0</v>
      </c>
      <c r="BQ490" s="202">
        <f t="shared" si="96"/>
        <v>0</v>
      </c>
      <c r="BR490" s="202">
        <f t="shared" si="96"/>
        <v>0</v>
      </c>
      <c r="BS490" s="202">
        <f t="shared" si="96"/>
        <v>18873908.380000003</v>
      </c>
      <c r="BT490" s="202">
        <f t="shared" si="96"/>
        <v>0</v>
      </c>
      <c r="BU490" s="202">
        <f t="shared" si="96"/>
        <v>0</v>
      </c>
      <c r="BV490" s="202">
        <f t="shared" si="96"/>
        <v>0</v>
      </c>
      <c r="BW490" s="202">
        <f t="shared" si="96"/>
        <v>0</v>
      </c>
      <c r="BX490" s="202">
        <f t="shared" si="96"/>
        <v>0</v>
      </c>
      <c r="BY490" s="202">
        <f t="shared" si="96"/>
        <v>0</v>
      </c>
      <c r="BZ490" s="202">
        <f t="shared" si="96"/>
        <v>0</v>
      </c>
      <c r="CA490" s="202">
        <f t="shared" si="96"/>
        <v>0</v>
      </c>
      <c r="CB490" s="202">
        <f t="shared" si="96"/>
        <v>0</v>
      </c>
      <c r="CC490" s="202">
        <f t="shared" si="96"/>
        <v>0</v>
      </c>
      <c r="CD490" s="202">
        <f t="shared" si="96"/>
        <v>0</v>
      </c>
      <c r="CE490" s="202">
        <f t="shared" si="96"/>
        <v>0</v>
      </c>
      <c r="CF490" s="202">
        <f t="shared" si="96"/>
        <v>0</v>
      </c>
      <c r="CG490" s="202">
        <f t="shared" si="96"/>
        <v>0</v>
      </c>
      <c r="CH490" s="202">
        <f t="shared" si="96"/>
        <v>0</v>
      </c>
      <c r="CI490" s="202">
        <f t="shared" si="96"/>
        <v>2406.92</v>
      </c>
      <c r="CJ490" s="202">
        <f t="shared" si="96"/>
        <v>0</v>
      </c>
      <c r="CK490" s="202">
        <f t="shared" si="96"/>
        <v>0</v>
      </c>
      <c r="CL490" s="202">
        <f t="shared" si="96"/>
        <v>0</v>
      </c>
      <c r="CM490" s="202">
        <f t="shared" si="96"/>
        <v>0</v>
      </c>
    </row>
    <row r="491" spans="1:91" s="122" customFormat="1" ht="25.95" customHeight="1">
      <c r="B491" s="122">
        <v>37</v>
      </c>
      <c r="C491" s="205" t="s">
        <v>727</v>
      </c>
      <c r="D491" s="202">
        <f t="shared" ref="D491:AI491" si="97">+D387+D388+D389+D390+D391+D392+D393+D394+D395+D396+D397+D398+D399+D400+D401+D402+D403+D404+D405</f>
        <v>3798597.98</v>
      </c>
      <c r="E491" s="202">
        <f t="shared" si="97"/>
        <v>21391.360000000001</v>
      </c>
      <c r="F491" s="202">
        <f t="shared" si="97"/>
        <v>31513.22</v>
      </c>
      <c r="G491" s="202">
        <f t="shared" si="97"/>
        <v>28325.800000000003</v>
      </c>
      <c r="H491" s="202">
        <f t="shared" si="97"/>
        <v>5251518.7300000004</v>
      </c>
      <c r="I491" s="202">
        <f t="shared" si="97"/>
        <v>795836.04999999993</v>
      </c>
      <c r="J491" s="202">
        <f t="shared" si="97"/>
        <v>200421.25</v>
      </c>
      <c r="K491" s="202">
        <f t="shared" si="97"/>
        <v>5794402.7700000005</v>
      </c>
      <c r="L491" s="202">
        <f t="shared" si="97"/>
        <v>74827.939999999988</v>
      </c>
      <c r="M491" s="202">
        <f t="shared" si="97"/>
        <v>101600.71</v>
      </c>
      <c r="N491" s="202">
        <f t="shared" si="97"/>
        <v>447745.68</v>
      </c>
      <c r="O491" s="202">
        <f t="shared" si="97"/>
        <v>9477.34</v>
      </c>
      <c r="P491" s="202">
        <f t="shared" si="97"/>
        <v>1478319.98</v>
      </c>
      <c r="Q491" s="202">
        <f t="shared" si="97"/>
        <v>1111758.52</v>
      </c>
      <c r="R491" s="202">
        <f t="shared" si="97"/>
        <v>269672.25</v>
      </c>
      <c r="S491" s="202">
        <f t="shared" si="97"/>
        <v>897260.22</v>
      </c>
      <c r="T491" s="202">
        <f t="shared" si="97"/>
        <v>193854.63</v>
      </c>
      <c r="U491" s="202">
        <f t="shared" si="97"/>
        <v>837211.64</v>
      </c>
      <c r="V491" s="202">
        <f t="shared" si="97"/>
        <v>173310.62</v>
      </c>
      <c r="W491" s="202">
        <f t="shared" si="97"/>
        <v>307614.56</v>
      </c>
      <c r="X491" s="202">
        <f t="shared" si="97"/>
        <v>4650252.4499999993</v>
      </c>
      <c r="Y491" s="202">
        <f t="shared" si="97"/>
        <v>56252.509999999995</v>
      </c>
      <c r="Z491" s="202">
        <f t="shared" si="97"/>
        <v>405799.44999999995</v>
      </c>
      <c r="AA491" s="202">
        <f t="shared" si="97"/>
        <v>267530.37</v>
      </c>
      <c r="AB491" s="202">
        <f t="shared" si="97"/>
        <v>22704.15</v>
      </c>
      <c r="AC491" s="202">
        <f t="shared" si="97"/>
        <v>117835.03</v>
      </c>
      <c r="AD491" s="202">
        <f t="shared" si="97"/>
        <v>528700.12</v>
      </c>
      <c r="AE491" s="202">
        <f t="shared" si="97"/>
        <v>393001.52</v>
      </c>
      <c r="AF491" s="202">
        <f t="shared" si="97"/>
        <v>135692.25</v>
      </c>
      <c r="AG491" s="202">
        <f t="shared" si="97"/>
        <v>376470.53</v>
      </c>
      <c r="AH491" s="202">
        <f t="shared" si="97"/>
        <v>31562.84</v>
      </c>
      <c r="AI491" s="202">
        <f t="shared" si="97"/>
        <v>1488364.36</v>
      </c>
      <c r="AJ491" s="202">
        <f t="shared" ref="AJ491:BO491" si="98">+AJ387+AJ388+AJ389+AJ390+AJ391+AJ392+AJ393+AJ394+AJ395+AJ396+AJ397+AJ398+AJ399+AJ400+AJ401+AJ402+AJ403+AJ404+AJ405</f>
        <v>89248.3</v>
      </c>
      <c r="AK491" s="202">
        <f t="shared" si="98"/>
        <v>154802.89000000001</v>
      </c>
      <c r="AL491" s="202">
        <f t="shared" si="98"/>
        <v>8626967.6300000008</v>
      </c>
      <c r="AM491" s="202">
        <f t="shared" si="98"/>
        <v>217969.44</v>
      </c>
      <c r="AN491" s="202">
        <f t="shared" si="98"/>
        <v>111903.93</v>
      </c>
      <c r="AO491" s="202">
        <f t="shared" si="98"/>
        <v>9620987.1899999995</v>
      </c>
      <c r="AP491" s="202">
        <f t="shared" si="98"/>
        <v>218956.51</v>
      </c>
      <c r="AQ491" s="202">
        <f t="shared" si="98"/>
        <v>103400.33000000002</v>
      </c>
      <c r="AR491" s="202">
        <f t="shared" si="98"/>
        <v>28890.48</v>
      </c>
      <c r="AS491" s="202">
        <f t="shared" si="98"/>
        <v>1091101.56</v>
      </c>
      <c r="AT491" s="202">
        <f t="shared" si="98"/>
        <v>399303.32</v>
      </c>
      <c r="AU491" s="202">
        <f t="shared" si="98"/>
        <v>205869.19</v>
      </c>
      <c r="AV491" s="202">
        <f t="shared" si="98"/>
        <v>96652.290000000008</v>
      </c>
      <c r="AW491" s="202">
        <f t="shared" si="98"/>
        <v>320518.51</v>
      </c>
      <c r="AX491" s="202">
        <f t="shared" si="98"/>
        <v>9108.2800000000007</v>
      </c>
      <c r="AY491" s="202">
        <f t="shared" si="98"/>
        <v>301530.49</v>
      </c>
      <c r="AZ491" s="202">
        <f t="shared" si="98"/>
        <v>164517.63</v>
      </c>
      <c r="BA491" s="202">
        <f t="shared" si="98"/>
        <v>98035.6</v>
      </c>
      <c r="BB491" s="202">
        <f t="shared" si="98"/>
        <v>2390451.5499999998</v>
      </c>
      <c r="BC491" s="202">
        <f t="shared" si="98"/>
        <v>198516.53</v>
      </c>
      <c r="BD491" s="202">
        <f t="shared" si="98"/>
        <v>1908512.27</v>
      </c>
      <c r="BE491" s="202">
        <f t="shared" si="98"/>
        <v>8087180.1699999999</v>
      </c>
      <c r="BF491" s="202">
        <f t="shared" si="98"/>
        <v>773997.97</v>
      </c>
      <c r="BG491" s="202">
        <f t="shared" si="98"/>
        <v>1471719.1600000001</v>
      </c>
      <c r="BH491" s="202">
        <f t="shared" si="98"/>
        <v>467578.57</v>
      </c>
      <c r="BI491" s="202">
        <f t="shared" si="98"/>
        <v>8403.36</v>
      </c>
      <c r="BJ491" s="202">
        <f t="shared" si="98"/>
        <v>390377.72</v>
      </c>
      <c r="BK491" s="202">
        <f t="shared" si="98"/>
        <v>1486264.63</v>
      </c>
      <c r="BL491" s="202">
        <f t="shared" si="98"/>
        <v>202395.08000000002</v>
      </c>
      <c r="BM491" s="202">
        <f t="shared" si="98"/>
        <v>2569854.9000000004</v>
      </c>
      <c r="BN491" s="202">
        <f t="shared" si="98"/>
        <v>88500.5</v>
      </c>
      <c r="BO491" s="202">
        <f t="shared" si="98"/>
        <v>77832.070000000007</v>
      </c>
      <c r="BP491" s="202">
        <f t="shared" ref="BP491:CM491" si="99">+BP387+BP388+BP389+BP390+BP391+BP392+BP393+BP394+BP395+BP396+BP397+BP398+BP399+BP400+BP401+BP402+BP403+BP404+BP405</f>
        <v>232985.8</v>
      </c>
      <c r="BQ491" s="202">
        <f t="shared" si="99"/>
        <v>188352.46</v>
      </c>
      <c r="BR491" s="202">
        <f t="shared" si="99"/>
        <v>829382.7</v>
      </c>
      <c r="BS491" s="202">
        <f t="shared" si="99"/>
        <v>14452386.51</v>
      </c>
      <c r="BT491" s="202">
        <f t="shared" si="99"/>
        <v>637993.92000000004</v>
      </c>
      <c r="BU491" s="202">
        <f t="shared" si="99"/>
        <v>298245.57</v>
      </c>
      <c r="BV491" s="202">
        <f t="shared" si="99"/>
        <v>2622166.1100000003</v>
      </c>
      <c r="BW491" s="202">
        <f t="shared" si="99"/>
        <v>107656.66</v>
      </c>
      <c r="BX491" s="202">
        <f t="shared" si="99"/>
        <v>292250.82999999996</v>
      </c>
      <c r="BY491" s="202">
        <f t="shared" si="99"/>
        <v>546353.23</v>
      </c>
      <c r="BZ491" s="202">
        <f t="shared" si="99"/>
        <v>712392.50999999989</v>
      </c>
      <c r="CA491" s="202">
        <f t="shared" si="99"/>
        <v>642259.71</v>
      </c>
      <c r="CB491" s="202">
        <f t="shared" si="99"/>
        <v>336082.61</v>
      </c>
      <c r="CC491" s="202">
        <f t="shared" si="99"/>
        <v>839068.59000000008</v>
      </c>
      <c r="CD491" s="202">
        <f t="shared" si="99"/>
        <v>892637.66</v>
      </c>
      <c r="CE491" s="202">
        <f t="shared" si="99"/>
        <v>1183044.3500000001</v>
      </c>
      <c r="CF491" s="202">
        <f t="shared" si="99"/>
        <v>450457.98000000004</v>
      </c>
      <c r="CG491" s="202">
        <f t="shared" si="99"/>
        <v>92280.41</v>
      </c>
      <c r="CH491" s="202">
        <f t="shared" si="99"/>
        <v>76659.28</v>
      </c>
      <c r="CI491" s="202">
        <f t="shared" si="99"/>
        <v>81962.12</v>
      </c>
      <c r="CJ491" s="202">
        <f t="shared" si="99"/>
        <v>141850.49</v>
      </c>
      <c r="CK491" s="202">
        <f t="shared" si="99"/>
        <v>1662496.94</v>
      </c>
      <c r="CL491" s="202">
        <f t="shared" si="99"/>
        <v>427013.17</v>
      </c>
      <c r="CM491" s="202">
        <f t="shared" si="99"/>
        <v>581221.57999999996</v>
      </c>
    </row>
    <row r="492" spans="1:91" s="122" customFormat="1" ht="25.95" customHeight="1">
      <c r="B492" s="122">
        <v>38</v>
      </c>
      <c r="C492" s="205" t="s">
        <v>728</v>
      </c>
      <c r="D492" s="202">
        <f t="shared" ref="D492:AI492" si="100">+D334+D335+D336+D337+D338+D339+D340+D341+D342+D343+D344+D345+D346+D347+D348+D349+D350+D351+D352+D353+D354+D355+D356+D358+D359+D360+D361+D362+D363+D364+D365+D367+D368+D369+D370+D371+D372+D373+D374+D375+D376+D377+D378+D379+D380+D381+D382+D383</f>
        <v>61807861.329999998</v>
      </c>
      <c r="E492" s="202">
        <f t="shared" si="100"/>
        <v>6108920.4400000023</v>
      </c>
      <c r="F492" s="202">
        <f t="shared" si="100"/>
        <v>3025421.23</v>
      </c>
      <c r="G492" s="202">
        <f t="shared" si="100"/>
        <v>5548384.6699999999</v>
      </c>
      <c r="H492" s="202">
        <f t="shared" si="100"/>
        <v>4717044.4000000004</v>
      </c>
      <c r="I492" s="202">
        <f t="shared" si="100"/>
        <v>6006669.3200000003</v>
      </c>
      <c r="J492" s="202">
        <f t="shared" si="100"/>
        <v>4441747.87</v>
      </c>
      <c r="K492" s="202">
        <f t="shared" si="100"/>
        <v>9687707.9900000002</v>
      </c>
      <c r="L492" s="202">
        <f t="shared" si="100"/>
        <v>5252366.97</v>
      </c>
      <c r="M492" s="202">
        <f t="shared" si="100"/>
        <v>9696621.6700000018</v>
      </c>
      <c r="N492" s="202">
        <f t="shared" si="100"/>
        <v>17837759.27</v>
      </c>
      <c r="O492" s="202">
        <f t="shared" si="100"/>
        <v>5343494.459999999</v>
      </c>
      <c r="P492" s="202">
        <f t="shared" si="100"/>
        <v>79112320.720000014</v>
      </c>
      <c r="Q492" s="202">
        <f t="shared" si="100"/>
        <v>5545030.9500000002</v>
      </c>
      <c r="R492" s="202">
        <f t="shared" si="100"/>
        <v>6144552.9299999997</v>
      </c>
      <c r="S492" s="202">
        <f t="shared" si="100"/>
        <v>13101237.41</v>
      </c>
      <c r="T492" s="202">
        <f t="shared" si="100"/>
        <v>6646990.0100000007</v>
      </c>
      <c r="U492" s="202">
        <f t="shared" si="100"/>
        <v>7035395.2800000012</v>
      </c>
      <c r="V492" s="202">
        <f t="shared" si="100"/>
        <v>3472061.89</v>
      </c>
      <c r="W492" s="202">
        <f t="shared" si="100"/>
        <v>5464967.879999999</v>
      </c>
      <c r="X492" s="202">
        <f t="shared" si="100"/>
        <v>86845005.599999994</v>
      </c>
      <c r="Y492" s="202">
        <f t="shared" si="100"/>
        <v>7057436.9399999995</v>
      </c>
      <c r="Z492" s="202">
        <f t="shared" si="100"/>
        <v>9844812.7799999975</v>
      </c>
      <c r="AA492" s="202">
        <f t="shared" si="100"/>
        <v>7658606.5500000017</v>
      </c>
      <c r="AB492" s="202">
        <f t="shared" si="100"/>
        <v>3605254.5300000003</v>
      </c>
      <c r="AC492" s="202">
        <f t="shared" si="100"/>
        <v>4219551.04</v>
      </c>
      <c r="AD492" s="202">
        <f t="shared" si="100"/>
        <v>6591120.0200000014</v>
      </c>
      <c r="AE492" s="202">
        <f t="shared" si="100"/>
        <v>17166231.959999997</v>
      </c>
      <c r="AF492" s="202">
        <f t="shared" si="100"/>
        <v>4607372.4999999991</v>
      </c>
      <c r="AG492" s="202">
        <f t="shared" si="100"/>
        <v>4460383.37</v>
      </c>
      <c r="AH492" s="202">
        <f t="shared" si="100"/>
        <v>7513325.6899999985</v>
      </c>
      <c r="AI492" s="202">
        <f t="shared" si="100"/>
        <v>7675204.8600000003</v>
      </c>
      <c r="AJ492" s="202">
        <f t="shared" ref="AJ492:BO492" si="101">+AJ334+AJ335+AJ336+AJ337+AJ338+AJ339+AJ340+AJ341+AJ342+AJ343+AJ344+AJ345+AJ346+AJ347+AJ348+AJ349+AJ350+AJ351+AJ352+AJ353+AJ354+AJ355+AJ356+AJ358+AJ359+AJ360+AJ361+AJ362+AJ363+AJ364+AJ365+AJ367+AJ368+AJ369+AJ370+AJ371+AJ372+AJ373+AJ374+AJ375+AJ376+AJ377+AJ378+AJ379+AJ380+AJ381+AJ382+AJ383</f>
        <v>6776106.5999999996</v>
      </c>
      <c r="AK492" s="202">
        <f t="shared" si="101"/>
        <v>5521141.9100000001</v>
      </c>
      <c r="AL492" s="202">
        <f t="shared" si="101"/>
        <v>113948961.86999996</v>
      </c>
      <c r="AM492" s="202">
        <f t="shared" si="101"/>
        <v>5454349.4200000009</v>
      </c>
      <c r="AN492" s="202">
        <f t="shared" si="101"/>
        <v>4280500.75</v>
      </c>
      <c r="AO492" s="202">
        <f t="shared" si="101"/>
        <v>9981146.370000001</v>
      </c>
      <c r="AP492" s="202">
        <f t="shared" si="101"/>
        <v>10042681.870000001</v>
      </c>
      <c r="AQ492" s="202">
        <f t="shared" si="101"/>
        <v>7542414.6700000009</v>
      </c>
      <c r="AR492" s="202">
        <f t="shared" si="101"/>
        <v>3526913.13</v>
      </c>
      <c r="AS492" s="202">
        <f t="shared" si="101"/>
        <v>39984088.81000001</v>
      </c>
      <c r="AT492" s="202">
        <f t="shared" si="101"/>
        <v>6846973.5399999982</v>
      </c>
      <c r="AU492" s="202">
        <f t="shared" si="101"/>
        <v>13436204.43</v>
      </c>
      <c r="AV492" s="202">
        <f t="shared" si="101"/>
        <v>8784784.7300000004</v>
      </c>
      <c r="AW492" s="202">
        <f t="shared" si="101"/>
        <v>4132708.5799999996</v>
      </c>
      <c r="AX492" s="202">
        <f t="shared" si="101"/>
        <v>3729773.9000000004</v>
      </c>
      <c r="AY492" s="202">
        <f t="shared" si="101"/>
        <v>6081375.3399999999</v>
      </c>
      <c r="AZ492" s="202">
        <f t="shared" si="101"/>
        <v>6198289.6599999992</v>
      </c>
      <c r="BA492" s="202">
        <f t="shared" si="101"/>
        <v>7733866.870000001</v>
      </c>
      <c r="BB492" s="202">
        <f t="shared" si="101"/>
        <v>43383977.18999999</v>
      </c>
      <c r="BC492" s="202">
        <f t="shared" si="101"/>
        <v>7545911.3000000007</v>
      </c>
      <c r="BD492" s="202">
        <f t="shared" si="101"/>
        <v>72569543.729999989</v>
      </c>
      <c r="BE492" s="202">
        <f t="shared" si="101"/>
        <v>14463892.130000001</v>
      </c>
      <c r="BF492" s="202">
        <f t="shared" si="101"/>
        <v>3141021.93</v>
      </c>
      <c r="BG492" s="202">
        <f t="shared" si="101"/>
        <v>11359736.219999999</v>
      </c>
      <c r="BH492" s="202">
        <f t="shared" si="101"/>
        <v>47414601.729999997</v>
      </c>
      <c r="BI492" s="202">
        <f t="shared" si="101"/>
        <v>3936323.4200000004</v>
      </c>
      <c r="BJ492" s="202">
        <f t="shared" si="101"/>
        <v>6672489.9099999992</v>
      </c>
      <c r="BK492" s="202">
        <f t="shared" si="101"/>
        <v>4049722.87</v>
      </c>
      <c r="BL492" s="202">
        <f t="shared" si="101"/>
        <v>6883128.1899999995</v>
      </c>
      <c r="BM492" s="202">
        <f t="shared" si="101"/>
        <v>37296238.720000006</v>
      </c>
      <c r="BN492" s="202">
        <f t="shared" si="101"/>
        <v>10500947.869999999</v>
      </c>
      <c r="BO492" s="202">
        <f t="shared" si="101"/>
        <v>9687016.5700000003</v>
      </c>
      <c r="BP492" s="202">
        <f t="shared" ref="BP492:CM492" si="102">+BP334+BP335+BP336+BP337+BP338+BP339+BP340+BP341+BP342+BP343+BP344+BP345+BP346+BP347+BP348+BP349+BP350+BP351+BP352+BP353+BP354+BP355+BP356+BP358+BP359+BP360+BP361+BP362+BP363+BP364+BP365+BP367+BP368+BP369+BP370+BP371+BP372+BP373+BP374+BP375+BP376+BP377+BP378+BP379+BP380+BP381+BP382+BP383</f>
        <v>12754272.639999997</v>
      </c>
      <c r="BQ492" s="202">
        <f t="shared" si="102"/>
        <v>8953525.959999999</v>
      </c>
      <c r="BR492" s="202">
        <f t="shared" si="102"/>
        <v>7498373.1799999997</v>
      </c>
      <c r="BS492" s="202">
        <f t="shared" si="102"/>
        <v>185435423.37</v>
      </c>
      <c r="BT492" s="202">
        <f t="shared" si="102"/>
        <v>8173760.1699999981</v>
      </c>
      <c r="BU492" s="202">
        <f t="shared" si="102"/>
        <v>5466746.419999999</v>
      </c>
      <c r="BV492" s="202">
        <f t="shared" si="102"/>
        <v>53265522.890000001</v>
      </c>
      <c r="BW492" s="202">
        <f t="shared" si="102"/>
        <v>4127933.59</v>
      </c>
      <c r="BX492" s="202">
        <f t="shared" si="102"/>
        <v>8284017.5499999998</v>
      </c>
      <c r="BY492" s="202">
        <f t="shared" si="102"/>
        <v>29480576.659999996</v>
      </c>
      <c r="BZ492" s="202">
        <f t="shared" si="102"/>
        <v>6141796.8300000001</v>
      </c>
      <c r="CA492" s="202">
        <f t="shared" si="102"/>
        <v>5033132</v>
      </c>
      <c r="CB492" s="202">
        <f t="shared" si="102"/>
        <v>7204658.1400000006</v>
      </c>
      <c r="CC492" s="202">
        <f t="shared" si="102"/>
        <v>7932357.6600000001</v>
      </c>
      <c r="CD492" s="202">
        <f t="shared" si="102"/>
        <v>23184145.080000002</v>
      </c>
      <c r="CE492" s="202">
        <f t="shared" si="102"/>
        <v>6797510.0499999989</v>
      </c>
      <c r="CF492" s="202">
        <f t="shared" si="102"/>
        <v>18994977.469999999</v>
      </c>
      <c r="CG492" s="202">
        <f t="shared" si="102"/>
        <v>5053183.4899999993</v>
      </c>
      <c r="CH492" s="202">
        <f t="shared" si="102"/>
        <v>3642636.41</v>
      </c>
      <c r="CI492" s="202">
        <f t="shared" si="102"/>
        <v>4630665.919999999</v>
      </c>
      <c r="CJ492" s="202">
        <f t="shared" si="102"/>
        <v>2937223.5500000003</v>
      </c>
      <c r="CK492" s="202">
        <f t="shared" si="102"/>
        <v>26061718.679999996</v>
      </c>
      <c r="CL492" s="202">
        <f t="shared" si="102"/>
        <v>6968591.2299999986</v>
      </c>
      <c r="CM492" s="202">
        <f t="shared" si="102"/>
        <v>5348143.87</v>
      </c>
    </row>
    <row r="493" spans="1:91" s="208" customFormat="1" ht="25.95" customHeight="1">
      <c r="C493" s="209" t="s">
        <v>729</v>
      </c>
      <c r="D493" s="207">
        <f>+D471+D475+D476+D477+D481+D482+D483+D484+D485+D486+D487+D488+D489+D490+D491+D492</f>
        <v>837342590.01000011</v>
      </c>
      <c r="E493" s="207">
        <f t="shared" ref="E493:BP493" si="103">+E471+E475+E476+E477+E481+E482+E483+E484+E485+E486+E487+E488+E489+E490+E491+E492</f>
        <v>103773266.90000001</v>
      </c>
      <c r="F493" s="207">
        <f t="shared" si="103"/>
        <v>97316045.070000008</v>
      </c>
      <c r="G493" s="207">
        <f t="shared" si="103"/>
        <v>99641854.86999999</v>
      </c>
      <c r="H493" s="207">
        <f t="shared" si="103"/>
        <v>67562073.320000008</v>
      </c>
      <c r="I493" s="207">
        <f t="shared" si="103"/>
        <v>108753422.48999998</v>
      </c>
      <c r="J493" s="207">
        <f t="shared" si="103"/>
        <v>137444754.47999999</v>
      </c>
      <c r="K493" s="207">
        <f t="shared" si="103"/>
        <v>222917405.51000002</v>
      </c>
      <c r="L493" s="207">
        <f t="shared" si="103"/>
        <v>103679482.52</v>
      </c>
      <c r="M493" s="207">
        <f t="shared" si="103"/>
        <v>119102961.38000001</v>
      </c>
      <c r="N493" s="207">
        <f t="shared" si="103"/>
        <v>259342291.78</v>
      </c>
      <c r="O493" s="207">
        <f t="shared" si="103"/>
        <v>38330745.399999999</v>
      </c>
      <c r="P493" s="207">
        <f t="shared" si="103"/>
        <v>599830602.78000009</v>
      </c>
      <c r="Q493" s="207">
        <f t="shared" si="103"/>
        <v>108284988.55</v>
      </c>
      <c r="R493" s="207">
        <f t="shared" si="103"/>
        <v>148428846.60999998</v>
      </c>
      <c r="S493" s="207">
        <f t="shared" si="103"/>
        <v>178435322.02000001</v>
      </c>
      <c r="T493" s="207">
        <f t="shared" si="103"/>
        <v>102349914.44999999</v>
      </c>
      <c r="U493" s="207">
        <f t="shared" si="103"/>
        <v>103599439.19</v>
      </c>
      <c r="V493" s="207">
        <f t="shared" si="103"/>
        <v>90787764.390000015</v>
      </c>
      <c r="W493" s="207">
        <f t="shared" si="103"/>
        <v>53626346.060000002</v>
      </c>
      <c r="X493" s="207">
        <f t="shared" si="103"/>
        <v>1023460062.8000001</v>
      </c>
      <c r="Y493" s="207">
        <f t="shared" si="103"/>
        <v>80176239</v>
      </c>
      <c r="Z493" s="207">
        <f t="shared" si="103"/>
        <v>124976885.39</v>
      </c>
      <c r="AA493" s="207">
        <f t="shared" si="103"/>
        <v>95104791.460000023</v>
      </c>
      <c r="AB493" s="207">
        <f t="shared" si="103"/>
        <v>54440230.149999991</v>
      </c>
      <c r="AC493" s="207">
        <f t="shared" si="103"/>
        <v>64122217.909999996</v>
      </c>
      <c r="AD493" s="207">
        <f t="shared" si="103"/>
        <v>75547505.719999984</v>
      </c>
      <c r="AE493" s="207">
        <f t="shared" si="103"/>
        <v>269561849.62</v>
      </c>
      <c r="AF493" s="207">
        <f t="shared" si="103"/>
        <v>69274534.719999999</v>
      </c>
      <c r="AG493" s="207">
        <f t="shared" si="103"/>
        <v>78848784.629999995</v>
      </c>
      <c r="AH493" s="207">
        <f t="shared" si="103"/>
        <v>100215771.73999999</v>
      </c>
      <c r="AI493" s="207">
        <f t="shared" si="103"/>
        <v>152954859.68000004</v>
      </c>
      <c r="AJ493" s="207">
        <f t="shared" si="103"/>
        <v>85077521.63000001</v>
      </c>
      <c r="AK493" s="207">
        <f t="shared" si="103"/>
        <v>60300503.390000001</v>
      </c>
      <c r="AL493" s="207">
        <f t="shared" si="103"/>
        <v>2026967863.4000001</v>
      </c>
      <c r="AM493" s="207">
        <f t="shared" si="103"/>
        <v>99693352.270000011</v>
      </c>
      <c r="AN493" s="207">
        <f t="shared" si="103"/>
        <v>72772348.090000004</v>
      </c>
      <c r="AO493" s="207">
        <f t="shared" si="103"/>
        <v>195911431.21000004</v>
      </c>
      <c r="AP493" s="207">
        <f t="shared" si="103"/>
        <v>164555750.47999999</v>
      </c>
      <c r="AQ493" s="207">
        <f t="shared" si="103"/>
        <v>101820091.47000001</v>
      </c>
      <c r="AR493" s="207">
        <f t="shared" si="103"/>
        <v>47818266.430000007</v>
      </c>
      <c r="AS493" s="207">
        <f t="shared" si="103"/>
        <v>483170191.17999989</v>
      </c>
      <c r="AT493" s="207">
        <f t="shared" si="103"/>
        <v>90379164.099999979</v>
      </c>
      <c r="AU493" s="207">
        <f t="shared" si="103"/>
        <v>173496676.13</v>
      </c>
      <c r="AV493" s="207">
        <f t="shared" si="103"/>
        <v>155962969.97</v>
      </c>
      <c r="AW493" s="207">
        <f t="shared" si="103"/>
        <v>85053164.140000015</v>
      </c>
      <c r="AX493" s="207">
        <f t="shared" si="103"/>
        <v>56575678.040000014</v>
      </c>
      <c r="AY493" s="207">
        <f t="shared" si="103"/>
        <v>96868181</v>
      </c>
      <c r="AZ493" s="207">
        <f t="shared" si="103"/>
        <v>82778639.139999986</v>
      </c>
      <c r="BA493" s="207">
        <f t="shared" si="103"/>
        <v>74690801.799999997</v>
      </c>
      <c r="BB493" s="207">
        <f t="shared" si="103"/>
        <v>501693975.07000005</v>
      </c>
      <c r="BC493" s="207">
        <f t="shared" si="103"/>
        <v>78078700.400000006</v>
      </c>
      <c r="BD493" s="207">
        <f t="shared" si="103"/>
        <v>964227285.63999975</v>
      </c>
      <c r="BE493" s="207">
        <f t="shared" si="103"/>
        <v>230433904.92000002</v>
      </c>
      <c r="BF493" s="207">
        <f t="shared" si="103"/>
        <v>76427224.25</v>
      </c>
      <c r="BG493" s="207">
        <f t="shared" si="103"/>
        <v>94343493.839999989</v>
      </c>
      <c r="BH493" s="207">
        <f t="shared" si="103"/>
        <v>546268723.17999995</v>
      </c>
      <c r="BI493" s="207">
        <f t="shared" si="103"/>
        <v>56653300.359999999</v>
      </c>
      <c r="BJ493" s="207">
        <f t="shared" si="103"/>
        <v>47209015.18999999</v>
      </c>
      <c r="BK493" s="207">
        <f t="shared" si="103"/>
        <v>71697782.230000004</v>
      </c>
      <c r="BL493" s="207">
        <f t="shared" si="103"/>
        <v>61413625.179999985</v>
      </c>
      <c r="BM493" s="207">
        <f t="shared" si="103"/>
        <v>665790829.18000007</v>
      </c>
      <c r="BN493" s="207">
        <f t="shared" si="103"/>
        <v>153050449.61000001</v>
      </c>
      <c r="BO493" s="207">
        <f t="shared" si="103"/>
        <v>112193751.53</v>
      </c>
      <c r="BP493" s="207">
        <f t="shared" si="103"/>
        <v>187753919.13999999</v>
      </c>
      <c r="BQ493" s="207">
        <f t="shared" ref="BQ493:CM493" si="104">+BQ471+BQ475+BQ476+BQ477+BQ481+BQ482+BQ483+BQ484+BQ485+BQ486+BQ487+BQ488+BQ489+BQ490+BQ491+BQ492</f>
        <v>125631868.46000001</v>
      </c>
      <c r="BR493" s="207">
        <f t="shared" si="104"/>
        <v>90309410.49000001</v>
      </c>
      <c r="BS493" s="207">
        <f t="shared" si="104"/>
        <v>3255131929.75</v>
      </c>
      <c r="BT493" s="207">
        <f t="shared" si="104"/>
        <v>120494813.79000002</v>
      </c>
      <c r="BU493" s="207">
        <f t="shared" si="104"/>
        <v>108053060</v>
      </c>
      <c r="BV493" s="207">
        <f t="shared" si="104"/>
        <v>534329874.97000009</v>
      </c>
      <c r="BW493" s="207">
        <f t="shared" si="104"/>
        <v>37774050.439999998</v>
      </c>
      <c r="BX493" s="207">
        <f t="shared" si="104"/>
        <v>95103696.580000013</v>
      </c>
      <c r="BY493" s="207">
        <f t="shared" si="104"/>
        <v>284148679.92000002</v>
      </c>
      <c r="BZ493" s="207">
        <f t="shared" si="104"/>
        <v>73078667.770000011</v>
      </c>
      <c r="CA493" s="207">
        <f t="shared" si="104"/>
        <v>71626330.550000012</v>
      </c>
      <c r="CB493" s="207">
        <f t="shared" si="104"/>
        <v>97438458.020000011</v>
      </c>
      <c r="CC493" s="207">
        <f t="shared" si="104"/>
        <v>145884018.63999999</v>
      </c>
      <c r="CD493" s="207">
        <f t="shared" si="104"/>
        <v>253481968.71999994</v>
      </c>
      <c r="CE493" s="207">
        <f t="shared" si="104"/>
        <v>127158534.85999997</v>
      </c>
      <c r="CF493" s="207">
        <f t="shared" si="104"/>
        <v>227699329.53999993</v>
      </c>
      <c r="CG493" s="207">
        <f t="shared" si="104"/>
        <v>71118785.779999986</v>
      </c>
      <c r="CH493" s="207">
        <f t="shared" si="104"/>
        <v>62599268.99000001</v>
      </c>
      <c r="CI493" s="207">
        <f t="shared" si="104"/>
        <v>68839846.069999993</v>
      </c>
      <c r="CJ493" s="207">
        <f t="shared" si="104"/>
        <v>63633575.129999995</v>
      </c>
      <c r="CK493" s="207">
        <f t="shared" si="104"/>
        <v>318652604.37</v>
      </c>
      <c r="CL493" s="207">
        <f t="shared" si="104"/>
        <v>59013079.459999986</v>
      </c>
      <c r="CM493" s="207">
        <f t="shared" si="104"/>
        <v>52157451.309999995</v>
      </c>
    </row>
    <row r="494" spans="1:91" s="122" customFormat="1" ht="25.95" customHeight="1"/>
    <row r="495" spans="1:91" s="293" customFormat="1" ht="25.95" customHeight="1">
      <c r="A495" s="365" t="s">
        <v>1336</v>
      </c>
      <c r="C495" s="271" t="s">
        <v>1346</v>
      </c>
      <c r="D495" s="293">
        <v>1</v>
      </c>
      <c r="E495" s="293">
        <v>2</v>
      </c>
      <c r="F495" s="293">
        <v>3</v>
      </c>
      <c r="G495" s="293">
        <v>4</v>
      </c>
      <c r="H495" s="293">
        <v>5</v>
      </c>
      <c r="I495" s="293">
        <v>6</v>
      </c>
      <c r="J495" s="293">
        <v>7</v>
      </c>
      <c r="K495" s="293">
        <v>8</v>
      </c>
      <c r="L495" s="293">
        <v>9</v>
      </c>
      <c r="M495" s="293">
        <v>10</v>
      </c>
      <c r="N495" s="293">
        <v>11</v>
      </c>
      <c r="O495" s="293">
        <v>12</v>
      </c>
      <c r="P495" s="293">
        <v>13</v>
      </c>
      <c r="Q495" s="293">
        <v>14</v>
      </c>
      <c r="R495" s="293">
        <v>15</v>
      </c>
      <c r="S495" s="293">
        <v>16</v>
      </c>
      <c r="T495" s="293">
        <v>17</v>
      </c>
      <c r="U495" s="293">
        <v>18</v>
      </c>
      <c r="V495" s="293">
        <v>19</v>
      </c>
      <c r="W495" s="293">
        <v>20</v>
      </c>
      <c r="X495" s="293">
        <v>21</v>
      </c>
      <c r="Y495" s="293">
        <v>22</v>
      </c>
      <c r="Z495" s="293">
        <v>23</v>
      </c>
      <c r="AA495" s="293">
        <v>24</v>
      </c>
      <c r="AB495" s="293">
        <v>25</v>
      </c>
      <c r="AC495" s="293">
        <v>26</v>
      </c>
      <c r="AD495" s="293">
        <v>27</v>
      </c>
      <c r="AE495" s="293">
        <v>28</v>
      </c>
      <c r="AF495" s="293">
        <v>29</v>
      </c>
      <c r="AG495" s="293">
        <v>30</v>
      </c>
      <c r="AH495" s="293">
        <v>31</v>
      </c>
      <c r="AI495" s="293">
        <v>32</v>
      </c>
      <c r="AJ495" s="293">
        <v>33</v>
      </c>
      <c r="AK495" s="293">
        <v>34</v>
      </c>
      <c r="AL495" s="293">
        <v>35</v>
      </c>
      <c r="AM495" s="293">
        <v>36</v>
      </c>
      <c r="AN495" s="293">
        <v>37</v>
      </c>
      <c r="AO495" s="293">
        <v>38</v>
      </c>
      <c r="AP495" s="293">
        <v>39</v>
      </c>
      <c r="AQ495" s="293">
        <v>40</v>
      </c>
      <c r="AR495" s="293">
        <v>41</v>
      </c>
      <c r="AS495" s="293">
        <v>42</v>
      </c>
      <c r="AT495" s="293">
        <v>43</v>
      </c>
      <c r="AU495" s="293">
        <v>44</v>
      </c>
      <c r="AV495" s="293">
        <v>45</v>
      </c>
      <c r="AW495" s="293">
        <v>46</v>
      </c>
      <c r="AX495" s="293">
        <v>47</v>
      </c>
      <c r="AY495" s="293">
        <v>48</v>
      </c>
      <c r="AZ495" s="293">
        <v>49</v>
      </c>
      <c r="BA495" s="293">
        <v>50</v>
      </c>
      <c r="BB495" s="293">
        <v>51</v>
      </c>
      <c r="BC495" s="293">
        <v>52</v>
      </c>
      <c r="BD495" s="293">
        <v>53</v>
      </c>
      <c r="BE495" s="293">
        <v>54</v>
      </c>
      <c r="BF495" s="293">
        <v>55</v>
      </c>
      <c r="BG495" s="293">
        <v>56</v>
      </c>
      <c r="BH495" s="293">
        <v>57</v>
      </c>
      <c r="BI495" s="293">
        <v>58</v>
      </c>
      <c r="BJ495" s="293">
        <v>59</v>
      </c>
      <c r="BK495" s="293">
        <v>60</v>
      </c>
      <c r="BL495" s="293">
        <v>61</v>
      </c>
      <c r="BM495" s="293">
        <v>62</v>
      </c>
      <c r="BN495" s="293">
        <v>63</v>
      </c>
      <c r="BO495" s="293">
        <v>64</v>
      </c>
      <c r="BP495" s="293">
        <v>65</v>
      </c>
      <c r="BQ495" s="293">
        <v>66</v>
      </c>
      <c r="BR495" s="293">
        <v>67</v>
      </c>
      <c r="BS495" s="293">
        <v>68</v>
      </c>
      <c r="BT495" s="293">
        <v>69</v>
      </c>
      <c r="BU495" s="293">
        <v>70</v>
      </c>
      <c r="BV495" s="293">
        <v>71</v>
      </c>
      <c r="BW495" s="293">
        <v>72</v>
      </c>
      <c r="BX495" s="293">
        <v>73</v>
      </c>
      <c r="BY495" s="293">
        <v>74</v>
      </c>
      <c r="BZ495" s="293">
        <v>75</v>
      </c>
      <c r="CA495" s="293">
        <v>76</v>
      </c>
      <c r="CB495" s="293">
        <v>77</v>
      </c>
      <c r="CC495" s="293">
        <v>78</v>
      </c>
      <c r="CD495" s="293">
        <v>79</v>
      </c>
      <c r="CE495" s="293">
        <v>80</v>
      </c>
      <c r="CF495" s="293">
        <v>81</v>
      </c>
      <c r="CG495" s="293">
        <v>82</v>
      </c>
      <c r="CH495" s="293">
        <v>83</v>
      </c>
      <c r="CI495" s="293">
        <v>84</v>
      </c>
      <c r="CJ495" s="293">
        <v>85</v>
      </c>
      <c r="CK495" s="293">
        <v>86</v>
      </c>
      <c r="CL495" s="293">
        <v>87</v>
      </c>
      <c r="CM495" s="293">
        <v>88</v>
      </c>
    </row>
    <row r="496" spans="1:91" s="122" customFormat="1" ht="25.95" customHeight="1">
      <c r="A496" s="365"/>
      <c r="C496" s="271" t="s">
        <v>1345</v>
      </c>
      <c r="D496" s="276">
        <v>86</v>
      </c>
      <c r="E496" s="276">
        <v>28</v>
      </c>
      <c r="F496" s="276">
        <v>29</v>
      </c>
      <c r="G496" s="276">
        <v>39</v>
      </c>
      <c r="H496" s="276">
        <v>12</v>
      </c>
      <c r="I496" s="276">
        <v>47</v>
      </c>
      <c r="J496" s="276">
        <v>54</v>
      </c>
      <c r="K496" s="276">
        <v>70</v>
      </c>
      <c r="L496" s="276">
        <v>40</v>
      </c>
      <c r="M496" s="276">
        <v>48</v>
      </c>
      <c r="N496" s="276">
        <v>77</v>
      </c>
      <c r="O496" s="276">
        <v>7</v>
      </c>
      <c r="P496" s="276">
        <v>79</v>
      </c>
      <c r="Q496" s="276">
        <v>53</v>
      </c>
      <c r="R496" s="276">
        <v>62</v>
      </c>
      <c r="S496" s="276">
        <v>67</v>
      </c>
      <c r="T496" s="276">
        <v>44</v>
      </c>
      <c r="U496" s="276">
        <v>45</v>
      </c>
      <c r="V496" s="276">
        <v>35</v>
      </c>
      <c r="W496" s="276">
        <v>3</v>
      </c>
      <c r="X496" s="276">
        <v>84</v>
      </c>
      <c r="Y496" s="276">
        <v>22</v>
      </c>
      <c r="Z496" s="276">
        <v>61</v>
      </c>
      <c r="AA496" s="276">
        <v>52</v>
      </c>
      <c r="AB496" s="276">
        <v>2</v>
      </c>
      <c r="AC496" s="276">
        <v>23</v>
      </c>
      <c r="AD496" s="276">
        <v>31</v>
      </c>
      <c r="AE496" s="276">
        <v>74</v>
      </c>
      <c r="AF496" s="276">
        <v>32</v>
      </c>
      <c r="AG496" s="276">
        <v>33</v>
      </c>
      <c r="AH496" s="276">
        <v>59</v>
      </c>
      <c r="AI496" s="276">
        <v>65</v>
      </c>
      <c r="AJ496" s="276">
        <v>41</v>
      </c>
      <c r="AK496" s="276">
        <v>17</v>
      </c>
      <c r="AL496" s="276">
        <v>88</v>
      </c>
      <c r="AM496" s="276">
        <v>36</v>
      </c>
      <c r="AN496" s="276">
        <v>24</v>
      </c>
      <c r="AO496" s="276">
        <v>63</v>
      </c>
      <c r="AP496" s="276">
        <v>68</v>
      </c>
      <c r="AQ496" s="276">
        <v>37</v>
      </c>
      <c r="AR496" s="276">
        <v>4</v>
      </c>
      <c r="AS496" s="276">
        <v>80</v>
      </c>
      <c r="AT496" s="276">
        <v>38</v>
      </c>
      <c r="AU496" s="276">
        <v>64</v>
      </c>
      <c r="AV496" s="276">
        <v>69</v>
      </c>
      <c r="AW496" s="276">
        <v>25</v>
      </c>
      <c r="AX496" s="276">
        <v>11</v>
      </c>
      <c r="AY496" s="276">
        <v>46</v>
      </c>
      <c r="AZ496" s="276">
        <v>26</v>
      </c>
      <c r="BA496" s="276">
        <v>27</v>
      </c>
      <c r="BB496" s="276">
        <v>82</v>
      </c>
      <c r="BC496" s="276">
        <v>30</v>
      </c>
      <c r="BD496" s="276">
        <v>85</v>
      </c>
      <c r="BE496" s="276">
        <v>75</v>
      </c>
      <c r="BF496" s="276">
        <v>10</v>
      </c>
      <c r="BG496" s="276">
        <v>34</v>
      </c>
      <c r="BH496" s="276">
        <v>81</v>
      </c>
      <c r="BI496" s="276">
        <v>13</v>
      </c>
      <c r="BJ496" s="276">
        <v>6</v>
      </c>
      <c r="BK496" s="276">
        <v>15</v>
      </c>
      <c r="BL496" s="276">
        <v>16</v>
      </c>
      <c r="BM496" s="276">
        <v>83</v>
      </c>
      <c r="BN496" s="276">
        <v>60</v>
      </c>
      <c r="BO496" s="276">
        <v>49</v>
      </c>
      <c r="BP496" s="276">
        <v>66</v>
      </c>
      <c r="BQ496" s="276">
        <v>50</v>
      </c>
      <c r="BR496" s="276">
        <v>42</v>
      </c>
      <c r="BS496" s="276">
        <v>87</v>
      </c>
      <c r="BT496" s="276">
        <v>55</v>
      </c>
      <c r="BU496" s="276">
        <v>56</v>
      </c>
      <c r="BV496" s="276">
        <v>78</v>
      </c>
      <c r="BW496" s="276">
        <v>1</v>
      </c>
      <c r="BX496" s="276">
        <v>51</v>
      </c>
      <c r="BY496" s="276">
        <v>71</v>
      </c>
      <c r="BZ496" s="276">
        <v>18</v>
      </c>
      <c r="CA496" s="276">
        <v>19</v>
      </c>
      <c r="CB496" s="276">
        <v>43</v>
      </c>
      <c r="CC496" s="276">
        <v>57</v>
      </c>
      <c r="CD496" s="276">
        <v>72</v>
      </c>
      <c r="CE496" s="276">
        <v>58</v>
      </c>
      <c r="CF496" s="276">
        <v>73</v>
      </c>
      <c r="CG496" s="276">
        <v>20</v>
      </c>
      <c r="CH496" s="276">
        <v>8</v>
      </c>
      <c r="CI496" s="276">
        <v>9</v>
      </c>
      <c r="CJ496" s="276">
        <v>21</v>
      </c>
      <c r="CK496" s="276">
        <v>76</v>
      </c>
      <c r="CL496" s="276">
        <v>14</v>
      </c>
      <c r="CM496" s="276">
        <v>5</v>
      </c>
    </row>
    <row r="497" spans="1:91" s="122" customFormat="1" ht="27" customHeight="1">
      <c r="A497" s="365"/>
      <c r="C497" s="271" t="s">
        <v>247</v>
      </c>
      <c r="D497" s="276">
        <v>12</v>
      </c>
      <c r="E497" s="276">
        <v>3</v>
      </c>
      <c r="F497" s="276">
        <v>3</v>
      </c>
      <c r="G497" s="276">
        <v>4</v>
      </c>
      <c r="H497" s="276">
        <v>2</v>
      </c>
      <c r="I497" s="276">
        <v>5</v>
      </c>
      <c r="J497" s="276">
        <v>6</v>
      </c>
      <c r="K497" s="276">
        <v>9</v>
      </c>
      <c r="L497" s="276">
        <v>4</v>
      </c>
      <c r="M497" s="276">
        <v>5</v>
      </c>
      <c r="N497" s="276">
        <v>10</v>
      </c>
      <c r="O497" s="276">
        <v>1</v>
      </c>
      <c r="P497" s="276">
        <v>11</v>
      </c>
      <c r="Q497" s="276">
        <v>6</v>
      </c>
      <c r="R497" s="276">
        <v>8</v>
      </c>
      <c r="S497" s="276">
        <v>9</v>
      </c>
      <c r="T497" s="276">
        <v>5</v>
      </c>
      <c r="U497" s="276">
        <v>5</v>
      </c>
      <c r="V497" s="276">
        <v>4</v>
      </c>
      <c r="W497" s="276">
        <v>1</v>
      </c>
      <c r="X497" s="276">
        <v>12</v>
      </c>
      <c r="Y497" s="276">
        <v>3</v>
      </c>
      <c r="Z497" s="276">
        <v>8</v>
      </c>
      <c r="AA497" s="276">
        <v>6</v>
      </c>
      <c r="AB497" s="276">
        <v>1</v>
      </c>
      <c r="AC497" s="276">
        <v>3</v>
      </c>
      <c r="AD497" s="276">
        <v>4</v>
      </c>
      <c r="AE497" s="276">
        <v>10</v>
      </c>
      <c r="AF497" s="276">
        <v>4</v>
      </c>
      <c r="AG497" s="276">
        <v>4</v>
      </c>
      <c r="AH497" s="276">
        <v>7</v>
      </c>
      <c r="AI497" s="276">
        <v>8</v>
      </c>
      <c r="AJ497" s="276">
        <v>4</v>
      </c>
      <c r="AK497" s="276">
        <v>2</v>
      </c>
      <c r="AL497" s="276">
        <v>13</v>
      </c>
      <c r="AM497" s="276">
        <v>4</v>
      </c>
      <c r="AN497" s="276">
        <v>3</v>
      </c>
      <c r="AO497" s="276">
        <v>8</v>
      </c>
      <c r="AP497" s="276">
        <v>9</v>
      </c>
      <c r="AQ497" s="276">
        <v>4</v>
      </c>
      <c r="AR497" s="276">
        <v>1</v>
      </c>
      <c r="AS497" s="276">
        <v>11</v>
      </c>
      <c r="AT497" s="276">
        <v>4</v>
      </c>
      <c r="AU497" s="276">
        <v>8</v>
      </c>
      <c r="AV497" s="276">
        <v>9</v>
      </c>
      <c r="AW497" s="276">
        <v>3</v>
      </c>
      <c r="AX497" s="276">
        <v>2</v>
      </c>
      <c r="AY497" s="276">
        <v>5</v>
      </c>
      <c r="AZ497" s="276">
        <v>3</v>
      </c>
      <c r="BA497" s="276">
        <v>3</v>
      </c>
      <c r="BB497" s="276">
        <v>11</v>
      </c>
      <c r="BC497" s="276">
        <v>3</v>
      </c>
      <c r="BD497" s="276">
        <v>12</v>
      </c>
      <c r="BE497" s="276">
        <v>10</v>
      </c>
      <c r="BF497" s="276">
        <v>2</v>
      </c>
      <c r="BG497" s="276">
        <v>4</v>
      </c>
      <c r="BH497" s="276">
        <v>11</v>
      </c>
      <c r="BI497" s="276">
        <v>2</v>
      </c>
      <c r="BJ497" s="276">
        <v>1</v>
      </c>
      <c r="BK497" s="276">
        <v>2</v>
      </c>
      <c r="BL497" s="276">
        <v>2</v>
      </c>
      <c r="BM497" s="276">
        <v>12</v>
      </c>
      <c r="BN497" s="276">
        <v>8</v>
      </c>
      <c r="BO497" s="276">
        <v>6</v>
      </c>
      <c r="BP497" s="276">
        <v>9</v>
      </c>
      <c r="BQ497" s="276">
        <v>6</v>
      </c>
      <c r="BR497" s="276">
        <v>4</v>
      </c>
      <c r="BS497" s="276">
        <v>13</v>
      </c>
      <c r="BT497" s="276">
        <v>7</v>
      </c>
      <c r="BU497" s="276">
        <v>7</v>
      </c>
      <c r="BV497" s="276">
        <v>11</v>
      </c>
      <c r="BW497" s="276">
        <v>1</v>
      </c>
      <c r="BX497" s="276">
        <v>6</v>
      </c>
      <c r="BY497" s="276">
        <v>10</v>
      </c>
      <c r="BZ497" s="276">
        <v>3</v>
      </c>
      <c r="CA497" s="276">
        <v>3</v>
      </c>
      <c r="CB497" s="276">
        <v>5</v>
      </c>
      <c r="CC497" s="276">
        <v>7</v>
      </c>
      <c r="CD497" s="276">
        <v>10</v>
      </c>
      <c r="CE497" s="276">
        <v>7</v>
      </c>
      <c r="CF497" s="276">
        <v>10</v>
      </c>
      <c r="CG497" s="276">
        <v>3</v>
      </c>
      <c r="CH497" s="276">
        <v>2</v>
      </c>
      <c r="CI497" s="276">
        <v>2</v>
      </c>
      <c r="CJ497" s="276">
        <v>3</v>
      </c>
      <c r="CK497" s="276">
        <v>10</v>
      </c>
      <c r="CL497" s="276">
        <v>2</v>
      </c>
      <c r="CM497" s="276">
        <v>1</v>
      </c>
    </row>
    <row r="498" spans="1:91" s="122" customFormat="1" ht="25.95" customHeight="1">
      <c r="A498" s="365"/>
      <c r="C498" s="271" t="s">
        <v>42</v>
      </c>
      <c r="D498" s="202" t="s">
        <v>51</v>
      </c>
      <c r="E498" s="202" t="s">
        <v>51</v>
      </c>
      <c r="F498" s="202" t="s">
        <v>51</v>
      </c>
      <c r="G498" s="202" t="s">
        <v>51</v>
      </c>
      <c r="H498" s="202" t="s">
        <v>51</v>
      </c>
      <c r="I498" s="202" t="s">
        <v>51</v>
      </c>
      <c r="J498" s="202" t="s">
        <v>51</v>
      </c>
      <c r="K498" s="202" t="s">
        <v>51</v>
      </c>
      <c r="L498" s="202" t="s">
        <v>51</v>
      </c>
      <c r="M498" s="202" t="s">
        <v>51</v>
      </c>
      <c r="N498" s="202" t="s">
        <v>51</v>
      </c>
      <c r="O498" s="202" t="s">
        <v>51</v>
      </c>
      <c r="P498" s="202" t="s">
        <v>55</v>
      </c>
      <c r="Q498" s="202" t="s">
        <v>55</v>
      </c>
      <c r="R498" s="202" t="s">
        <v>55</v>
      </c>
      <c r="S498" s="202" t="s">
        <v>55</v>
      </c>
      <c r="T498" s="202" t="s">
        <v>55</v>
      </c>
      <c r="U498" s="202" t="s">
        <v>55</v>
      </c>
      <c r="V498" s="202" t="s">
        <v>55</v>
      </c>
      <c r="W498" s="202" t="s">
        <v>55</v>
      </c>
      <c r="X498" s="202" t="s">
        <v>53</v>
      </c>
      <c r="Y498" s="202" t="s">
        <v>53</v>
      </c>
      <c r="Z498" s="202" t="s">
        <v>53</v>
      </c>
      <c r="AA498" s="202" t="s">
        <v>53</v>
      </c>
      <c r="AB498" s="202" t="s">
        <v>53</v>
      </c>
      <c r="AC498" s="202" t="s">
        <v>53</v>
      </c>
      <c r="AD498" s="202" t="s">
        <v>53</v>
      </c>
      <c r="AE498" s="202" t="s">
        <v>53</v>
      </c>
      <c r="AF498" s="202" t="s">
        <v>53</v>
      </c>
      <c r="AG498" s="202" t="s">
        <v>53</v>
      </c>
      <c r="AH498" s="202" t="s">
        <v>53</v>
      </c>
      <c r="AI498" s="202" t="s">
        <v>53</v>
      </c>
      <c r="AJ498" s="202" t="s">
        <v>53</v>
      </c>
      <c r="AK498" s="202" t="s">
        <v>53</v>
      </c>
      <c r="AL498" s="202" t="s">
        <v>49</v>
      </c>
      <c r="AM498" s="202" t="s">
        <v>49</v>
      </c>
      <c r="AN498" s="202" t="s">
        <v>49</v>
      </c>
      <c r="AO498" s="202" t="s">
        <v>49</v>
      </c>
      <c r="AP498" s="202" t="s">
        <v>49</v>
      </c>
      <c r="AQ498" s="202" t="s">
        <v>49</v>
      </c>
      <c r="AR498" s="202" t="s">
        <v>49</v>
      </c>
      <c r="AS498" s="202" t="s">
        <v>49</v>
      </c>
      <c r="AT498" s="202" t="s">
        <v>49</v>
      </c>
      <c r="AU498" s="202" t="s">
        <v>49</v>
      </c>
      <c r="AV498" s="202" t="s">
        <v>49</v>
      </c>
      <c r="AW498" s="202" t="s">
        <v>49</v>
      </c>
      <c r="AX498" s="202" t="s">
        <v>49</v>
      </c>
      <c r="AY498" s="202" t="s">
        <v>49</v>
      </c>
      <c r="AZ498" s="202" t="s">
        <v>49</v>
      </c>
      <c r="BA498" s="202" t="s">
        <v>49</v>
      </c>
      <c r="BB498" s="202" t="s">
        <v>49</v>
      </c>
      <c r="BC498" s="202" t="s">
        <v>49</v>
      </c>
      <c r="BD498" s="202" t="s">
        <v>47</v>
      </c>
      <c r="BE498" s="202" t="s">
        <v>47</v>
      </c>
      <c r="BF498" s="202" t="s">
        <v>47</v>
      </c>
      <c r="BG498" s="202" t="s">
        <v>47</v>
      </c>
      <c r="BH498" s="202" t="s">
        <v>47</v>
      </c>
      <c r="BI498" s="202" t="s">
        <v>47</v>
      </c>
      <c r="BJ498" s="202" t="s">
        <v>47</v>
      </c>
      <c r="BK498" s="202" t="s">
        <v>47</v>
      </c>
      <c r="BL498" s="202" t="s">
        <v>47</v>
      </c>
      <c r="BM498" s="202" t="s">
        <v>88</v>
      </c>
      <c r="BN498" s="202" t="s">
        <v>88</v>
      </c>
      <c r="BO498" s="202" t="s">
        <v>88</v>
      </c>
      <c r="BP498" s="202" t="s">
        <v>88</v>
      </c>
      <c r="BQ498" s="202" t="s">
        <v>88</v>
      </c>
      <c r="BR498" s="202" t="s">
        <v>88</v>
      </c>
      <c r="BS498" s="202" t="s">
        <v>45</v>
      </c>
      <c r="BT498" s="202" t="s">
        <v>45</v>
      </c>
      <c r="BU498" s="202" t="s">
        <v>45</v>
      </c>
      <c r="BV498" s="202" t="s">
        <v>45</v>
      </c>
      <c r="BW498" s="202" t="s">
        <v>45</v>
      </c>
      <c r="BX498" s="202" t="s">
        <v>45</v>
      </c>
      <c r="BY498" s="202" t="s">
        <v>45</v>
      </c>
      <c r="BZ498" s="202" t="s">
        <v>45</v>
      </c>
      <c r="CA498" s="202" t="s">
        <v>45</v>
      </c>
      <c r="CB498" s="202" t="s">
        <v>45</v>
      </c>
      <c r="CC498" s="202" t="s">
        <v>45</v>
      </c>
      <c r="CD498" s="202" t="s">
        <v>45</v>
      </c>
      <c r="CE498" s="202" t="s">
        <v>45</v>
      </c>
      <c r="CF498" s="202" t="s">
        <v>45</v>
      </c>
      <c r="CG498" s="202" t="s">
        <v>45</v>
      </c>
      <c r="CH498" s="202" t="s">
        <v>45</v>
      </c>
      <c r="CI498" s="202" t="s">
        <v>45</v>
      </c>
      <c r="CJ498" s="202" t="s">
        <v>45</v>
      </c>
      <c r="CK498" s="202" t="s">
        <v>45</v>
      </c>
      <c r="CL498" s="202" t="s">
        <v>45</v>
      </c>
      <c r="CM498" s="202" t="s">
        <v>45</v>
      </c>
    </row>
    <row r="499" spans="1:91" s="122" customFormat="1" ht="25.95" customHeight="1">
      <c r="A499" s="365"/>
      <c r="C499" s="271" t="s">
        <v>164</v>
      </c>
      <c r="D499" s="202" t="s">
        <v>237</v>
      </c>
      <c r="E499" s="202" t="s">
        <v>238</v>
      </c>
      <c r="F499" s="202" t="s">
        <v>239</v>
      </c>
      <c r="G499" s="202" t="s">
        <v>240</v>
      </c>
      <c r="H499" s="202" t="s">
        <v>169</v>
      </c>
      <c r="I499" s="202" t="s">
        <v>241</v>
      </c>
      <c r="J499" s="202" t="s">
        <v>242</v>
      </c>
      <c r="K499" s="202" t="s">
        <v>243</v>
      </c>
      <c r="L499" s="202" t="s">
        <v>244</v>
      </c>
      <c r="M499" s="202" t="s">
        <v>245</v>
      </c>
      <c r="N499" s="202" t="s">
        <v>246</v>
      </c>
      <c r="O499" s="202" t="s">
        <v>163</v>
      </c>
      <c r="P499" s="202" t="s">
        <v>170</v>
      </c>
      <c r="Q499" s="202" t="s">
        <v>171</v>
      </c>
      <c r="R499" s="202" t="s">
        <v>172</v>
      </c>
      <c r="S499" s="202" t="s">
        <v>173</v>
      </c>
      <c r="T499" s="202" t="s">
        <v>174</v>
      </c>
      <c r="U499" s="202" t="s">
        <v>175</v>
      </c>
      <c r="V499" s="202" t="s">
        <v>176</v>
      </c>
      <c r="W499" s="202" t="s">
        <v>158</v>
      </c>
      <c r="X499" s="202" t="s">
        <v>201</v>
      </c>
      <c r="Y499" s="202" t="s">
        <v>202</v>
      </c>
      <c r="Z499" s="202" t="s">
        <v>203</v>
      </c>
      <c r="AA499" s="202" t="s">
        <v>204</v>
      </c>
      <c r="AB499" s="202" t="s">
        <v>160</v>
      </c>
      <c r="AC499" s="202" t="s">
        <v>205</v>
      </c>
      <c r="AD499" s="202" t="s">
        <v>206</v>
      </c>
      <c r="AE499" s="202" t="s">
        <v>207</v>
      </c>
      <c r="AF499" s="202" t="s">
        <v>208</v>
      </c>
      <c r="AG499" s="202" t="s">
        <v>209</v>
      </c>
      <c r="AH499" s="202" t="s">
        <v>210</v>
      </c>
      <c r="AI499" s="202" t="s">
        <v>211</v>
      </c>
      <c r="AJ499" s="202" t="s">
        <v>212</v>
      </c>
      <c r="AK499" s="202" t="s">
        <v>213</v>
      </c>
      <c r="AL499" s="202" t="s">
        <v>221</v>
      </c>
      <c r="AM499" s="202" t="s">
        <v>222</v>
      </c>
      <c r="AN499" s="202" t="s">
        <v>223</v>
      </c>
      <c r="AO499" s="202" t="s">
        <v>224</v>
      </c>
      <c r="AP499" s="202" t="s">
        <v>225</v>
      </c>
      <c r="AQ499" s="202" t="s">
        <v>226</v>
      </c>
      <c r="AR499" s="202" t="s">
        <v>162</v>
      </c>
      <c r="AS499" s="202" t="s">
        <v>227</v>
      </c>
      <c r="AT499" s="202" t="s">
        <v>228</v>
      </c>
      <c r="AU499" s="202" t="s">
        <v>229</v>
      </c>
      <c r="AV499" s="202" t="s">
        <v>230</v>
      </c>
      <c r="AW499" s="202" t="s">
        <v>231</v>
      </c>
      <c r="AX499" s="202" t="s">
        <v>168</v>
      </c>
      <c r="AY499" s="202" t="s">
        <v>232</v>
      </c>
      <c r="AZ499" s="202" t="s">
        <v>233</v>
      </c>
      <c r="BA499" s="202" t="s">
        <v>234</v>
      </c>
      <c r="BB499" s="202" t="s">
        <v>235</v>
      </c>
      <c r="BC499" s="202" t="s">
        <v>236</v>
      </c>
      <c r="BD499" s="202" t="s">
        <v>214</v>
      </c>
      <c r="BE499" s="202" t="s">
        <v>215</v>
      </c>
      <c r="BF499" s="202" t="s">
        <v>216</v>
      </c>
      <c r="BG499" s="202" t="s">
        <v>217</v>
      </c>
      <c r="BH499" s="202" t="s">
        <v>218</v>
      </c>
      <c r="BI499" s="202" t="s">
        <v>167</v>
      </c>
      <c r="BJ499" s="202" t="s">
        <v>161</v>
      </c>
      <c r="BK499" s="202" t="s">
        <v>219</v>
      </c>
      <c r="BL499" s="202" t="s">
        <v>220</v>
      </c>
      <c r="BM499" s="202" t="s">
        <v>177</v>
      </c>
      <c r="BN499" s="202" t="s">
        <v>178</v>
      </c>
      <c r="BO499" s="202" t="s">
        <v>179</v>
      </c>
      <c r="BP499" s="202" t="s">
        <v>180</v>
      </c>
      <c r="BQ499" s="202" t="s">
        <v>181</v>
      </c>
      <c r="BR499" s="202" t="s">
        <v>182</v>
      </c>
      <c r="BS499" s="202" t="s">
        <v>183</v>
      </c>
      <c r="BT499" s="202" t="s">
        <v>184</v>
      </c>
      <c r="BU499" s="202" t="s">
        <v>185</v>
      </c>
      <c r="BV499" s="202" t="s">
        <v>186</v>
      </c>
      <c r="BW499" s="202" t="s">
        <v>159</v>
      </c>
      <c r="BX499" s="202" t="s">
        <v>187</v>
      </c>
      <c r="BY499" s="202" t="s">
        <v>188</v>
      </c>
      <c r="BZ499" s="202" t="s">
        <v>189</v>
      </c>
      <c r="CA499" s="202" t="s">
        <v>190</v>
      </c>
      <c r="CB499" s="202" t="s">
        <v>191</v>
      </c>
      <c r="CC499" s="202" t="s">
        <v>192</v>
      </c>
      <c r="CD499" s="202" t="s">
        <v>193</v>
      </c>
      <c r="CE499" s="202" t="s">
        <v>194</v>
      </c>
      <c r="CF499" s="202" t="s">
        <v>195</v>
      </c>
      <c r="CG499" s="202" t="s">
        <v>196</v>
      </c>
      <c r="CH499" s="202" t="s">
        <v>197</v>
      </c>
      <c r="CI499" s="202" t="s">
        <v>198</v>
      </c>
      <c r="CJ499" s="202" t="s">
        <v>199</v>
      </c>
      <c r="CK499" s="202" t="s">
        <v>200</v>
      </c>
      <c r="CL499" s="202" t="s">
        <v>165</v>
      </c>
      <c r="CM499" s="202" t="s">
        <v>166</v>
      </c>
    </row>
    <row r="500" spans="1:91" s="122" customFormat="1" ht="25.95" customHeight="1">
      <c r="A500" s="365"/>
      <c r="C500" s="271" t="s">
        <v>1344</v>
      </c>
      <c r="D500" s="270" t="s">
        <v>373</v>
      </c>
      <c r="E500" s="270" t="s">
        <v>374</v>
      </c>
      <c r="F500" s="270" t="s">
        <v>375</v>
      </c>
      <c r="G500" s="270" t="s">
        <v>376</v>
      </c>
      <c r="H500" s="270" t="s">
        <v>377</v>
      </c>
      <c r="I500" s="270" t="s">
        <v>378</v>
      </c>
      <c r="J500" s="270" t="s">
        <v>379</v>
      </c>
      <c r="K500" s="270" t="s">
        <v>380</v>
      </c>
      <c r="L500" s="270" t="s">
        <v>381</v>
      </c>
      <c r="M500" s="270" t="s">
        <v>382</v>
      </c>
      <c r="N500" s="270" t="s">
        <v>383</v>
      </c>
      <c r="O500" s="270" t="s">
        <v>384</v>
      </c>
      <c r="P500" s="270" t="s">
        <v>297</v>
      </c>
      <c r="Q500" s="270" t="s">
        <v>298</v>
      </c>
      <c r="R500" s="270" t="s">
        <v>299</v>
      </c>
      <c r="S500" s="270" t="s">
        <v>300</v>
      </c>
      <c r="T500" s="270" t="s">
        <v>301</v>
      </c>
      <c r="U500" s="270" t="s">
        <v>302</v>
      </c>
      <c r="V500" s="270" t="s">
        <v>303</v>
      </c>
      <c r="W500" s="270" t="s">
        <v>304</v>
      </c>
      <c r="X500" s="270" t="s">
        <v>332</v>
      </c>
      <c r="Y500" s="270" t="s">
        <v>333</v>
      </c>
      <c r="Z500" s="270" t="s">
        <v>334</v>
      </c>
      <c r="AA500" s="270" t="s">
        <v>335</v>
      </c>
      <c r="AB500" s="270" t="s">
        <v>336</v>
      </c>
      <c r="AC500" s="270" t="s">
        <v>337</v>
      </c>
      <c r="AD500" s="270" t="s">
        <v>338</v>
      </c>
      <c r="AE500" s="270" t="s">
        <v>339</v>
      </c>
      <c r="AF500" s="270" t="s">
        <v>340</v>
      </c>
      <c r="AG500" s="270" t="s">
        <v>341</v>
      </c>
      <c r="AH500" s="270" t="s">
        <v>342</v>
      </c>
      <c r="AI500" s="270" t="s">
        <v>343</v>
      </c>
      <c r="AJ500" s="270" t="s">
        <v>344</v>
      </c>
      <c r="AK500" s="270" t="s">
        <v>345</v>
      </c>
      <c r="AL500" s="270" t="s">
        <v>355</v>
      </c>
      <c r="AM500" s="270" t="s">
        <v>356</v>
      </c>
      <c r="AN500" s="270" t="s">
        <v>357</v>
      </c>
      <c r="AO500" s="270" t="s">
        <v>358</v>
      </c>
      <c r="AP500" s="270" t="s">
        <v>359</v>
      </c>
      <c r="AQ500" s="270" t="s">
        <v>360</v>
      </c>
      <c r="AR500" s="270" t="s">
        <v>361</v>
      </c>
      <c r="AS500" s="270" t="s">
        <v>362</v>
      </c>
      <c r="AT500" s="270" t="s">
        <v>363</v>
      </c>
      <c r="AU500" s="270" t="s">
        <v>364</v>
      </c>
      <c r="AV500" s="270" t="s">
        <v>365</v>
      </c>
      <c r="AW500" s="270" t="s">
        <v>366</v>
      </c>
      <c r="AX500" s="270" t="s">
        <v>367</v>
      </c>
      <c r="AY500" s="270" t="s">
        <v>368</v>
      </c>
      <c r="AZ500" s="270" t="s">
        <v>369</v>
      </c>
      <c r="BA500" s="270" t="s">
        <v>370</v>
      </c>
      <c r="BB500" s="270" t="s">
        <v>371</v>
      </c>
      <c r="BC500" s="270" t="s">
        <v>372</v>
      </c>
      <c r="BD500" s="270" t="s">
        <v>346</v>
      </c>
      <c r="BE500" s="270" t="s">
        <v>347</v>
      </c>
      <c r="BF500" s="270" t="s">
        <v>348</v>
      </c>
      <c r="BG500" s="270" t="s">
        <v>349</v>
      </c>
      <c r="BH500" s="270" t="s">
        <v>350</v>
      </c>
      <c r="BI500" s="270" t="s">
        <v>351</v>
      </c>
      <c r="BJ500" s="270" t="s">
        <v>352</v>
      </c>
      <c r="BK500" s="270" t="s">
        <v>353</v>
      </c>
      <c r="BL500" s="270" t="s">
        <v>354</v>
      </c>
      <c r="BM500" s="270" t="s">
        <v>305</v>
      </c>
      <c r="BN500" s="270" t="s">
        <v>306</v>
      </c>
      <c r="BO500" s="270" t="s">
        <v>307</v>
      </c>
      <c r="BP500" s="270" t="s">
        <v>308</v>
      </c>
      <c r="BQ500" s="270" t="s">
        <v>309</v>
      </c>
      <c r="BR500" s="270" t="s">
        <v>310</v>
      </c>
      <c r="BS500" s="270" t="s">
        <v>311</v>
      </c>
      <c r="BT500" s="270" t="s">
        <v>312</v>
      </c>
      <c r="BU500" s="270" t="s">
        <v>313</v>
      </c>
      <c r="BV500" s="270" t="s">
        <v>314</v>
      </c>
      <c r="BW500" s="270" t="s">
        <v>315</v>
      </c>
      <c r="BX500" s="270" t="s">
        <v>316</v>
      </c>
      <c r="BY500" s="270" t="s">
        <v>317</v>
      </c>
      <c r="BZ500" s="270" t="s">
        <v>318</v>
      </c>
      <c r="CA500" s="270" t="s">
        <v>319</v>
      </c>
      <c r="CB500" s="270" t="s">
        <v>320</v>
      </c>
      <c r="CC500" s="270" t="s">
        <v>321</v>
      </c>
      <c r="CD500" s="270" t="s">
        <v>322</v>
      </c>
      <c r="CE500" s="270" t="s">
        <v>323</v>
      </c>
      <c r="CF500" s="270" t="s">
        <v>324</v>
      </c>
      <c r="CG500" s="270" t="s">
        <v>325</v>
      </c>
      <c r="CH500" s="270" t="s">
        <v>326</v>
      </c>
      <c r="CI500" s="270" t="s">
        <v>327</v>
      </c>
      <c r="CJ500" s="270" t="s">
        <v>328</v>
      </c>
      <c r="CK500" s="270" t="s">
        <v>329</v>
      </c>
      <c r="CL500" s="270" t="s">
        <v>330</v>
      </c>
      <c r="CM500" s="270" t="s">
        <v>331</v>
      </c>
    </row>
    <row r="501" spans="1:91" s="122" customFormat="1" ht="25.95" customHeight="1">
      <c r="A501" s="365"/>
      <c r="C501" s="198" t="s">
        <v>704</v>
      </c>
      <c r="D501" s="203">
        <v>241083484.73000002</v>
      </c>
      <c r="E501" s="203">
        <v>31943334.860000003</v>
      </c>
      <c r="F501" s="203">
        <v>34072597.300000004</v>
      </c>
      <c r="G501" s="203">
        <v>34201978.490000002</v>
      </c>
      <c r="H501" s="203">
        <v>26978762.399999999</v>
      </c>
      <c r="I501" s="203">
        <v>35167768.269999996</v>
      </c>
      <c r="J501" s="203">
        <v>56308614.849999994</v>
      </c>
      <c r="K501" s="203">
        <v>75851632.060000002</v>
      </c>
      <c r="L501" s="203">
        <v>41370505.200000003</v>
      </c>
      <c r="M501" s="203">
        <v>47632276.990000002</v>
      </c>
      <c r="N501" s="203">
        <v>108306183.87</v>
      </c>
      <c r="O501" s="203">
        <v>17420229.039999999</v>
      </c>
      <c r="P501" s="203">
        <v>184980977.84</v>
      </c>
      <c r="Q501" s="203">
        <v>51055094.870000012</v>
      </c>
      <c r="R501" s="203">
        <v>63890610.840000011</v>
      </c>
      <c r="S501" s="203">
        <v>73756588.909999996</v>
      </c>
      <c r="T501" s="203">
        <v>40574975.600000009</v>
      </c>
      <c r="U501" s="203">
        <v>53661509.590000004</v>
      </c>
      <c r="V501" s="203">
        <v>37306623.240000002</v>
      </c>
      <c r="W501" s="203">
        <v>18852557.420000002</v>
      </c>
      <c r="X501" s="203">
        <v>299478985.04999995</v>
      </c>
      <c r="Y501" s="203">
        <v>37688039.00999999</v>
      </c>
      <c r="Z501" s="203">
        <v>65170447.769999996</v>
      </c>
      <c r="AA501" s="203">
        <v>51196588.269999996</v>
      </c>
      <c r="AB501" s="203">
        <v>16087250.860000001</v>
      </c>
      <c r="AC501" s="203">
        <v>29429866.719999999</v>
      </c>
      <c r="AD501" s="203">
        <v>29136263.079999998</v>
      </c>
      <c r="AE501" s="203">
        <v>130851520.52999999</v>
      </c>
      <c r="AF501" s="203">
        <v>31470130.699999999</v>
      </c>
      <c r="AG501" s="203">
        <v>39460073.840000004</v>
      </c>
      <c r="AH501" s="203">
        <v>44883395.560000002</v>
      </c>
      <c r="AI501" s="203">
        <v>58168462</v>
      </c>
      <c r="AJ501" s="203">
        <v>37007479.440000005</v>
      </c>
      <c r="AK501" s="203">
        <v>22983732.920000006</v>
      </c>
      <c r="AL501" s="203">
        <v>752473344.49999988</v>
      </c>
      <c r="AM501" s="203">
        <v>53264150.320000008</v>
      </c>
      <c r="AN501" s="203">
        <v>30870947.130000003</v>
      </c>
      <c r="AO501" s="203">
        <v>84509042.699999988</v>
      </c>
      <c r="AP501" s="203">
        <v>68315763.200000003</v>
      </c>
      <c r="AQ501" s="203">
        <v>40878864.130000003</v>
      </c>
      <c r="AR501" s="203">
        <v>11911886.020000001</v>
      </c>
      <c r="AS501" s="203">
        <v>239672539.46999997</v>
      </c>
      <c r="AT501" s="203">
        <v>50500333.370000005</v>
      </c>
      <c r="AU501" s="203">
        <v>102905185.31000002</v>
      </c>
      <c r="AV501" s="203">
        <v>77330061.409999996</v>
      </c>
      <c r="AW501" s="203">
        <v>41098600.120000005</v>
      </c>
      <c r="AX501" s="203">
        <v>21000650.379999999</v>
      </c>
      <c r="AY501" s="203">
        <v>37260956.700000003</v>
      </c>
      <c r="AZ501" s="203">
        <v>41197424.79999999</v>
      </c>
      <c r="BA501" s="203">
        <v>40707117.690000005</v>
      </c>
      <c r="BB501" s="203">
        <v>218803268.09999999</v>
      </c>
      <c r="BC501" s="203">
        <v>36062186.219999999</v>
      </c>
      <c r="BD501" s="203">
        <v>302698074.35999995</v>
      </c>
      <c r="BE501" s="203">
        <v>108408457.36</v>
      </c>
      <c r="BF501" s="203">
        <v>30507738.739999998</v>
      </c>
      <c r="BG501" s="203">
        <v>26887886.240000002</v>
      </c>
      <c r="BH501" s="203">
        <v>160137474.90000004</v>
      </c>
      <c r="BI501" s="203">
        <v>29655285.299999997</v>
      </c>
      <c r="BJ501" s="203">
        <v>12835448.920000002</v>
      </c>
      <c r="BK501" s="203">
        <v>40235512.440000013</v>
      </c>
      <c r="BL501" s="203">
        <v>37364553.350000001</v>
      </c>
      <c r="BM501" s="203">
        <v>218521054.80000004</v>
      </c>
      <c r="BN501" s="203">
        <v>76475391.61999999</v>
      </c>
      <c r="BO501" s="203">
        <v>47087680.95000001</v>
      </c>
      <c r="BP501" s="203">
        <v>88227704.649999976</v>
      </c>
      <c r="BQ501" s="203">
        <v>55645593.309999987</v>
      </c>
      <c r="BR501" s="203">
        <v>37277751.270000003</v>
      </c>
      <c r="BS501" s="203">
        <v>1116012670.0200002</v>
      </c>
      <c r="BT501" s="203">
        <v>59790704.710000001</v>
      </c>
      <c r="BU501" s="203">
        <v>49795166.129999995</v>
      </c>
      <c r="BV501" s="203">
        <v>217038688.24999997</v>
      </c>
      <c r="BW501" s="203">
        <v>4544159.5999999996</v>
      </c>
      <c r="BX501" s="203">
        <v>40754107.620000005</v>
      </c>
      <c r="BY501" s="203">
        <v>131040724.18000004</v>
      </c>
      <c r="BZ501" s="203">
        <v>28208335.350000001</v>
      </c>
      <c r="CA501" s="203">
        <v>34625567.369999997</v>
      </c>
      <c r="CB501" s="203">
        <v>38191262.539999999</v>
      </c>
      <c r="CC501" s="203">
        <v>49483185.119999997</v>
      </c>
      <c r="CD501" s="203">
        <v>110841251.75</v>
      </c>
      <c r="CE501" s="203">
        <v>55541203.61999999</v>
      </c>
      <c r="CF501" s="203">
        <v>93841779.24000001</v>
      </c>
      <c r="CG501" s="203">
        <v>30246524.899999999</v>
      </c>
      <c r="CH501" s="203">
        <v>23497995.079999998</v>
      </c>
      <c r="CI501" s="203">
        <v>31159071.730000004</v>
      </c>
      <c r="CJ501" s="203">
        <v>26816162.460000001</v>
      </c>
      <c r="CK501" s="203">
        <v>143732936.52000001</v>
      </c>
      <c r="CL501" s="203">
        <v>28956673.589999996</v>
      </c>
      <c r="CM501" s="203">
        <v>24020899.52</v>
      </c>
    </row>
    <row r="502" spans="1:91" s="122" customFormat="1" ht="25.95" customHeight="1">
      <c r="A502" s="365"/>
      <c r="C502" s="198" t="s">
        <v>705</v>
      </c>
      <c r="D502" s="202">
        <v>112246834.97999999</v>
      </c>
      <c r="E502" s="202">
        <v>7001220.8600000013</v>
      </c>
      <c r="F502" s="202">
        <v>977180.36</v>
      </c>
      <c r="G502" s="202">
        <v>845011.73</v>
      </c>
      <c r="H502" s="202">
        <v>1869491.89</v>
      </c>
      <c r="I502" s="202">
        <v>9053868.3600000013</v>
      </c>
      <c r="J502" s="202">
        <v>4736342.4400000004</v>
      </c>
      <c r="K502" s="202">
        <v>35818898.860000007</v>
      </c>
      <c r="L502" s="202">
        <v>3081017.29</v>
      </c>
      <c r="M502" s="202">
        <v>1290187.17</v>
      </c>
      <c r="N502" s="202">
        <v>16685967.1</v>
      </c>
      <c r="O502" s="202">
        <v>629076.88</v>
      </c>
      <c r="P502" s="202">
        <v>78199090.50000003</v>
      </c>
      <c r="Q502" s="202">
        <v>2010472.22</v>
      </c>
      <c r="R502" s="202">
        <v>18127743.100000001</v>
      </c>
      <c r="S502" s="202">
        <v>8876699.8399999999</v>
      </c>
      <c r="T502" s="202">
        <v>5399150.9600000009</v>
      </c>
      <c r="U502" s="202">
        <v>1988686.9999999998</v>
      </c>
      <c r="V502" s="202">
        <v>2350531.02</v>
      </c>
      <c r="W502" s="202">
        <v>870140.48999999987</v>
      </c>
      <c r="X502" s="202">
        <v>179260973.37</v>
      </c>
      <c r="Y502" s="202">
        <v>1074052.3400000001</v>
      </c>
      <c r="Z502" s="202">
        <v>3729100.35</v>
      </c>
      <c r="AA502" s="202">
        <v>1782929.7999999998</v>
      </c>
      <c r="AB502" s="202">
        <v>778218.25</v>
      </c>
      <c r="AC502" s="202">
        <v>1982395.8199999998</v>
      </c>
      <c r="AD502" s="202">
        <v>1138869.4100000001</v>
      </c>
      <c r="AE502" s="202">
        <v>6210748.1499999994</v>
      </c>
      <c r="AF502" s="202">
        <v>934889.8899999999</v>
      </c>
      <c r="AG502" s="202">
        <v>808181.14</v>
      </c>
      <c r="AH502" s="202">
        <v>3705104.1500000004</v>
      </c>
      <c r="AI502" s="202">
        <v>8867764.5899999999</v>
      </c>
      <c r="AJ502" s="202">
        <v>1673738.33</v>
      </c>
      <c r="AK502" s="202">
        <v>3126688.8300000005</v>
      </c>
      <c r="AL502" s="202">
        <v>424859486.13000005</v>
      </c>
      <c r="AM502" s="202">
        <v>1875220</v>
      </c>
      <c r="AN502" s="202">
        <v>2266526.2400000002</v>
      </c>
      <c r="AO502" s="202">
        <v>19431465.530000001</v>
      </c>
      <c r="AP502" s="202">
        <v>5972925.4200000009</v>
      </c>
      <c r="AQ502" s="202">
        <v>1737880.59</v>
      </c>
      <c r="AR502" s="202">
        <v>456047.22</v>
      </c>
      <c r="AS502" s="202">
        <v>79880213.329999998</v>
      </c>
      <c r="AT502" s="202">
        <v>2516032.25</v>
      </c>
      <c r="AU502" s="202">
        <v>5905610.8700000001</v>
      </c>
      <c r="AV502" s="202">
        <v>2780562.22</v>
      </c>
      <c r="AW502" s="202">
        <v>902951.62</v>
      </c>
      <c r="AX502" s="202">
        <v>1558279.2099999997</v>
      </c>
      <c r="AY502" s="202">
        <v>4080278.85</v>
      </c>
      <c r="AZ502" s="202">
        <v>1797934.71</v>
      </c>
      <c r="BA502" s="202">
        <v>1205191.28</v>
      </c>
      <c r="BB502" s="202">
        <v>70371397.11999999</v>
      </c>
      <c r="BC502" s="202">
        <v>4447632.16</v>
      </c>
      <c r="BD502" s="202">
        <v>120534129.94999999</v>
      </c>
      <c r="BE502" s="202">
        <v>13183338.420000002</v>
      </c>
      <c r="BF502" s="202">
        <v>1143406.6599999999</v>
      </c>
      <c r="BG502" s="202">
        <v>8841672.1900000013</v>
      </c>
      <c r="BH502" s="202">
        <v>88195300.460000008</v>
      </c>
      <c r="BI502" s="202">
        <v>933016.56</v>
      </c>
      <c r="BJ502" s="202">
        <v>2216222.08</v>
      </c>
      <c r="BK502" s="202">
        <v>4803274.1799999988</v>
      </c>
      <c r="BL502" s="202">
        <v>994170.67</v>
      </c>
      <c r="BM502" s="202">
        <v>103206783.17</v>
      </c>
      <c r="BN502" s="202">
        <v>2365790.9699999997</v>
      </c>
      <c r="BO502" s="202">
        <v>6394233.5499999998</v>
      </c>
      <c r="BP502" s="202">
        <v>2518354.3400000003</v>
      </c>
      <c r="BQ502" s="202">
        <v>1313162.8800000001</v>
      </c>
      <c r="BR502" s="202">
        <v>4223961.45</v>
      </c>
      <c r="BS502" s="202">
        <v>369395815</v>
      </c>
      <c r="BT502" s="202">
        <v>2433943.33</v>
      </c>
      <c r="BU502" s="202">
        <v>1297195.73</v>
      </c>
      <c r="BV502" s="202">
        <v>53284727.250000007</v>
      </c>
      <c r="BW502" s="202">
        <v>1561595.58</v>
      </c>
      <c r="BX502" s="202">
        <v>1463379.5300000003</v>
      </c>
      <c r="BY502" s="202">
        <v>17635131.629999995</v>
      </c>
      <c r="BZ502" s="202">
        <v>1240681.28</v>
      </c>
      <c r="CA502" s="202">
        <v>688371.75</v>
      </c>
      <c r="CB502" s="202">
        <v>4135422.7600000002</v>
      </c>
      <c r="CC502" s="202">
        <v>12255155.540000001</v>
      </c>
      <c r="CD502" s="202">
        <v>8611912.3299999982</v>
      </c>
      <c r="CE502" s="202">
        <v>3084887.7399999998</v>
      </c>
      <c r="CF502" s="202">
        <v>12747922.08</v>
      </c>
      <c r="CG502" s="202">
        <v>5135451.4200000009</v>
      </c>
      <c r="CH502" s="202">
        <v>2133452.9499999997</v>
      </c>
      <c r="CI502" s="202">
        <v>557273.77</v>
      </c>
      <c r="CJ502" s="202">
        <v>4633461.3600000003</v>
      </c>
      <c r="CK502" s="202">
        <v>33376752.789999999</v>
      </c>
      <c r="CL502" s="202">
        <v>3105756.13</v>
      </c>
      <c r="CM502" s="202">
        <v>3462391.35</v>
      </c>
    </row>
    <row r="503" spans="1:91" s="122" customFormat="1" ht="25.95" customHeight="1">
      <c r="A503" s="365"/>
      <c r="C503" s="198" t="s">
        <v>706</v>
      </c>
      <c r="D503" s="203">
        <v>60501524.670000002</v>
      </c>
      <c r="E503" s="203">
        <v>2593858.8199999998</v>
      </c>
      <c r="F503" s="203">
        <v>5615651.1099999994</v>
      </c>
      <c r="G503" s="203">
        <v>4948535.8100000005</v>
      </c>
      <c r="H503" s="203">
        <v>6053888.8800000008</v>
      </c>
      <c r="I503" s="203">
        <v>6175320.6600000001</v>
      </c>
      <c r="J503" s="203">
        <v>11112791.469999999</v>
      </c>
      <c r="K503" s="203">
        <v>8127683.1400000006</v>
      </c>
      <c r="L503" s="203">
        <v>4551861.04</v>
      </c>
      <c r="M503" s="203">
        <v>10348319.82</v>
      </c>
      <c r="N503" s="203">
        <v>9711183.9900000002</v>
      </c>
      <c r="O503" s="203">
        <v>3388972.4000000004</v>
      </c>
      <c r="P503" s="203">
        <v>40288445.460000001</v>
      </c>
      <c r="Q503" s="203">
        <v>7751134.7599999998</v>
      </c>
      <c r="R503" s="203">
        <v>8552190.2699999996</v>
      </c>
      <c r="S503" s="203">
        <v>9674527.8099999987</v>
      </c>
      <c r="T503" s="203">
        <v>7532567.1400000006</v>
      </c>
      <c r="U503" s="203">
        <v>9200954.8500000015</v>
      </c>
      <c r="V503" s="203">
        <v>4299505.97</v>
      </c>
      <c r="W503" s="203">
        <v>6494997.5300000003</v>
      </c>
      <c r="X503" s="203">
        <v>39182489.120000005</v>
      </c>
      <c r="Y503" s="203">
        <v>4855144.2700000005</v>
      </c>
      <c r="Z503" s="203">
        <v>4829369.18</v>
      </c>
      <c r="AA503" s="203">
        <v>8551461.5999999996</v>
      </c>
      <c r="AB503" s="203">
        <v>10046241.060000001</v>
      </c>
      <c r="AC503" s="203">
        <v>3728198.41</v>
      </c>
      <c r="AD503" s="203">
        <v>3054664.5300000003</v>
      </c>
      <c r="AE503" s="203">
        <v>16046016.199999999</v>
      </c>
      <c r="AF503" s="203">
        <v>2202122.73</v>
      </c>
      <c r="AG503" s="203">
        <v>7386659.6000000006</v>
      </c>
      <c r="AH503" s="203">
        <v>10552551.02</v>
      </c>
      <c r="AI503" s="203">
        <v>11335809</v>
      </c>
      <c r="AJ503" s="203">
        <v>2742348.54</v>
      </c>
      <c r="AK503" s="203">
        <v>2407814.5100000002</v>
      </c>
      <c r="AL503" s="203">
        <v>83838788.590000004</v>
      </c>
      <c r="AM503" s="203">
        <v>7354121.0300000003</v>
      </c>
      <c r="AN503" s="203">
        <v>5699848.3200000003</v>
      </c>
      <c r="AO503" s="203">
        <v>9254085.4600000009</v>
      </c>
      <c r="AP503" s="203">
        <v>4335984.68</v>
      </c>
      <c r="AQ503" s="203">
        <v>6903260.54</v>
      </c>
      <c r="AR503" s="203">
        <v>4830157.26</v>
      </c>
      <c r="AS503" s="203">
        <v>28424292</v>
      </c>
      <c r="AT503" s="203">
        <v>3745985.39</v>
      </c>
      <c r="AU503" s="203">
        <v>19444242.940000001</v>
      </c>
      <c r="AV503" s="203">
        <v>9569554.0500000007</v>
      </c>
      <c r="AW503" s="203">
        <v>6404829.2200000007</v>
      </c>
      <c r="AX503" s="203">
        <v>3480446.8</v>
      </c>
      <c r="AY503" s="203">
        <v>6674095.5800000001</v>
      </c>
      <c r="AZ503" s="203">
        <v>9143499.3099999987</v>
      </c>
      <c r="BA503" s="203">
        <v>3137672.9</v>
      </c>
      <c r="BB503" s="203">
        <v>21318619.080000002</v>
      </c>
      <c r="BC503" s="203">
        <v>2784650.83</v>
      </c>
      <c r="BD503" s="203">
        <v>21538936.009999998</v>
      </c>
      <c r="BE503" s="203">
        <v>13077568.950000001</v>
      </c>
      <c r="BF503" s="203">
        <v>2385771.89</v>
      </c>
      <c r="BG503" s="203">
        <v>8204722.4700000007</v>
      </c>
      <c r="BH503" s="203">
        <v>13709698.719999999</v>
      </c>
      <c r="BI503" s="203">
        <v>2246448.79</v>
      </c>
      <c r="BJ503" s="203">
        <v>1386806.3</v>
      </c>
      <c r="BK503" s="203">
        <v>3351421.8199999994</v>
      </c>
      <c r="BL503" s="203">
        <v>4546527.76</v>
      </c>
      <c r="BM503" s="203">
        <v>19885900.530000001</v>
      </c>
      <c r="BN503" s="203">
        <v>10367499.370000001</v>
      </c>
      <c r="BO503" s="203">
        <v>6678425.1299999999</v>
      </c>
      <c r="BP503" s="203">
        <v>13781434.84</v>
      </c>
      <c r="BQ503" s="203">
        <v>13248384.92</v>
      </c>
      <c r="BR503" s="203">
        <v>2623767.8600000003</v>
      </c>
      <c r="BS503" s="203">
        <v>65911927.890000001</v>
      </c>
      <c r="BT503" s="203">
        <v>7884411.2800000003</v>
      </c>
      <c r="BU503" s="203">
        <v>10753769.359999999</v>
      </c>
      <c r="BV503" s="203">
        <v>25207321.09</v>
      </c>
      <c r="BW503" s="203">
        <v>945753.89</v>
      </c>
      <c r="BX503" s="203">
        <v>5847325.21</v>
      </c>
      <c r="BY503" s="203">
        <v>19499252.359999999</v>
      </c>
      <c r="BZ503" s="203">
        <v>4483828.42</v>
      </c>
      <c r="CA503" s="203">
        <v>3325168.98</v>
      </c>
      <c r="CB503" s="203">
        <v>4460369.01</v>
      </c>
      <c r="CC503" s="203">
        <v>7982281.7400000002</v>
      </c>
      <c r="CD503" s="203">
        <v>9849919.3300000001</v>
      </c>
      <c r="CE503" s="203">
        <v>17677258.490000002</v>
      </c>
      <c r="CF503" s="203">
        <v>8825883.5899999999</v>
      </c>
      <c r="CG503" s="203">
        <v>4221613.88</v>
      </c>
      <c r="CH503" s="203">
        <v>5309420.8900000006</v>
      </c>
      <c r="CI503" s="203">
        <v>8486997.3300000001</v>
      </c>
      <c r="CJ503" s="203">
        <v>4550056.2200000007</v>
      </c>
      <c r="CK503" s="203">
        <v>17862337.41</v>
      </c>
      <c r="CL503" s="203">
        <v>7275466.8699999992</v>
      </c>
      <c r="CM503" s="203">
        <v>3864267.94</v>
      </c>
    </row>
    <row r="504" spans="1:91" s="122" customFormat="1" ht="25.95" customHeight="1">
      <c r="A504" s="365"/>
      <c r="C504" s="198" t="s">
        <v>707</v>
      </c>
      <c r="D504" s="202">
        <v>2456828</v>
      </c>
      <c r="E504" s="202">
        <v>115300</v>
      </c>
      <c r="F504" s="202">
        <v>218450</v>
      </c>
      <c r="G504" s="202">
        <v>84550</v>
      </c>
      <c r="H504" s="202">
        <v>63800</v>
      </c>
      <c r="I504" s="202">
        <v>154900</v>
      </c>
      <c r="J504" s="202">
        <v>97300</v>
      </c>
      <c r="K504" s="202">
        <v>239250</v>
      </c>
      <c r="L504" s="202">
        <v>145550</v>
      </c>
      <c r="M504" s="202">
        <v>101800</v>
      </c>
      <c r="N504" s="202">
        <v>465150</v>
      </c>
      <c r="O504" s="202">
        <v>65950</v>
      </c>
      <c r="P504" s="202">
        <v>634050</v>
      </c>
      <c r="Q504" s="202">
        <v>267900</v>
      </c>
      <c r="R504" s="202">
        <v>206700</v>
      </c>
      <c r="S504" s="202">
        <v>30050</v>
      </c>
      <c r="T504" s="202">
        <v>90400</v>
      </c>
      <c r="U504" s="202">
        <v>82300</v>
      </c>
      <c r="V504" s="202">
        <v>175400</v>
      </c>
      <c r="W504" s="202">
        <v>132300</v>
      </c>
      <c r="X504" s="202">
        <v>1390550</v>
      </c>
      <c r="Y504" s="202">
        <v>186300</v>
      </c>
      <c r="Z504" s="202">
        <v>672600</v>
      </c>
      <c r="AA504" s="202">
        <v>385400</v>
      </c>
      <c r="AB504" s="202">
        <v>122750</v>
      </c>
      <c r="AC504" s="202">
        <v>101700</v>
      </c>
      <c r="AD504" s="202">
        <v>0</v>
      </c>
      <c r="AE504" s="202">
        <v>736250</v>
      </c>
      <c r="AF504" s="202">
        <v>377250</v>
      </c>
      <c r="AG504" s="202">
        <v>155950</v>
      </c>
      <c r="AH504" s="202">
        <v>288750</v>
      </c>
      <c r="AI504" s="202">
        <v>331800</v>
      </c>
      <c r="AJ504" s="202">
        <v>185600</v>
      </c>
      <c r="AK504" s="202">
        <v>548000</v>
      </c>
      <c r="AL504" s="202">
        <v>1525050</v>
      </c>
      <c r="AM504" s="202">
        <v>57200</v>
      </c>
      <c r="AN504" s="202">
        <v>103900</v>
      </c>
      <c r="AO504" s="202">
        <v>246750</v>
      </c>
      <c r="AP504" s="202">
        <v>409350</v>
      </c>
      <c r="AQ504" s="202">
        <v>258650</v>
      </c>
      <c r="AR504" s="202">
        <v>154950</v>
      </c>
      <c r="AS504" s="202">
        <v>694500</v>
      </c>
      <c r="AT504" s="202">
        <v>304200</v>
      </c>
      <c r="AU504" s="202">
        <v>407700</v>
      </c>
      <c r="AV504" s="202">
        <v>287350</v>
      </c>
      <c r="AW504" s="202">
        <v>477150</v>
      </c>
      <c r="AX504" s="202">
        <v>61950</v>
      </c>
      <c r="AY504" s="202">
        <v>79250</v>
      </c>
      <c r="AZ504" s="202">
        <v>112600</v>
      </c>
      <c r="BA504" s="202">
        <v>49750</v>
      </c>
      <c r="BB504" s="202">
        <v>722850</v>
      </c>
      <c r="BC504" s="202">
        <v>205900</v>
      </c>
      <c r="BD504" s="202">
        <v>824500</v>
      </c>
      <c r="BE504" s="202">
        <v>284450</v>
      </c>
      <c r="BF504" s="202">
        <v>71050</v>
      </c>
      <c r="BG504" s="202">
        <v>37650</v>
      </c>
      <c r="BH504" s="202">
        <v>211000</v>
      </c>
      <c r="BI504" s="202">
        <v>174100</v>
      </c>
      <c r="BJ504" s="202">
        <v>17400</v>
      </c>
      <c r="BK504" s="202">
        <v>101200</v>
      </c>
      <c r="BL504" s="202">
        <v>23200</v>
      </c>
      <c r="BM504" s="202">
        <v>1504400</v>
      </c>
      <c r="BN504" s="202">
        <v>285900</v>
      </c>
      <c r="BO504" s="202">
        <v>188800</v>
      </c>
      <c r="BP504" s="202">
        <v>116800</v>
      </c>
      <c r="BQ504" s="202">
        <v>217950</v>
      </c>
      <c r="BR504" s="202">
        <v>84300</v>
      </c>
      <c r="BS504" s="202">
        <v>1271500</v>
      </c>
      <c r="BT504" s="202">
        <v>175000</v>
      </c>
      <c r="BU504" s="202">
        <v>104150</v>
      </c>
      <c r="BV504" s="202">
        <v>645650</v>
      </c>
      <c r="BW504" s="202">
        <v>0</v>
      </c>
      <c r="BX504" s="202">
        <v>96650</v>
      </c>
      <c r="BY504" s="202">
        <v>778050</v>
      </c>
      <c r="BZ504" s="202">
        <v>290700</v>
      </c>
      <c r="CA504" s="202">
        <v>156200</v>
      </c>
      <c r="CB504" s="202">
        <v>98350</v>
      </c>
      <c r="CC504" s="202">
        <v>116950</v>
      </c>
      <c r="CD504" s="202">
        <v>173300</v>
      </c>
      <c r="CE504" s="202">
        <v>60800</v>
      </c>
      <c r="CF504" s="202">
        <v>174650</v>
      </c>
      <c r="CG504" s="202">
        <v>228250</v>
      </c>
      <c r="CH504" s="202">
        <v>48550</v>
      </c>
      <c r="CI504" s="202">
        <v>90600</v>
      </c>
      <c r="CJ504" s="202">
        <v>74050</v>
      </c>
      <c r="CK504" s="202">
        <v>360050</v>
      </c>
      <c r="CL504" s="202">
        <v>39150</v>
      </c>
      <c r="CM504" s="202">
        <v>21800</v>
      </c>
    </row>
    <row r="505" spans="1:91" s="122" customFormat="1" ht="25.95" customHeight="1">
      <c r="A505" s="365"/>
      <c r="C505" s="199">
        <v>5</v>
      </c>
      <c r="D505" s="202">
        <v>67622011.840000004</v>
      </c>
      <c r="E505" s="202">
        <v>1279863.2999999998</v>
      </c>
      <c r="F505" s="202">
        <v>795907.07000000007</v>
      </c>
      <c r="G505" s="202">
        <v>789734.45</v>
      </c>
      <c r="H505" s="202">
        <v>374122.49999999994</v>
      </c>
      <c r="I505" s="202">
        <v>1572311.17</v>
      </c>
      <c r="J505" s="202">
        <v>793687.34000000008</v>
      </c>
      <c r="K505" s="202">
        <v>4284447.37</v>
      </c>
      <c r="L505" s="202">
        <v>692669.69</v>
      </c>
      <c r="M505" s="202">
        <v>625414.77</v>
      </c>
      <c r="N505" s="202">
        <v>4973575.2300000004</v>
      </c>
      <c r="O505" s="202">
        <v>328144.59999999998</v>
      </c>
      <c r="P505" s="202">
        <v>13771166.4</v>
      </c>
      <c r="Q505" s="202">
        <v>1141644.9400000002</v>
      </c>
      <c r="R505" s="202">
        <v>4005883.27</v>
      </c>
      <c r="S505" s="202">
        <v>3401538.07</v>
      </c>
      <c r="T505" s="202">
        <v>1527425.8300000003</v>
      </c>
      <c r="U505" s="202">
        <v>1378069.0800000003</v>
      </c>
      <c r="V505" s="202">
        <v>1147535.3299999998</v>
      </c>
      <c r="W505" s="202">
        <v>626205.9800000001</v>
      </c>
      <c r="X505" s="202">
        <v>60164723.339999989</v>
      </c>
      <c r="Y505" s="202">
        <v>1136092.1899999997</v>
      </c>
      <c r="Z505" s="202">
        <v>1872791.98</v>
      </c>
      <c r="AA505" s="202">
        <v>1148374.08</v>
      </c>
      <c r="AB505" s="202">
        <v>670986.5</v>
      </c>
      <c r="AC505" s="202">
        <v>1109056.7999999998</v>
      </c>
      <c r="AD505" s="202">
        <v>508980.50000000006</v>
      </c>
      <c r="AE505" s="202">
        <v>4856232.4000000004</v>
      </c>
      <c r="AF505" s="202">
        <v>1035590.3800000001</v>
      </c>
      <c r="AG505" s="202">
        <v>1268687.0200000003</v>
      </c>
      <c r="AH505" s="202">
        <v>938988.9600000002</v>
      </c>
      <c r="AI505" s="202">
        <v>3406683.08</v>
      </c>
      <c r="AJ505" s="202">
        <v>1012690.5599999999</v>
      </c>
      <c r="AK505" s="202">
        <v>615966.90000000014</v>
      </c>
      <c r="AL505" s="202">
        <v>155842000.15000001</v>
      </c>
      <c r="AM505" s="202">
        <v>1242902.6399999999</v>
      </c>
      <c r="AN505" s="202">
        <v>756683.2</v>
      </c>
      <c r="AO505" s="202">
        <v>1875825.47</v>
      </c>
      <c r="AP505" s="202">
        <v>4060132.9</v>
      </c>
      <c r="AQ505" s="202">
        <v>729227.40999999992</v>
      </c>
      <c r="AR505" s="202">
        <v>379798.28</v>
      </c>
      <c r="AS505" s="202">
        <v>16209916.730000002</v>
      </c>
      <c r="AT505" s="202">
        <v>1194785.6200000001</v>
      </c>
      <c r="AU505" s="202">
        <v>2863025.0399999996</v>
      </c>
      <c r="AV505" s="202">
        <v>2051692.5499999993</v>
      </c>
      <c r="AW505" s="202">
        <v>708524.22000000009</v>
      </c>
      <c r="AX505" s="202">
        <v>962724.93</v>
      </c>
      <c r="AY505" s="202">
        <v>1787695.9</v>
      </c>
      <c r="AZ505" s="202">
        <v>428499.76</v>
      </c>
      <c r="BA505" s="202">
        <v>1221324.53</v>
      </c>
      <c r="BB505" s="202">
        <v>15234152.000000004</v>
      </c>
      <c r="BC505" s="202">
        <v>1139823.8900000001</v>
      </c>
      <c r="BD505" s="202">
        <v>61476098.509999983</v>
      </c>
      <c r="BE505" s="202">
        <v>1290750.2499999995</v>
      </c>
      <c r="BF505" s="202">
        <v>992445.25999999978</v>
      </c>
      <c r="BG505" s="202">
        <v>1416341.2499999995</v>
      </c>
      <c r="BH505" s="202">
        <v>16310855.620000001</v>
      </c>
      <c r="BI505" s="202">
        <v>1063123.8399999999</v>
      </c>
      <c r="BJ505" s="202">
        <v>392679.74</v>
      </c>
      <c r="BK505" s="202">
        <v>533566.16999999981</v>
      </c>
      <c r="BL505" s="202">
        <v>657195.43000000005</v>
      </c>
      <c r="BM505" s="202">
        <v>32038890.090000004</v>
      </c>
      <c r="BN505" s="202">
        <v>1888329.8199999998</v>
      </c>
      <c r="BO505" s="202">
        <v>1822940.63</v>
      </c>
      <c r="BP505" s="202">
        <v>2095036.9299999997</v>
      </c>
      <c r="BQ505" s="202">
        <v>874585.89000000013</v>
      </c>
      <c r="BR505" s="202">
        <v>657657</v>
      </c>
      <c r="BS505" s="202">
        <v>154292826.38000005</v>
      </c>
      <c r="BT505" s="202">
        <v>2211234.2000000002</v>
      </c>
      <c r="BU505" s="202">
        <v>1457119.9700000004</v>
      </c>
      <c r="BV505" s="202">
        <v>16662173.510000002</v>
      </c>
      <c r="BW505" s="202">
        <v>265369</v>
      </c>
      <c r="BX505" s="202">
        <v>1167003.5</v>
      </c>
      <c r="BY505" s="202">
        <v>4665303.55</v>
      </c>
      <c r="BZ505" s="202">
        <v>795879.83000000007</v>
      </c>
      <c r="CA505" s="202">
        <v>729338</v>
      </c>
      <c r="CB505" s="202">
        <v>882800.6</v>
      </c>
      <c r="CC505" s="202">
        <v>1298700.48</v>
      </c>
      <c r="CD505" s="202">
        <v>5321204.3</v>
      </c>
      <c r="CE505" s="202">
        <v>1577487.26</v>
      </c>
      <c r="CF505" s="202">
        <v>6649300.1199999982</v>
      </c>
      <c r="CG505" s="202">
        <v>823386</v>
      </c>
      <c r="CH505" s="202">
        <v>987891.45</v>
      </c>
      <c r="CI505" s="202">
        <v>774264.75</v>
      </c>
      <c r="CJ505" s="202">
        <v>995930</v>
      </c>
      <c r="CK505" s="202">
        <v>7379306.2100000009</v>
      </c>
      <c r="CL505" s="202">
        <v>1245559.6800000002</v>
      </c>
      <c r="CM505" s="202">
        <v>941929.89999999991</v>
      </c>
    </row>
    <row r="506" spans="1:91" s="122" customFormat="1" ht="25.95" customHeight="1">
      <c r="A506" s="365"/>
      <c r="C506" s="199">
        <v>6</v>
      </c>
      <c r="D506" s="203">
        <v>114832744.29000001</v>
      </c>
      <c r="E506" s="203">
        <v>7310577.5399999991</v>
      </c>
      <c r="F506" s="203">
        <v>5363888.5500000007</v>
      </c>
      <c r="G506" s="203">
        <v>5427009.3400000008</v>
      </c>
      <c r="H506" s="203">
        <v>2364311.0800000005</v>
      </c>
      <c r="I506" s="203">
        <v>13605587.260000002</v>
      </c>
      <c r="J506" s="203">
        <v>6390117.8399999999</v>
      </c>
      <c r="K506" s="203">
        <v>16658632.600000001</v>
      </c>
      <c r="L506" s="203">
        <v>4715815.2</v>
      </c>
      <c r="M506" s="203">
        <v>4228375.29</v>
      </c>
      <c r="N506" s="203">
        <v>34378527.890000001</v>
      </c>
      <c r="O506" s="203">
        <v>1865583.08</v>
      </c>
      <c r="P506" s="203">
        <v>63269573.82</v>
      </c>
      <c r="Q506" s="203">
        <v>6305431.1599999992</v>
      </c>
      <c r="R506" s="203">
        <v>11759811.99</v>
      </c>
      <c r="S506" s="203">
        <v>22016638.429999996</v>
      </c>
      <c r="T506" s="203">
        <v>6176998.1200000001</v>
      </c>
      <c r="U506" s="203">
        <v>10241372.32</v>
      </c>
      <c r="V506" s="203">
        <v>5149493.9799999995</v>
      </c>
      <c r="W506" s="203">
        <v>3919906.72</v>
      </c>
      <c r="X506" s="203">
        <v>131915066.48999998</v>
      </c>
      <c r="Y506" s="203">
        <v>2622050.69</v>
      </c>
      <c r="Z506" s="203">
        <v>7841150.6200000001</v>
      </c>
      <c r="AA506" s="203">
        <v>6186382.0599999996</v>
      </c>
      <c r="AB506" s="203">
        <v>3140723.1100000003</v>
      </c>
      <c r="AC506" s="203">
        <v>3458644.7899999996</v>
      </c>
      <c r="AD506" s="203">
        <v>5196182.43</v>
      </c>
      <c r="AE506" s="203">
        <v>19539143.899999999</v>
      </c>
      <c r="AF506" s="203">
        <v>3155387.61</v>
      </c>
      <c r="AG506" s="203">
        <v>3901791.1399999997</v>
      </c>
      <c r="AH506" s="203">
        <v>3541065.4899999998</v>
      </c>
      <c r="AI506" s="203">
        <v>14878495.75</v>
      </c>
      <c r="AJ506" s="203">
        <v>3599794.44</v>
      </c>
      <c r="AK506" s="203">
        <v>2930899.33</v>
      </c>
      <c r="AL506" s="203">
        <v>428152453.26999998</v>
      </c>
      <c r="AM506" s="203">
        <v>3471299.83</v>
      </c>
      <c r="AN506" s="203">
        <v>6931828.8799999999</v>
      </c>
      <c r="AO506" s="203">
        <v>16102724.409999998</v>
      </c>
      <c r="AP506" s="203">
        <v>17525776.780000001</v>
      </c>
      <c r="AQ506" s="203">
        <v>9798123.9100000001</v>
      </c>
      <c r="AR506" s="203">
        <v>2838867.2600000002</v>
      </c>
      <c r="AS506" s="203">
        <v>72580388.939999998</v>
      </c>
      <c r="AT506" s="203">
        <v>5958439.7599999998</v>
      </c>
      <c r="AU506" s="203">
        <v>17783504.869999997</v>
      </c>
      <c r="AV506" s="203">
        <v>13932105.560000002</v>
      </c>
      <c r="AW506" s="203">
        <v>5234109.1399999997</v>
      </c>
      <c r="AX506" s="203">
        <v>2777381.3000000003</v>
      </c>
      <c r="AY506" s="203">
        <v>8157786.8799999999</v>
      </c>
      <c r="AZ506" s="203">
        <v>8198248.3199999994</v>
      </c>
      <c r="BA506" s="203">
        <v>4259065.8199999994</v>
      </c>
      <c r="BB506" s="203">
        <v>66264160.049999997</v>
      </c>
      <c r="BC506" s="203">
        <v>4047457.63</v>
      </c>
      <c r="BD506" s="203">
        <v>175599187.87</v>
      </c>
      <c r="BE506" s="203">
        <v>17606568.609999999</v>
      </c>
      <c r="BF506" s="203">
        <v>4913456.2699999996</v>
      </c>
      <c r="BG506" s="203">
        <v>6232826.0700000003</v>
      </c>
      <c r="BH506" s="203">
        <v>76926753.300000012</v>
      </c>
      <c r="BI506" s="203">
        <v>2504742.27</v>
      </c>
      <c r="BJ506" s="203">
        <v>2762098.43</v>
      </c>
      <c r="BK506" s="203">
        <v>2803198.97</v>
      </c>
      <c r="BL506" s="203">
        <v>3264557.38</v>
      </c>
      <c r="BM506" s="203">
        <v>82983750.860000014</v>
      </c>
      <c r="BN506" s="203">
        <v>8278946.4200000009</v>
      </c>
      <c r="BO506" s="203">
        <v>5775687.6099999994</v>
      </c>
      <c r="BP506" s="203">
        <v>9715771.1699999999</v>
      </c>
      <c r="BQ506" s="203">
        <v>4420073.8800000008</v>
      </c>
      <c r="BR506" s="203">
        <v>3982554.54</v>
      </c>
      <c r="BS506" s="203">
        <v>572813752.47000003</v>
      </c>
      <c r="BT506" s="203">
        <v>6607664.9899999993</v>
      </c>
      <c r="BU506" s="203">
        <v>5084833.62</v>
      </c>
      <c r="BV506" s="203">
        <v>58085223.07</v>
      </c>
      <c r="BW506" s="203">
        <v>5371844.4699999997</v>
      </c>
      <c r="BX506" s="203">
        <v>5716958.0700000003</v>
      </c>
      <c r="BY506" s="203">
        <v>24129644.789999999</v>
      </c>
      <c r="BZ506" s="203">
        <v>3734197.44</v>
      </c>
      <c r="CA506" s="203">
        <v>2991920.0500000003</v>
      </c>
      <c r="CB506" s="203">
        <v>6946246.8699999992</v>
      </c>
      <c r="CC506" s="203">
        <v>15903623.18</v>
      </c>
      <c r="CD506" s="203">
        <v>21882415.079999998</v>
      </c>
      <c r="CE506" s="203">
        <v>4687207.1800000006</v>
      </c>
      <c r="CF506" s="203">
        <v>17426831.379999999</v>
      </c>
      <c r="CG506" s="203">
        <v>5743141.5099999998</v>
      </c>
      <c r="CH506" s="203">
        <v>2660789.96</v>
      </c>
      <c r="CI506" s="203">
        <v>2477832.31</v>
      </c>
      <c r="CJ506" s="203">
        <v>3177948.6700000004</v>
      </c>
      <c r="CK506" s="203">
        <v>25364318.309999999</v>
      </c>
      <c r="CL506" s="203">
        <v>3682043.9699999997</v>
      </c>
      <c r="CM506" s="203">
        <v>2522524.59</v>
      </c>
    </row>
    <row r="507" spans="1:91" s="122" customFormat="1" ht="25.95" customHeight="1">
      <c r="A507" s="365"/>
      <c r="C507" s="199">
        <v>7</v>
      </c>
      <c r="D507" s="202">
        <v>10413617.529999999</v>
      </c>
      <c r="E507" s="202">
        <v>148932.75</v>
      </c>
      <c r="F507" s="202">
        <v>101708</v>
      </c>
      <c r="G507" s="202">
        <v>52295</v>
      </c>
      <c r="H507" s="202">
        <v>255025.5</v>
      </c>
      <c r="I507" s="202">
        <v>322815.5</v>
      </c>
      <c r="J507" s="202">
        <v>652878.25</v>
      </c>
      <c r="K507" s="202">
        <v>340384</v>
      </c>
      <c r="L507" s="202">
        <v>151187.33000000002</v>
      </c>
      <c r="M507" s="202">
        <v>483449</v>
      </c>
      <c r="N507" s="202">
        <v>1579628</v>
      </c>
      <c r="O507" s="202">
        <v>120158</v>
      </c>
      <c r="P507" s="202">
        <v>8483725.5899999999</v>
      </c>
      <c r="Q507" s="202">
        <v>650001.39999999991</v>
      </c>
      <c r="R507" s="202">
        <v>823417</v>
      </c>
      <c r="S507" s="202">
        <v>642010.25</v>
      </c>
      <c r="T507" s="202">
        <v>771419.25</v>
      </c>
      <c r="U507" s="202">
        <v>632751.87</v>
      </c>
      <c r="V507" s="202">
        <v>599861</v>
      </c>
      <c r="W507" s="202">
        <v>134471.5</v>
      </c>
      <c r="X507" s="202">
        <v>22639367.800000001</v>
      </c>
      <c r="Y507" s="202">
        <v>372179.3</v>
      </c>
      <c r="Z507" s="202">
        <v>1096688</v>
      </c>
      <c r="AA507" s="202">
        <v>267673</v>
      </c>
      <c r="AB507" s="202">
        <v>173444.5</v>
      </c>
      <c r="AC507" s="202">
        <v>280174</v>
      </c>
      <c r="AD507" s="202">
        <v>166294</v>
      </c>
      <c r="AE507" s="202">
        <v>1760524.5</v>
      </c>
      <c r="AF507" s="202">
        <v>265696</v>
      </c>
      <c r="AG507" s="202">
        <v>285192.75</v>
      </c>
      <c r="AH507" s="202">
        <v>304809.5</v>
      </c>
      <c r="AI507" s="202">
        <v>321605</v>
      </c>
      <c r="AJ507" s="202">
        <v>284525.5</v>
      </c>
      <c r="AK507" s="202">
        <v>240988</v>
      </c>
      <c r="AL507" s="202">
        <v>33656693.310000002</v>
      </c>
      <c r="AM507" s="202">
        <v>383271</v>
      </c>
      <c r="AN507" s="202">
        <v>253528</v>
      </c>
      <c r="AO507" s="202">
        <v>673719.80999999994</v>
      </c>
      <c r="AP507" s="202">
        <v>1450006.2</v>
      </c>
      <c r="AQ507" s="202">
        <v>511044</v>
      </c>
      <c r="AR507" s="202">
        <v>133230</v>
      </c>
      <c r="AS507" s="202">
        <v>7786483.8800000008</v>
      </c>
      <c r="AT507" s="202">
        <v>359242</v>
      </c>
      <c r="AU507" s="202">
        <v>1038017</v>
      </c>
      <c r="AV507" s="202">
        <v>580955.69999999995</v>
      </c>
      <c r="AW507" s="202">
        <v>356984</v>
      </c>
      <c r="AX507" s="202">
        <v>370804</v>
      </c>
      <c r="AY507" s="202">
        <v>349884</v>
      </c>
      <c r="AZ507" s="202">
        <v>471326</v>
      </c>
      <c r="BA507" s="202">
        <v>390523</v>
      </c>
      <c r="BB507" s="202">
        <v>6129839.75</v>
      </c>
      <c r="BC507" s="202">
        <v>234855</v>
      </c>
      <c r="BD507" s="202">
        <v>15426230.810000001</v>
      </c>
      <c r="BE507" s="202">
        <v>1280566.24</v>
      </c>
      <c r="BF507" s="202">
        <v>813114</v>
      </c>
      <c r="BG507" s="202">
        <v>369717</v>
      </c>
      <c r="BH507" s="202">
        <v>2842692.23</v>
      </c>
      <c r="BI507" s="202">
        <v>403601</v>
      </c>
      <c r="BJ507" s="202">
        <v>386628</v>
      </c>
      <c r="BK507" s="202">
        <v>538818</v>
      </c>
      <c r="BL507" s="202">
        <v>476148</v>
      </c>
      <c r="BM507" s="202">
        <v>9522820.75</v>
      </c>
      <c r="BN507" s="202">
        <v>134189.6</v>
      </c>
      <c r="BO507" s="202">
        <v>188360.25</v>
      </c>
      <c r="BP507" s="202">
        <v>975463</v>
      </c>
      <c r="BQ507" s="202">
        <v>486512.24</v>
      </c>
      <c r="BR507" s="202">
        <v>179671</v>
      </c>
      <c r="BS507" s="202">
        <v>40474445.270000003</v>
      </c>
      <c r="BT507" s="202">
        <v>1043641.5</v>
      </c>
      <c r="BU507" s="202">
        <v>252432</v>
      </c>
      <c r="BV507" s="202">
        <v>6911936</v>
      </c>
      <c r="BW507" s="202">
        <v>84416</v>
      </c>
      <c r="BX507" s="202">
        <v>293349.5</v>
      </c>
      <c r="BY507" s="202">
        <v>3782862.5</v>
      </c>
      <c r="BZ507" s="202">
        <v>236530</v>
      </c>
      <c r="CA507" s="202">
        <v>230273</v>
      </c>
      <c r="CB507" s="202">
        <v>352295</v>
      </c>
      <c r="CC507" s="202">
        <v>480037</v>
      </c>
      <c r="CD507" s="202">
        <v>2128955</v>
      </c>
      <c r="CE507" s="202">
        <v>431039</v>
      </c>
      <c r="CF507" s="202">
        <v>1046322</v>
      </c>
      <c r="CG507" s="202">
        <v>149920</v>
      </c>
      <c r="CH507" s="202">
        <v>266296</v>
      </c>
      <c r="CI507" s="202">
        <v>322156</v>
      </c>
      <c r="CJ507" s="202">
        <v>195795</v>
      </c>
      <c r="CK507" s="202">
        <v>3675880</v>
      </c>
      <c r="CL507" s="202">
        <v>297149</v>
      </c>
      <c r="CM507" s="202">
        <v>365776.9</v>
      </c>
    </row>
    <row r="508" spans="1:91" s="122" customFormat="1" ht="25.95" customHeight="1">
      <c r="A508" s="365"/>
      <c r="C508" s="199">
        <v>8</v>
      </c>
      <c r="D508" s="203">
        <v>2305930.25</v>
      </c>
      <c r="E508" s="203">
        <v>0</v>
      </c>
      <c r="F508" s="203">
        <v>0</v>
      </c>
      <c r="G508" s="203">
        <v>50220</v>
      </c>
      <c r="H508" s="203">
        <v>0</v>
      </c>
      <c r="I508" s="203">
        <v>84858.5</v>
      </c>
      <c r="J508" s="203">
        <v>23205.75</v>
      </c>
      <c r="K508" s="203">
        <v>82277</v>
      </c>
      <c r="L508" s="203">
        <v>0</v>
      </c>
      <c r="M508" s="203">
        <v>0</v>
      </c>
      <c r="N508" s="203">
        <v>668811.5</v>
      </c>
      <c r="O508" s="203">
        <v>2451</v>
      </c>
      <c r="P508" s="203">
        <v>1104254.2</v>
      </c>
      <c r="Q508" s="203">
        <v>5888.2</v>
      </c>
      <c r="R508" s="203">
        <v>7811</v>
      </c>
      <c r="S508" s="203">
        <v>177914</v>
      </c>
      <c r="T508" s="203">
        <v>51200</v>
      </c>
      <c r="U508" s="203">
        <v>51526.5</v>
      </c>
      <c r="V508" s="203">
        <v>2887.5</v>
      </c>
      <c r="W508" s="203">
        <v>1995</v>
      </c>
      <c r="X508" s="203">
        <v>1522386.66</v>
      </c>
      <c r="Y508" s="203">
        <v>8515</v>
      </c>
      <c r="Z508" s="203">
        <v>26238</v>
      </c>
      <c r="AA508" s="203">
        <v>431324.16000000003</v>
      </c>
      <c r="AB508" s="203">
        <v>20278</v>
      </c>
      <c r="AC508" s="203">
        <v>57848.5</v>
      </c>
      <c r="AD508" s="203">
        <v>28982</v>
      </c>
      <c r="AE508" s="203">
        <v>117931</v>
      </c>
      <c r="AF508" s="203">
        <v>183690.75</v>
      </c>
      <c r="AG508" s="203">
        <v>51830</v>
      </c>
      <c r="AH508" s="203">
        <v>23609.69</v>
      </c>
      <c r="AI508" s="203">
        <v>63920</v>
      </c>
      <c r="AJ508" s="203">
        <v>26645</v>
      </c>
      <c r="AK508" s="203">
        <v>0</v>
      </c>
      <c r="AL508" s="203">
        <v>12576595.91</v>
      </c>
      <c r="AM508" s="203">
        <v>0</v>
      </c>
      <c r="AN508" s="203">
        <v>12847</v>
      </c>
      <c r="AO508" s="203">
        <v>70957.25</v>
      </c>
      <c r="AP508" s="203">
        <v>342056</v>
      </c>
      <c r="AQ508" s="203">
        <v>46166</v>
      </c>
      <c r="AR508" s="203">
        <v>0</v>
      </c>
      <c r="AS508" s="203">
        <v>188693</v>
      </c>
      <c r="AT508" s="203">
        <v>67795.5</v>
      </c>
      <c r="AU508" s="203">
        <v>33524</v>
      </c>
      <c r="AV508" s="203">
        <v>24868.16</v>
      </c>
      <c r="AW508" s="203">
        <v>8690</v>
      </c>
      <c r="AX508" s="203">
        <v>2714.5</v>
      </c>
      <c r="AY508" s="203">
        <v>24494.25</v>
      </c>
      <c r="AZ508" s="203">
        <v>8224</v>
      </c>
      <c r="BA508" s="203">
        <v>20063</v>
      </c>
      <c r="BB508" s="203">
        <v>896883.5</v>
      </c>
      <c r="BC508" s="203">
        <v>10995.73</v>
      </c>
      <c r="BD508" s="203">
        <v>9853111.0099999998</v>
      </c>
      <c r="BE508" s="203">
        <v>309736.09999999998</v>
      </c>
      <c r="BF508" s="203">
        <v>9230</v>
      </c>
      <c r="BG508" s="203">
        <v>29567.25</v>
      </c>
      <c r="BH508" s="203">
        <v>3302222.24</v>
      </c>
      <c r="BI508" s="203">
        <v>13500</v>
      </c>
      <c r="BJ508" s="203">
        <v>0</v>
      </c>
      <c r="BK508" s="203">
        <v>0</v>
      </c>
      <c r="BL508" s="203">
        <v>78586.5</v>
      </c>
      <c r="BM508" s="203">
        <v>1370524.25</v>
      </c>
      <c r="BN508" s="203">
        <v>0</v>
      </c>
      <c r="BO508" s="203">
        <v>6825</v>
      </c>
      <c r="BP508" s="203">
        <v>72884.5</v>
      </c>
      <c r="BQ508" s="203">
        <v>5922</v>
      </c>
      <c r="BR508" s="203">
        <v>0</v>
      </c>
      <c r="BS508" s="203">
        <v>8146490.25</v>
      </c>
      <c r="BT508" s="203">
        <v>17643</v>
      </c>
      <c r="BU508" s="203">
        <v>25902.86</v>
      </c>
      <c r="BV508" s="203">
        <v>761268</v>
      </c>
      <c r="BW508" s="203">
        <v>1000</v>
      </c>
      <c r="BX508" s="203">
        <v>28826</v>
      </c>
      <c r="BY508" s="203">
        <v>136386.25</v>
      </c>
      <c r="BZ508" s="203">
        <v>10113</v>
      </c>
      <c r="CA508" s="203">
        <v>10965</v>
      </c>
      <c r="CB508" s="203">
        <v>0</v>
      </c>
      <c r="CC508" s="203">
        <v>112583</v>
      </c>
      <c r="CD508" s="203">
        <v>236077</v>
      </c>
      <c r="CE508" s="203">
        <v>25466</v>
      </c>
      <c r="CF508" s="203">
        <v>119941</v>
      </c>
      <c r="CG508" s="203">
        <v>7197</v>
      </c>
      <c r="CH508" s="203">
        <v>0</v>
      </c>
      <c r="CI508" s="203">
        <v>0</v>
      </c>
      <c r="CJ508" s="203">
        <v>0</v>
      </c>
      <c r="CK508" s="203">
        <v>307000</v>
      </c>
      <c r="CL508" s="203">
        <v>0</v>
      </c>
      <c r="CM508" s="203">
        <v>0</v>
      </c>
    </row>
    <row r="509" spans="1:91" s="122" customFormat="1" ht="25.95" customHeight="1">
      <c r="A509" s="365"/>
      <c r="C509" s="199">
        <v>9</v>
      </c>
      <c r="D509" s="202">
        <v>16483070.390000001</v>
      </c>
      <c r="E509" s="202">
        <v>1522634.44</v>
      </c>
      <c r="F509" s="202">
        <v>633576.79000000015</v>
      </c>
      <c r="G509" s="202">
        <v>832216.09</v>
      </c>
      <c r="H509" s="202">
        <v>437950.57</v>
      </c>
      <c r="I509" s="202">
        <v>1513836.9799999997</v>
      </c>
      <c r="J509" s="202">
        <v>1226495.3099999998</v>
      </c>
      <c r="K509" s="202">
        <v>4171839.4899999998</v>
      </c>
      <c r="L509" s="202">
        <v>985275.37</v>
      </c>
      <c r="M509" s="202">
        <v>851666.81</v>
      </c>
      <c r="N509" s="202">
        <v>4012414.21</v>
      </c>
      <c r="O509" s="202">
        <v>370063.55</v>
      </c>
      <c r="P509" s="202">
        <v>14633319.75</v>
      </c>
      <c r="Q509" s="202">
        <v>1824566</v>
      </c>
      <c r="R509" s="202">
        <v>2578938.8200000003</v>
      </c>
      <c r="S509" s="202">
        <v>5396588.04</v>
      </c>
      <c r="T509" s="202">
        <v>1135595.19</v>
      </c>
      <c r="U509" s="202">
        <v>1758840.0300000003</v>
      </c>
      <c r="V509" s="202">
        <v>1221767.1199999999</v>
      </c>
      <c r="W509" s="202">
        <v>658529.64999999991</v>
      </c>
      <c r="X509" s="202">
        <v>25398987.730000004</v>
      </c>
      <c r="Y509" s="202">
        <v>612224.24000000011</v>
      </c>
      <c r="Z509" s="202">
        <v>1580472</v>
      </c>
      <c r="AA509" s="202">
        <v>1009780.9800000001</v>
      </c>
      <c r="AB509" s="202">
        <v>641077.5199999999</v>
      </c>
      <c r="AC509" s="202">
        <v>1119376.1300000001</v>
      </c>
      <c r="AD509" s="202">
        <v>1123544.1499999999</v>
      </c>
      <c r="AE509" s="202">
        <v>4185252.6899999995</v>
      </c>
      <c r="AF509" s="202">
        <v>558551.16999999993</v>
      </c>
      <c r="AG509" s="202">
        <v>955913.11</v>
      </c>
      <c r="AH509" s="202">
        <v>636323.47</v>
      </c>
      <c r="AI509" s="202">
        <v>2152157.3899999997</v>
      </c>
      <c r="AJ509" s="202">
        <v>764623.27999999991</v>
      </c>
      <c r="AK509" s="202">
        <v>654385.94999999995</v>
      </c>
      <c r="AL509" s="202">
        <v>74641375.100000009</v>
      </c>
      <c r="AM509" s="202">
        <v>910716.07</v>
      </c>
      <c r="AN509" s="202">
        <v>1915897.74</v>
      </c>
      <c r="AO509" s="202">
        <v>3907234.2</v>
      </c>
      <c r="AP509" s="202">
        <v>3889185.9499999997</v>
      </c>
      <c r="AQ509" s="202">
        <v>1830906.5299999998</v>
      </c>
      <c r="AR509" s="202">
        <v>1366986.3</v>
      </c>
      <c r="AS509" s="202">
        <v>11583388.48</v>
      </c>
      <c r="AT509" s="202">
        <v>1978342.0299999998</v>
      </c>
      <c r="AU509" s="202">
        <v>5302923.91</v>
      </c>
      <c r="AV509" s="202">
        <v>3211939.8</v>
      </c>
      <c r="AW509" s="202">
        <v>1097049.22</v>
      </c>
      <c r="AX509" s="202">
        <v>487171.43000000005</v>
      </c>
      <c r="AY509" s="202">
        <v>1228707.1400000001</v>
      </c>
      <c r="AZ509" s="202">
        <v>3199812.93</v>
      </c>
      <c r="BA509" s="202">
        <v>1107923.6200000001</v>
      </c>
      <c r="BB509" s="202">
        <v>11613404.560000002</v>
      </c>
      <c r="BC509" s="202">
        <v>1078216.7599999998</v>
      </c>
      <c r="BD509" s="202">
        <v>23548220.48</v>
      </c>
      <c r="BE509" s="202">
        <v>2759340.7200000007</v>
      </c>
      <c r="BF509" s="202">
        <v>1054728</v>
      </c>
      <c r="BG509" s="202">
        <v>1205011.2200000002</v>
      </c>
      <c r="BH509" s="202">
        <v>18000618.059999995</v>
      </c>
      <c r="BI509" s="202">
        <v>283730.23</v>
      </c>
      <c r="BJ509" s="202">
        <v>351227.63</v>
      </c>
      <c r="BK509" s="202">
        <v>552126.56999999995</v>
      </c>
      <c r="BL509" s="202">
        <v>801579.71</v>
      </c>
      <c r="BM509" s="202">
        <v>17442142.690000001</v>
      </c>
      <c r="BN509" s="202">
        <v>1302633.3700000001</v>
      </c>
      <c r="BO509" s="202">
        <v>1408492.32</v>
      </c>
      <c r="BP509" s="202">
        <v>2332579.7399999998</v>
      </c>
      <c r="BQ509" s="202">
        <v>911151.56</v>
      </c>
      <c r="BR509" s="202">
        <v>946217.83</v>
      </c>
      <c r="BS509" s="202">
        <v>78690024.390000001</v>
      </c>
      <c r="BT509" s="202">
        <v>1601257.7</v>
      </c>
      <c r="BU509" s="202">
        <v>863468.59000000008</v>
      </c>
      <c r="BV509" s="202">
        <v>10670231.550000001</v>
      </c>
      <c r="BW509" s="202">
        <v>617842.17999999982</v>
      </c>
      <c r="BX509" s="202">
        <v>667815.69999999995</v>
      </c>
      <c r="BY509" s="202">
        <v>3249485.71</v>
      </c>
      <c r="BZ509" s="202">
        <v>768074.30999999994</v>
      </c>
      <c r="CA509" s="202">
        <v>493209.00999999995</v>
      </c>
      <c r="CB509" s="202">
        <v>977025.98</v>
      </c>
      <c r="CC509" s="202">
        <v>3985612.26</v>
      </c>
      <c r="CD509" s="202">
        <v>4014236.86</v>
      </c>
      <c r="CE509" s="202">
        <v>824043.76</v>
      </c>
      <c r="CF509" s="202">
        <v>2432200.8200000003</v>
      </c>
      <c r="CG509" s="202">
        <v>912367.27</v>
      </c>
      <c r="CH509" s="202">
        <v>514954.05000000005</v>
      </c>
      <c r="CI509" s="202">
        <v>516653.76</v>
      </c>
      <c r="CJ509" s="202">
        <v>814043.52</v>
      </c>
      <c r="CK509" s="202">
        <v>4653617.7799999993</v>
      </c>
      <c r="CL509" s="202">
        <v>658205.56999999995</v>
      </c>
      <c r="CM509" s="202">
        <v>296298.03999999998</v>
      </c>
    </row>
    <row r="510" spans="1:91" s="122" customFormat="1" ht="25.95" customHeight="1">
      <c r="A510" s="365"/>
      <c r="C510" s="199">
        <v>10</v>
      </c>
      <c r="D510" s="203">
        <v>931372.39000000013</v>
      </c>
      <c r="E510" s="203">
        <v>26615</v>
      </c>
      <c r="F510" s="203">
        <v>241886</v>
      </c>
      <c r="G510" s="203">
        <v>55183.200000000012</v>
      </c>
      <c r="H510" s="203">
        <v>26467</v>
      </c>
      <c r="I510" s="203">
        <v>81867</v>
      </c>
      <c r="J510" s="203">
        <v>51517.319999999992</v>
      </c>
      <c r="K510" s="203">
        <v>173068.79999999999</v>
      </c>
      <c r="L510" s="203">
        <v>23199.090000000004</v>
      </c>
      <c r="M510" s="203">
        <v>19140</v>
      </c>
      <c r="N510" s="203">
        <v>46402.170000000013</v>
      </c>
      <c r="O510" s="203">
        <v>9568.25</v>
      </c>
      <c r="P510" s="203">
        <v>335347.88</v>
      </c>
      <c r="Q510" s="203">
        <v>55560.490000000005</v>
      </c>
      <c r="R510" s="203">
        <v>36658</v>
      </c>
      <c r="S510" s="203">
        <v>95296.459999999992</v>
      </c>
      <c r="T510" s="203">
        <v>55535</v>
      </c>
      <c r="U510" s="203">
        <v>8355</v>
      </c>
      <c r="V510" s="203">
        <v>23380.5</v>
      </c>
      <c r="W510" s="203">
        <v>164355.59000000003</v>
      </c>
      <c r="X510" s="203">
        <v>1236188.44</v>
      </c>
      <c r="Y510" s="203">
        <v>13011.36</v>
      </c>
      <c r="Z510" s="203">
        <v>127891</v>
      </c>
      <c r="AA510" s="203">
        <v>288158</v>
      </c>
      <c r="AB510" s="203">
        <v>2014</v>
      </c>
      <c r="AC510" s="203">
        <v>66084.239999999991</v>
      </c>
      <c r="AD510" s="203">
        <v>24832</v>
      </c>
      <c r="AE510" s="203">
        <v>261730.46</v>
      </c>
      <c r="AF510" s="203">
        <v>19140</v>
      </c>
      <c r="AG510" s="203">
        <v>26852.989999999998</v>
      </c>
      <c r="AH510" s="203">
        <v>34016.14</v>
      </c>
      <c r="AI510" s="203">
        <v>211594.16</v>
      </c>
      <c r="AJ510" s="203">
        <v>80589</v>
      </c>
      <c r="AK510" s="203">
        <v>18674.999999999996</v>
      </c>
      <c r="AL510" s="203">
        <v>383845.8</v>
      </c>
      <c r="AM510" s="203">
        <v>11479</v>
      </c>
      <c r="AN510" s="203">
        <v>7691</v>
      </c>
      <c r="AO510" s="203">
        <v>58770</v>
      </c>
      <c r="AP510" s="203">
        <v>40785.119999999995</v>
      </c>
      <c r="AQ510" s="203">
        <v>2986</v>
      </c>
      <c r="AR510" s="203">
        <v>2720</v>
      </c>
      <c r="AS510" s="203">
        <v>70769.09</v>
      </c>
      <c r="AT510" s="203">
        <v>12765.5</v>
      </c>
      <c r="AU510" s="203">
        <v>53714.720000000001</v>
      </c>
      <c r="AV510" s="203">
        <v>85551.709999999992</v>
      </c>
      <c r="AW510" s="203">
        <v>13898</v>
      </c>
      <c r="AX510" s="203">
        <v>6169</v>
      </c>
      <c r="AY510" s="203">
        <v>13512</v>
      </c>
      <c r="AZ510" s="203">
        <v>11468</v>
      </c>
      <c r="BA510" s="203">
        <v>9091</v>
      </c>
      <c r="BB510" s="203">
        <v>145219.62</v>
      </c>
      <c r="BC510" s="203">
        <v>2222</v>
      </c>
      <c r="BD510" s="203">
        <v>599747.24</v>
      </c>
      <c r="BE510" s="203">
        <v>56094.7</v>
      </c>
      <c r="BF510" s="203">
        <v>149383</v>
      </c>
      <c r="BG510" s="203">
        <v>73233.01999999999</v>
      </c>
      <c r="BH510" s="203">
        <v>300022.93</v>
      </c>
      <c r="BI510" s="203">
        <v>0</v>
      </c>
      <c r="BJ510" s="203">
        <v>700</v>
      </c>
      <c r="BK510" s="203">
        <v>0</v>
      </c>
      <c r="BL510" s="203">
        <v>49036</v>
      </c>
      <c r="BM510" s="203">
        <v>132323.37</v>
      </c>
      <c r="BN510" s="203">
        <v>102594.5</v>
      </c>
      <c r="BO510" s="203">
        <v>500</v>
      </c>
      <c r="BP510" s="203">
        <v>7527</v>
      </c>
      <c r="BQ510" s="203">
        <v>28681</v>
      </c>
      <c r="BR510" s="203">
        <v>38608</v>
      </c>
      <c r="BS510" s="203">
        <v>828552.54999999993</v>
      </c>
      <c r="BT510" s="203">
        <v>33450.15</v>
      </c>
      <c r="BU510" s="203">
        <v>0</v>
      </c>
      <c r="BV510" s="203">
        <v>122332</v>
      </c>
      <c r="BW510" s="203">
        <v>4099.84</v>
      </c>
      <c r="BX510" s="203">
        <v>11248</v>
      </c>
      <c r="BY510" s="203">
        <v>14494</v>
      </c>
      <c r="BZ510" s="203">
        <v>6493</v>
      </c>
      <c r="CA510" s="203">
        <v>2828</v>
      </c>
      <c r="CB510" s="203">
        <v>8525</v>
      </c>
      <c r="CC510" s="203">
        <v>1000</v>
      </c>
      <c r="CD510" s="203">
        <v>99120.75</v>
      </c>
      <c r="CE510" s="203">
        <v>16968</v>
      </c>
      <c r="CF510" s="203">
        <v>66388.28</v>
      </c>
      <c r="CG510" s="203">
        <v>4960</v>
      </c>
      <c r="CH510" s="203">
        <v>8571</v>
      </c>
      <c r="CI510" s="203">
        <v>21133.96</v>
      </c>
      <c r="CJ510" s="203">
        <v>1241</v>
      </c>
      <c r="CK510" s="203">
        <v>11297.470000000001</v>
      </c>
      <c r="CL510" s="203">
        <v>0</v>
      </c>
      <c r="CM510" s="203">
        <v>17585.27</v>
      </c>
    </row>
    <row r="511" spans="1:91" s="122" customFormat="1" ht="25.95" customHeight="1">
      <c r="A511" s="365"/>
      <c r="C511" s="199">
        <v>11</v>
      </c>
      <c r="D511" s="202">
        <v>57742014.549999997</v>
      </c>
      <c r="E511" s="202">
        <v>1193307.44</v>
      </c>
      <c r="F511" s="202">
        <v>1607656</v>
      </c>
      <c r="G511" s="202">
        <v>4202517</v>
      </c>
      <c r="H511" s="202">
        <v>740459.5</v>
      </c>
      <c r="I511" s="202">
        <v>1424840.5</v>
      </c>
      <c r="J511" s="202">
        <v>2099899.7000000002</v>
      </c>
      <c r="K511" s="202">
        <v>5679031.29</v>
      </c>
      <c r="L511" s="202">
        <v>1614397</v>
      </c>
      <c r="M511" s="202">
        <v>1741997.18</v>
      </c>
      <c r="N511" s="202">
        <v>15412066.5</v>
      </c>
      <c r="O511" s="202">
        <v>446163.5</v>
      </c>
      <c r="P511" s="202">
        <v>25196424.900000002</v>
      </c>
      <c r="Q511" s="202">
        <v>2879890.8400000003</v>
      </c>
      <c r="R511" s="202">
        <v>2247854.9500000002</v>
      </c>
      <c r="S511" s="202">
        <v>7241283.25</v>
      </c>
      <c r="T511" s="202">
        <v>2417558.94</v>
      </c>
      <c r="U511" s="202">
        <v>5260233.45</v>
      </c>
      <c r="V511" s="202">
        <v>1889003.5</v>
      </c>
      <c r="W511" s="202">
        <v>1311221</v>
      </c>
      <c r="X511" s="202">
        <v>76338154.539999992</v>
      </c>
      <c r="Y511" s="202">
        <v>1686640</v>
      </c>
      <c r="Z511" s="202">
        <v>7422004.1500000004</v>
      </c>
      <c r="AA511" s="202">
        <v>4263083.1899999995</v>
      </c>
      <c r="AB511" s="202">
        <v>1150253</v>
      </c>
      <c r="AC511" s="202">
        <v>1652028.7</v>
      </c>
      <c r="AD511" s="202">
        <v>7130774</v>
      </c>
      <c r="AE511" s="202">
        <v>8474965.5</v>
      </c>
      <c r="AF511" s="202">
        <v>1560934</v>
      </c>
      <c r="AG511" s="202">
        <v>1909951.25</v>
      </c>
      <c r="AH511" s="202">
        <v>1263245.5</v>
      </c>
      <c r="AI511" s="202">
        <v>9005404</v>
      </c>
      <c r="AJ511" s="202">
        <v>1694426.5</v>
      </c>
      <c r="AK511" s="202">
        <v>1533021.25</v>
      </c>
      <c r="AL511" s="202">
        <v>100993367.62</v>
      </c>
      <c r="AM511" s="202">
        <v>1005973</v>
      </c>
      <c r="AN511" s="202">
        <v>825909</v>
      </c>
      <c r="AO511" s="202">
        <v>11480018.35</v>
      </c>
      <c r="AP511" s="202">
        <v>7976927</v>
      </c>
      <c r="AQ511" s="202">
        <v>2032902.9</v>
      </c>
      <c r="AR511" s="202">
        <v>493087.5</v>
      </c>
      <c r="AS511" s="202">
        <v>26133457.859999999</v>
      </c>
      <c r="AT511" s="202">
        <v>2023684</v>
      </c>
      <c r="AU511" s="202">
        <v>3625856</v>
      </c>
      <c r="AV511" s="202">
        <v>3269651.42</v>
      </c>
      <c r="AW511" s="202">
        <v>2417105.4900000002</v>
      </c>
      <c r="AX511" s="202">
        <v>1178540.75</v>
      </c>
      <c r="AY511" s="202">
        <v>2242806.75</v>
      </c>
      <c r="AZ511" s="202">
        <v>1210945.5</v>
      </c>
      <c r="BA511" s="202">
        <v>1094091</v>
      </c>
      <c r="BB511" s="202">
        <v>24553128.469999999</v>
      </c>
      <c r="BC511" s="202">
        <v>1326719.5</v>
      </c>
      <c r="BD511" s="202">
        <v>94427901.219999999</v>
      </c>
      <c r="BE511" s="202">
        <v>9386617.620000001</v>
      </c>
      <c r="BF511" s="202">
        <v>1945538.25</v>
      </c>
      <c r="BG511" s="202">
        <v>2040609.5</v>
      </c>
      <c r="BH511" s="202">
        <v>65259708.829999998</v>
      </c>
      <c r="BI511" s="202">
        <v>1151761.8999999999</v>
      </c>
      <c r="BJ511" s="202">
        <v>1137297</v>
      </c>
      <c r="BK511" s="202">
        <v>1565623</v>
      </c>
      <c r="BL511" s="202">
        <v>1676718.5</v>
      </c>
      <c r="BM511" s="202">
        <v>35301809.75</v>
      </c>
      <c r="BN511" s="202">
        <v>3845400.25</v>
      </c>
      <c r="BO511" s="202">
        <v>1770584.72</v>
      </c>
      <c r="BP511" s="202">
        <v>4764918.4000000004</v>
      </c>
      <c r="BQ511" s="202">
        <v>1627394.8900000001</v>
      </c>
      <c r="BR511" s="202">
        <v>2252736.58</v>
      </c>
      <c r="BS511" s="202">
        <v>207162845.22</v>
      </c>
      <c r="BT511" s="202">
        <v>1960960.4</v>
      </c>
      <c r="BU511" s="202">
        <v>2185766.7199999997</v>
      </c>
      <c r="BV511" s="202">
        <v>18766097.059999999</v>
      </c>
      <c r="BW511" s="202">
        <v>357593</v>
      </c>
      <c r="BX511" s="202">
        <v>1599374.5</v>
      </c>
      <c r="BY511" s="202">
        <v>12345373.24</v>
      </c>
      <c r="BZ511" s="202">
        <v>955060.9</v>
      </c>
      <c r="CA511" s="202">
        <v>1716003.9</v>
      </c>
      <c r="CB511" s="202">
        <v>1149618</v>
      </c>
      <c r="CC511" s="202">
        <v>2747130</v>
      </c>
      <c r="CD511" s="202">
        <v>8743043.1500000004</v>
      </c>
      <c r="CE511" s="202">
        <v>3566031.68</v>
      </c>
      <c r="CF511" s="202">
        <v>7109938.4000000004</v>
      </c>
      <c r="CG511" s="202">
        <v>1048025</v>
      </c>
      <c r="CH511" s="202">
        <v>1086433</v>
      </c>
      <c r="CI511" s="202">
        <v>996588.47</v>
      </c>
      <c r="CJ511" s="202">
        <v>821749.5</v>
      </c>
      <c r="CK511" s="202">
        <v>12411341.27</v>
      </c>
      <c r="CL511" s="202">
        <v>919289</v>
      </c>
      <c r="CM511" s="202">
        <v>1164104.1000000001</v>
      </c>
    </row>
    <row r="512" spans="1:91" s="122" customFormat="1" ht="25.95" customHeight="1">
      <c r="A512" s="365"/>
      <c r="C512" s="199">
        <v>12</v>
      </c>
      <c r="D512" s="203">
        <v>3489983.6</v>
      </c>
      <c r="E512" s="203">
        <v>25900.39</v>
      </c>
      <c r="F512" s="203">
        <v>384488.9</v>
      </c>
      <c r="G512" s="203">
        <v>159953.56</v>
      </c>
      <c r="H512" s="203">
        <v>6283.04</v>
      </c>
      <c r="I512" s="203">
        <v>50</v>
      </c>
      <c r="J512" s="203">
        <v>0</v>
      </c>
      <c r="K512" s="203">
        <v>59503.92</v>
      </c>
      <c r="L512" s="203">
        <v>8696.61</v>
      </c>
      <c r="M512" s="203">
        <v>26868.870000000003</v>
      </c>
      <c r="N512" s="203">
        <v>467032.95999999996</v>
      </c>
      <c r="O512" s="203">
        <v>7314.25</v>
      </c>
      <c r="P512" s="203">
        <v>430345.84</v>
      </c>
      <c r="Q512" s="203">
        <v>9285.7100000000009</v>
      </c>
      <c r="R512" s="203">
        <v>3290</v>
      </c>
      <c r="S512" s="203">
        <v>11229.39</v>
      </c>
      <c r="T512" s="203">
        <v>45856.75</v>
      </c>
      <c r="U512" s="203">
        <v>11535.5</v>
      </c>
      <c r="V512" s="203">
        <v>7210</v>
      </c>
      <c r="W512" s="203">
        <v>120730.97000000002</v>
      </c>
      <c r="X512" s="203">
        <v>3909600.76</v>
      </c>
      <c r="Y512" s="203">
        <v>157634.75999999998</v>
      </c>
      <c r="Z512" s="203">
        <v>1179171.3199999998</v>
      </c>
      <c r="AA512" s="203">
        <v>223950</v>
      </c>
      <c r="AB512" s="203">
        <v>127114.05000000002</v>
      </c>
      <c r="AC512" s="203">
        <v>235377.59</v>
      </c>
      <c r="AD512" s="203">
        <v>1422786.85</v>
      </c>
      <c r="AE512" s="203">
        <v>58962.15</v>
      </c>
      <c r="AF512" s="203">
        <v>0</v>
      </c>
      <c r="AG512" s="203">
        <v>0</v>
      </c>
      <c r="AH512" s="203">
        <v>85953.239999999991</v>
      </c>
      <c r="AI512" s="203">
        <v>20827.350000000006</v>
      </c>
      <c r="AJ512" s="203">
        <v>189472.45</v>
      </c>
      <c r="AK512" s="203">
        <v>0</v>
      </c>
      <c r="AL512" s="203">
        <v>1255419.4599999997</v>
      </c>
      <c r="AM512" s="203">
        <v>0</v>
      </c>
      <c r="AN512" s="203">
        <v>617.98</v>
      </c>
      <c r="AO512" s="203">
        <v>19167.45</v>
      </c>
      <c r="AP512" s="203">
        <v>55733.53</v>
      </c>
      <c r="AQ512" s="203">
        <v>6800.81</v>
      </c>
      <c r="AR512" s="203">
        <v>0</v>
      </c>
      <c r="AS512" s="203">
        <v>8335</v>
      </c>
      <c r="AT512" s="203">
        <v>0</v>
      </c>
      <c r="AU512" s="203">
        <v>0</v>
      </c>
      <c r="AV512" s="203">
        <v>6095.58</v>
      </c>
      <c r="AW512" s="203">
        <v>0</v>
      </c>
      <c r="AX512" s="203">
        <v>15790.98</v>
      </c>
      <c r="AY512" s="203">
        <v>617.98</v>
      </c>
      <c r="AZ512" s="203">
        <v>1782</v>
      </c>
      <c r="BA512" s="203">
        <v>3091.91</v>
      </c>
      <c r="BB512" s="203">
        <v>331830.58</v>
      </c>
      <c r="BC512" s="203">
        <v>3638</v>
      </c>
      <c r="BD512" s="203">
        <v>2759190.88</v>
      </c>
      <c r="BE512" s="203">
        <v>1117690.8899999999</v>
      </c>
      <c r="BF512" s="203">
        <v>238963.64</v>
      </c>
      <c r="BG512" s="203">
        <v>140320.35999999999</v>
      </c>
      <c r="BH512" s="203">
        <v>2540076.92</v>
      </c>
      <c r="BI512" s="203">
        <v>11347.7</v>
      </c>
      <c r="BJ512" s="203">
        <v>20045.8</v>
      </c>
      <c r="BK512" s="203">
        <v>1236.5999999999999</v>
      </c>
      <c r="BL512" s="203">
        <v>740</v>
      </c>
      <c r="BM512" s="203">
        <v>81394.25</v>
      </c>
      <c r="BN512" s="203">
        <v>33944.5</v>
      </c>
      <c r="BO512" s="203">
        <v>4494</v>
      </c>
      <c r="BP512" s="203">
        <v>10135</v>
      </c>
      <c r="BQ512" s="203">
        <v>6126.96</v>
      </c>
      <c r="BR512" s="203">
        <v>18271</v>
      </c>
      <c r="BS512" s="203">
        <v>4907703.55</v>
      </c>
      <c r="BT512" s="203">
        <v>0</v>
      </c>
      <c r="BU512" s="203">
        <v>8037.9500000000007</v>
      </c>
      <c r="BV512" s="203">
        <v>242114.69</v>
      </c>
      <c r="BW512" s="203">
        <v>11747.78</v>
      </c>
      <c r="BX512" s="203">
        <v>0</v>
      </c>
      <c r="BY512" s="203">
        <v>0</v>
      </c>
      <c r="BZ512" s="203">
        <v>618.29999999999995</v>
      </c>
      <c r="CA512" s="203">
        <v>0</v>
      </c>
      <c r="CB512" s="203">
        <v>0</v>
      </c>
      <c r="CC512" s="203">
        <v>49529.47</v>
      </c>
      <c r="CD512" s="203">
        <v>7984.75</v>
      </c>
      <c r="CE512" s="203">
        <v>63430.070000000007</v>
      </c>
      <c r="CF512" s="203">
        <v>986.94</v>
      </c>
      <c r="CG512" s="203">
        <v>9031.7900000000009</v>
      </c>
      <c r="CH512" s="203">
        <v>0</v>
      </c>
      <c r="CI512" s="203">
        <v>21453.62</v>
      </c>
      <c r="CJ512" s="203">
        <v>0</v>
      </c>
      <c r="CK512" s="203">
        <v>66077.070000000007</v>
      </c>
      <c r="CL512" s="203">
        <v>0</v>
      </c>
      <c r="CM512" s="203">
        <v>0</v>
      </c>
    </row>
    <row r="513" spans="1:91" s="122" customFormat="1" ht="25.95" customHeight="1">
      <c r="A513" s="365"/>
      <c r="C513" s="199">
        <v>13</v>
      </c>
      <c r="D513" s="202">
        <v>0</v>
      </c>
      <c r="E513" s="202">
        <v>2781697.74</v>
      </c>
      <c r="F513" s="202">
        <v>1871835.64</v>
      </c>
      <c r="G513" s="202">
        <v>1521034.35</v>
      </c>
      <c r="H513" s="202">
        <v>942045.7</v>
      </c>
      <c r="I513" s="202">
        <v>3184434.23</v>
      </c>
      <c r="J513" s="202">
        <v>5531348.5099999998</v>
      </c>
      <c r="K513" s="202">
        <v>5455721.7599999998</v>
      </c>
      <c r="L513" s="202">
        <v>2815095.85</v>
      </c>
      <c r="M513" s="202">
        <v>4197782.09</v>
      </c>
      <c r="N513" s="202">
        <v>3677974.27</v>
      </c>
      <c r="O513" s="202">
        <v>1780667.44</v>
      </c>
      <c r="P513" s="202">
        <v>9272729.4700000007</v>
      </c>
      <c r="Q513" s="202">
        <v>2660150.17</v>
      </c>
      <c r="R513" s="202">
        <v>4550127</v>
      </c>
      <c r="S513" s="202">
        <v>5593694.6600000001</v>
      </c>
      <c r="T513" s="202">
        <v>2115069.7999999998</v>
      </c>
      <c r="U513" s="202">
        <v>3571434.69</v>
      </c>
      <c r="V513" s="202">
        <v>684840.03</v>
      </c>
      <c r="W513" s="202">
        <v>683779.72</v>
      </c>
      <c r="X513" s="202">
        <v>15366746.689999999</v>
      </c>
      <c r="Y513" s="202">
        <v>3489090.26</v>
      </c>
      <c r="Z513" s="202">
        <v>4240666.29</v>
      </c>
      <c r="AA513" s="202">
        <v>3353026.77</v>
      </c>
      <c r="AB513" s="202">
        <v>2873627.33</v>
      </c>
      <c r="AC513" s="202">
        <v>1711241.62</v>
      </c>
      <c r="AD513" s="202">
        <v>829493.13</v>
      </c>
      <c r="AE513" s="202">
        <v>9753509.8300000001</v>
      </c>
      <c r="AF513" s="202">
        <v>2154637.67</v>
      </c>
      <c r="AG513" s="202">
        <v>1972984.59</v>
      </c>
      <c r="AH513" s="202">
        <v>1730042.69</v>
      </c>
      <c r="AI513" s="202">
        <v>4334091.4800000004</v>
      </c>
      <c r="AJ513" s="202">
        <v>2346911.46</v>
      </c>
      <c r="AK513" s="202">
        <v>1492694.99</v>
      </c>
      <c r="AL513" s="202">
        <v>16074274.460000001</v>
      </c>
      <c r="AM513" s="202">
        <v>5472008.0999999996</v>
      </c>
      <c r="AN513" s="202">
        <v>4146054.9</v>
      </c>
      <c r="AO513" s="202">
        <v>5478864.4299999997</v>
      </c>
      <c r="AP513" s="202">
        <v>7817675.5599999996</v>
      </c>
      <c r="AQ513" s="202">
        <v>6095605.3399999999</v>
      </c>
      <c r="AR513" s="202">
        <v>2980336.42</v>
      </c>
      <c r="AS513" s="202">
        <v>8439282.9499999993</v>
      </c>
      <c r="AT513" s="202">
        <v>1621570.78</v>
      </c>
      <c r="AU513" s="202">
        <v>4678200.3099999996</v>
      </c>
      <c r="AV513" s="202">
        <v>4560721.58</v>
      </c>
      <c r="AW513" s="202">
        <v>2805808.83</v>
      </c>
      <c r="AX513" s="202">
        <v>3873929.64</v>
      </c>
      <c r="AY513" s="202">
        <v>1544845.7</v>
      </c>
      <c r="AZ513" s="202">
        <v>1872371.74</v>
      </c>
      <c r="BA513" s="202">
        <v>1564573.13</v>
      </c>
      <c r="BB513" s="202">
        <v>4727615.58</v>
      </c>
      <c r="BC513" s="202">
        <v>2527863.92</v>
      </c>
      <c r="BD513" s="202">
        <v>0</v>
      </c>
      <c r="BE513" s="202">
        <v>4344433.09</v>
      </c>
      <c r="BF513" s="202">
        <v>3413231.83</v>
      </c>
      <c r="BG513" s="202">
        <v>1096400.1499999999</v>
      </c>
      <c r="BH513" s="202">
        <v>6518347.0999999996</v>
      </c>
      <c r="BI513" s="202">
        <v>3346405.64</v>
      </c>
      <c r="BJ513" s="202">
        <v>995548.6</v>
      </c>
      <c r="BK513" s="202">
        <v>4280024.0599999996</v>
      </c>
      <c r="BL513" s="202">
        <v>4212482.0999999996</v>
      </c>
      <c r="BM513" s="202">
        <v>9079122.1300000008</v>
      </c>
      <c r="BN513" s="202">
        <v>7010392.8300000001</v>
      </c>
      <c r="BO513" s="202">
        <v>1956505.51</v>
      </c>
      <c r="BP513" s="202">
        <v>4860000</v>
      </c>
      <c r="BQ513" s="202">
        <v>3936494.77</v>
      </c>
      <c r="BR513" s="202">
        <v>1534736.37</v>
      </c>
      <c r="BS513" s="202">
        <v>35314722.270000003</v>
      </c>
      <c r="BT513" s="202">
        <v>3452740.21</v>
      </c>
      <c r="BU513" s="202">
        <v>1830695.38</v>
      </c>
      <c r="BV513" s="202">
        <v>7204961.0700000003</v>
      </c>
      <c r="BW513" s="202">
        <v>342285.46</v>
      </c>
      <c r="BX513" s="202">
        <v>2304103.52</v>
      </c>
      <c r="BY513" s="202">
        <v>4325337.93</v>
      </c>
      <c r="BZ513" s="202">
        <v>1807373.19</v>
      </c>
      <c r="CA513" s="202">
        <v>2708072.8</v>
      </c>
      <c r="CB513" s="202">
        <v>4050462.78</v>
      </c>
      <c r="CC513" s="202">
        <v>3448467.34</v>
      </c>
      <c r="CD513" s="202">
        <v>5872184.71</v>
      </c>
      <c r="CE513" s="202">
        <v>4049392</v>
      </c>
      <c r="CF513" s="202">
        <v>9007469.1500000004</v>
      </c>
      <c r="CG513" s="202">
        <v>1712391.52</v>
      </c>
      <c r="CH513" s="202">
        <v>924872.47</v>
      </c>
      <c r="CI513" s="202">
        <v>3420941.7</v>
      </c>
      <c r="CJ513" s="202">
        <v>54641.35</v>
      </c>
      <c r="CK513" s="202">
        <v>8576701.6099999994</v>
      </c>
      <c r="CL513" s="202">
        <v>2074377.35</v>
      </c>
      <c r="CM513" s="202">
        <v>1171432.5900000001</v>
      </c>
    </row>
    <row r="514" spans="1:91" s="122" customFormat="1" ht="25.95" customHeight="1">
      <c r="A514" s="365"/>
      <c r="C514" s="199">
        <v>14</v>
      </c>
      <c r="D514" s="203">
        <v>0</v>
      </c>
      <c r="E514" s="203">
        <v>0</v>
      </c>
      <c r="F514" s="203">
        <v>0</v>
      </c>
      <c r="G514" s="203">
        <v>0</v>
      </c>
      <c r="H514" s="203">
        <v>0</v>
      </c>
      <c r="I514" s="203">
        <v>0</v>
      </c>
      <c r="J514" s="203">
        <v>0</v>
      </c>
      <c r="K514" s="203">
        <v>0</v>
      </c>
      <c r="L514" s="203">
        <v>0</v>
      </c>
      <c r="M514" s="203">
        <v>0</v>
      </c>
      <c r="N514" s="203">
        <v>0</v>
      </c>
      <c r="O514" s="203">
        <v>0</v>
      </c>
      <c r="P514" s="203">
        <v>0</v>
      </c>
      <c r="Q514" s="203">
        <v>0</v>
      </c>
      <c r="R514" s="203">
        <v>0</v>
      </c>
      <c r="S514" s="203">
        <v>0</v>
      </c>
      <c r="T514" s="203">
        <v>0</v>
      </c>
      <c r="U514" s="203">
        <v>0</v>
      </c>
      <c r="V514" s="203">
        <v>0</v>
      </c>
      <c r="W514" s="203">
        <v>0</v>
      </c>
      <c r="X514" s="203">
        <v>0</v>
      </c>
      <c r="Y514" s="203">
        <v>0</v>
      </c>
      <c r="Z514" s="203">
        <v>0</v>
      </c>
      <c r="AA514" s="203">
        <v>0</v>
      </c>
      <c r="AB514" s="203">
        <v>0</v>
      </c>
      <c r="AC514" s="203">
        <v>0</v>
      </c>
      <c r="AD514" s="203">
        <v>0</v>
      </c>
      <c r="AE514" s="203">
        <v>0</v>
      </c>
      <c r="AF514" s="203">
        <v>0</v>
      </c>
      <c r="AG514" s="203">
        <v>0</v>
      </c>
      <c r="AH514" s="203">
        <v>0</v>
      </c>
      <c r="AI514" s="203">
        <v>0</v>
      </c>
      <c r="AJ514" s="203">
        <v>0</v>
      </c>
      <c r="AK514" s="203">
        <v>0</v>
      </c>
      <c r="AL514" s="203">
        <v>0</v>
      </c>
      <c r="AM514" s="203">
        <v>0</v>
      </c>
      <c r="AN514" s="203">
        <v>0</v>
      </c>
      <c r="AO514" s="203">
        <v>0</v>
      </c>
      <c r="AP514" s="203">
        <v>0</v>
      </c>
      <c r="AQ514" s="203">
        <v>0</v>
      </c>
      <c r="AR514" s="203">
        <v>0</v>
      </c>
      <c r="AS514" s="203">
        <v>0</v>
      </c>
      <c r="AT514" s="203">
        <v>0</v>
      </c>
      <c r="AU514" s="203">
        <v>0</v>
      </c>
      <c r="AV514" s="203">
        <v>0</v>
      </c>
      <c r="AW514" s="203">
        <v>0</v>
      </c>
      <c r="AX514" s="203">
        <v>0</v>
      </c>
      <c r="AY514" s="203">
        <v>0</v>
      </c>
      <c r="AZ514" s="203">
        <v>0</v>
      </c>
      <c r="BA514" s="203">
        <v>0</v>
      </c>
      <c r="BB514" s="203">
        <v>0</v>
      </c>
      <c r="BC514" s="203">
        <v>0</v>
      </c>
      <c r="BD514" s="203">
        <v>0</v>
      </c>
      <c r="BE514" s="203">
        <v>0</v>
      </c>
      <c r="BF514" s="203">
        <v>0</v>
      </c>
      <c r="BG514" s="203">
        <v>14125000</v>
      </c>
      <c r="BH514" s="203">
        <v>0</v>
      </c>
      <c r="BI514" s="203">
        <v>0</v>
      </c>
      <c r="BJ514" s="203">
        <v>11500000</v>
      </c>
      <c r="BK514" s="203">
        <v>0</v>
      </c>
      <c r="BL514" s="203">
        <v>0</v>
      </c>
      <c r="BM514" s="203">
        <v>0</v>
      </c>
      <c r="BN514" s="203">
        <v>0</v>
      </c>
      <c r="BO514" s="203">
        <v>0</v>
      </c>
      <c r="BP514" s="203">
        <v>0</v>
      </c>
      <c r="BQ514" s="203">
        <v>0</v>
      </c>
      <c r="BR514" s="203">
        <v>0</v>
      </c>
      <c r="BS514" s="203">
        <v>0</v>
      </c>
      <c r="BT514" s="203">
        <v>0</v>
      </c>
      <c r="BU514" s="203">
        <v>0</v>
      </c>
      <c r="BV514" s="203">
        <v>0</v>
      </c>
      <c r="BW514" s="203">
        <v>0</v>
      </c>
      <c r="BX514" s="203">
        <v>0</v>
      </c>
      <c r="BY514" s="203">
        <v>0</v>
      </c>
      <c r="BZ514" s="203">
        <v>0</v>
      </c>
      <c r="CA514" s="203">
        <v>0</v>
      </c>
      <c r="CB514" s="203">
        <v>0</v>
      </c>
      <c r="CC514" s="203">
        <v>0</v>
      </c>
      <c r="CD514" s="203">
        <v>0</v>
      </c>
      <c r="CE514" s="203">
        <v>0</v>
      </c>
      <c r="CF514" s="203">
        <v>0</v>
      </c>
      <c r="CG514" s="203">
        <v>0</v>
      </c>
      <c r="CH514" s="203">
        <v>0</v>
      </c>
      <c r="CI514" s="203">
        <v>0</v>
      </c>
      <c r="CJ514" s="203">
        <v>0</v>
      </c>
      <c r="CK514" s="203">
        <v>0</v>
      </c>
      <c r="CL514" s="203">
        <v>0</v>
      </c>
      <c r="CM514" s="203">
        <v>0</v>
      </c>
    </row>
    <row r="515" spans="1:91" s="122" customFormat="1" ht="25.95" customHeight="1">
      <c r="A515" s="365"/>
      <c r="C515" s="199">
        <v>15</v>
      </c>
      <c r="D515" s="202">
        <v>6355258</v>
      </c>
      <c r="E515" s="202">
        <v>0</v>
      </c>
      <c r="F515" s="202">
        <v>3760</v>
      </c>
      <c r="G515" s="202">
        <v>0</v>
      </c>
      <c r="H515" s="202">
        <v>44430</v>
      </c>
      <c r="I515" s="202">
        <v>138373</v>
      </c>
      <c r="J515" s="202">
        <v>0</v>
      </c>
      <c r="K515" s="202">
        <v>117899</v>
      </c>
      <c r="L515" s="202">
        <v>0</v>
      </c>
      <c r="M515" s="202">
        <v>258378</v>
      </c>
      <c r="N515" s="202">
        <v>126680</v>
      </c>
      <c r="O515" s="202">
        <v>0</v>
      </c>
      <c r="P515" s="202">
        <v>1314679.75</v>
      </c>
      <c r="Q515" s="202">
        <v>48910</v>
      </c>
      <c r="R515" s="202">
        <v>49420</v>
      </c>
      <c r="S515" s="202">
        <v>13090</v>
      </c>
      <c r="T515" s="202">
        <v>45400</v>
      </c>
      <c r="U515" s="202">
        <v>20692.5</v>
      </c>
      <c r="V515" s="202">
        <v>75110</v>
      </c>
      <c r="W515" s="202">
        <v>0</v>
      </c>
      <c r="X515" s="202">
        <v>9443781</v>
      </c>
      <c r="Y515" s="202">
        <v>131370</v>
      </c>
      <c r="Z515" s="202">
        <v>10610</v>
      </c>
      <c r="AA515" s="202">
        <v>102560</v>
      </c>
      <c r="AB515" s="202">
        <v>0</v>
      </c>
      <c r="AC515" s="202">
        <v>0</v>
      </c>
      <c r="AD515" s="202">
        <v>59464</v>
      </c>
      <c r="AE515" s="202">
        <v>319710</v>
      </c>
      <c r="AF515" s="202">
        <v>0</v>
      </c>
      <c r="AG515" s="202">
        <v>49390</v>
      </c>
      <c r="AH515" s="202">
        <v>57937.74</v>
      </c>
      <c r="AI515" s="202">
        <v>128340</v>
      </c>
      <c r="AJ515" s="202">
        <v>4770</v>
      </c>
      <c r="AK515" s="202">
        <v>66540</v>
      </c>
      <c r="AL515" s="202">
        <v>13503644.289999999</v>
      </c>
      <c r="AM515" s="202">
        <v>101350</v>
      </c>
      <c r="AN515" s="202">
        <v>33759</v>
      </c>
      <c r="AO515" s="202">
        <v>11214656</v>
      </c>
      <c r="AP515" s="202">
        <v>19760</v>
      </c>
      <c r="AQ515" s="202">
        <v>150110</v>
      </c>
      <c r="AR515" s="202">
        <v>0</v>
      </c>
      <c r="AS515" s="202">
        <v>288877</v>
      </c>
      <c r="AT515" s="202">
        <v>0</v>
      </c>
      <c r="AU515" s="202">
        <v>2475</v>
      </c>
      <c r="AV515" s="202">
        <v>0</v>
      </c>
      <c r="AW515" s="202">
        <v>42452</v>
      </c>
      <c r="AX515" s="202">
        <v>46640</v>
      </c>
      <c r="AY515" s="202">
        <v>0</v>
      </c>
      <c r="AZ515" s="202">
        <v>0</v>
      </c>
      <c r="BA515" s="202">
        <v>0</v>
      </c>
      <c r="BB515" s="202">
        <v>890226.5</v>
      </c>
      <c r="BC515" s="202">
        <v>46980</v>
      </c>
      <c r="BD515" s="202">
        <v>4989460.5</v>
      </c>
      <c r="BE515" s="202">
        <v>440748</v>
      </c>
      <c r="BF515" s="202">
        <v>134115</v>
      </c>
      <c r="BG515" s="202">
        <v>119964</v>
      </c>
      <c r="BH515" s="202">
        <v>1635435</v>
      </c>
      <c r="BI515" s="202">
        <v>88910</v>
      </c>
      <c r="BJ515" s="202">
        <v>74751</v>
      </c>
      <c r="BK515" s="202">
        <v>120528</v>
      </c>
      <c r="BL515" s="202">
        <v>51420</v>
      </c>
      <c r="BM515" s="202">
        <v>1215889.9300000002</v>
      </c>
      <c r="BN515" s="202">
        <v>162580</v>
      </c>
      <c r="BO515" s="202">
        <v>78655</v>
      </c>
      <c r="BP515" s="202">
        <v>159981</v>
      </c>
      <c r="BQ515" s="202">
        <v>1670</v>
      </c>
      <c r="BR515" s="202">
        <v>0</v>
      </c>
      <c r="BS515" s="202">
        <v>5012839.68</v>
      </c>
      <c r="BT515" s="202">
        <v>63430</v>
      </c>
      <c r="BU515" s="202">
        <v>0</v>
      </c>
      <c r="BV515" s="202">
        <v>553352</v>
      </c>
      <c r="BW515" s="202">
        <v>1436530</v>
      </c>
      <c r="BX515" s="202">
        <v>20635</v>
      </c>
      <c r="BY515" s="202">
        <v>557055</v>
      </c>
      <c r="BZ515" s="202">
        <v>21102</v>
      </c>
      <c r="CA515" s="202">
        <v>0</v>
      </c>
      <c r="CB515" s="202">
        <v>113350</v>
      </c>
      <c r="CC515" s="202">
        <v>0</v>
      </c>
      <c r="CD515" s="202">
        <v>49910</v>
      </c>
      <c r="CE515" s="202">
        <v>224856</v>
      </c>
      <c r="CF515" s="202">
        <v>55690</v>
      </c>
      <c r="CG515" s="202">
        <v>0</v>
      </c>
      <c r="CH515" s="202">
        <v>25685</v>
      </c>
      <c r="CI515" s="202">
        <v>0</v>
      </c>
      <c r="CJ515" s="202">
        <v>12350</v>
      </c>
      <c r="CK515" s="202">
        <v>421227.5</v>
      </c>
      <c r="CL515" s="202">
        <v>0</v>
      </c>
      <c r="CM515" s="202">
        <v>0</v>
      </c>
    </row>
    <row r="516" spans="1:91" s="122" customFormat="1" ht="25.95" customHeight="1">
      <c r="A516" s="365"/>
      <c r="C516" s="200">
        <v>16</v>
      </c>
      <c r="D516" s="203">
        <v>226857379.49000001</v>
      </c>
      <c r="E516" s="203">
        <v>29246385.629999999</v>
      </c>
      <c r="F516" s="203">
        <v>30912959.27</v>
      </c>
      <c r="G516" s="203">
        <v>31470862.57</v>
      </c>
      <c r="H516" s="203">
        <v>22033045.579999998</v>
      </c>
      <c r="I516" s="203">
        <v>33176621.289999999</v>
      </c>
      <c r="J516" s="203">
        <v>44217651.899999999</v>
      </c>
      <c r="K516" s="203">
        <v>44623676.329999998</v>
      </c>
      <c r="L516" s="203">
        <v>29890192.899999999</v>
      </c>
      <c r="M516" s="203">
        <v>28009953.350000001</v>
      </c>
      <c r="N516" s="203">
        <v>60787837.979999997</v>
      </c>
      <c r="O516" s="203">
        <v>9014821.1899999995</v>
      </c>
      <c r="P516" s="203">
        <v>109128813.16</v>
      </c>
      <c r="Q516" s="203">
        <v>26438590.710000001</v>
      </c>
      <c r="R516" s="203">
        <v>27055254.5</v>
      </c>
      <c r="S516" s="203">
        <v>45366107.25</v>
      </c>
      <c r="T516" s="203">
        <v>27720857.609999999</v>
      </c>
      <c r="U516" s="203">
        <v>25615560.899999999</v>
      </c>
      <c r="V516" s="203">
        <v>27080237.079999998</v>
      </c>
      <c r="W516" s="203">
        <v>16648241.060000001</v>
      </c>
      <c r="X516" s="203">
        <v>265649749.16999999</v>
      </c>
      <c r="Y516" s="203">
        <v>19448348.710000001</v>
      </c>
      <c r="Z516" s="203">
        <v>33193331.300000001</v>
      </c>
      <c r="AA516" s="203">
        <v>24997017.649999999</v>
      </c>
      <c r="AB516" s="203">
        <v>16726328.65</v>
      </c>
      <c r="AC516" s="203">
        <v>20490194.829999998</v>
      </c>
      <c r="AD516" s="203">
        <v>23190957.399999999</v>
      </c>
      <c r="AE516" s="203">
        <v>71049861.510000005</v>
      </c>
      <c r="AF516" s="203">
        <v>24777556.260000002</v>
      </c>
      <c r="AG516" s="203">
        <v>22539967.420000002</v>
      </c>
      <c r="AH516" s="203">
        <v>26445925.66</v>
      </c>
      <c r="AI516" s="203">
        <v>44042009.619999997</v>
      </c>
      <c r="AJ516" s="203">
        <v>23301479.190000001</v>
      </c>
      <c r="AK516" s="203">
        <v>16113109.57</v>
      </c>
      <c r="AL516" s="203">
        <v>410531865.57999998</v>
      </c>
      <c r="AM516" s="203">
        <v>27686209.670000002</v>
      </c>
      <c r="AN516" s="203">
        <v>22998237.300000001</v>
      </c>
      <c r="AO516" s="203">
        <v>50026033.840000004</v>
      </c>
      <c r="AP516" s="203">
        <v>47221360.899999999</v>
      </c>
      <c r="AQ516" s="203">
        <v>27810508.870000001</v>
      </c>
      <c r="AR516" s="203">
        <v>15400445.33</v>
      </c>
      <c r="AS516" s="203">
        <v>83172355.530000001</v>
      </c>
      <c r="AT516" s="203">
        <v>26172736.440000001</v>
      </c>
      <c r="AU516" s="203">
        <v>38801510.990000002</v>
      </c>
      <c r="AV516" s="203">
        <v>52320128.380000003</v>
      </c>
      <c r="AW516" s="203">
        <v>26447450</v>
      </c>
      <c r="AX516" s="203">
        <v>19417088</v>
      </c>
      <c r="AY516" s="203">
        <v>35067803.479999997</v>
      </c>
      <c r="AZ516" s="203">
        <v>24110232.579999998</v>
      </c>
      <c r="BA516" s="203">
        <v>21355746.129999999</v>
      </c>
      <c r="BB516" s="203">
        <v>118783530.84</v>
      </c>
      <c r="BC516" s="203">
        <v>21387023.899999999</v>
      </c>
      <c r="BD516" s="203">
        <v>230732055.77000001</v>
      </c>
      <c r="BE516" s="203">
        <v>64698798.600000001</v>
      </c>
      <c r="BF516" s="203">
        <v>27894096.530000001</v>
      </c>
      <c r="BG516" s="203">
        <v>22679103.670000002</v>
      </c>
      <c r="BH516" s="203">
        <v>117952749.37</v>
      </c>
      <c r="BI516" s="203">
        <v>16806835.170000002</v>
      </c>
      <c r="BJ516" s="203">
        <v>11345120.27</v>
      </c>
      <c r="BK516" s="203">
        <v>14177968.449999999</v>
      </c>
      <c r="BL516" s="203">
        <v>12923021.83</v>
      </c>
      <c r="BM516" s="203">
        <v>177645481.78999999</v>
      </c>
      <c r="BN516" s="203">
        <v>43040601.869999997</v>
      </c>
      <c r="BO516" s="203">
        <v>33320398.329999998</v>
      </c>
      <c r="BP516" s="203">
        <v>48051910.200000003</v>
      </c>
      <c r="BQ516" s="203">
        <v>33619496.119999997</v>
      </c>
      <c r="BR516" s="203">
        <v>20976690.120000001</v>
      </c>
      <c r="BS516" s="203">
        <v>615758615.52999997</v>
      </c>
      <c r="BT516" s="203">
        <v>34836092.93</v>
      </c>
      <c r="BU516" s="203">
        <v>36194748.119999997</v>
      </c>
      <c r="BV516" s="203">
        <v>113468070.43000001</v>
      </c>
      <c r="BW516" s="203">
        <v>10493490.689999999</v>
      </c>
      <c r="BX516" s="203">
        <v>29043896.77</v>
      </c>
      <c r="BY516" s="203">
        <v>66529902.920000002</v>
      </c>
      <c r="BZ516" s="203">
        <v>22931127.41</v>
      </c>
      <c r="CA516" s="203">
        <v>21973368.719999999</v>
      </c>
      <c r="CB516" s="203">
        <v>30432760.120000001</v>
      </c>
      <c r="CC516" s="203">
        <v>34748524</v>
      </c>
      <c r="CD516" s="203">
        <v>63126623.990000002</v>
      </c>
      <c r="CE516" s="203">
        <v>38602381.899999999</v>
      </c>
      <c r="CF516" s="203">
        <v>50710713.789999999</v>
      </c>
      <c r="CG516" s="203">
        <v>18102046.280000001</v>
      </c>
      <c r="CH516" s="203">
        <v>22156876.780000001</v>
      </c>
      <c r="CI516" s="203">
        <v>16940350.789999999</v>
      </c>
      <c r="CJ516" s="203">
        <v>21379436.300000001</v>
      </c>
      <c r="CK516" s="203">
        <v>61106745.850000001</v>
      </c>
      <c r="CL516" s="203">
        <v>12745269.9</v>
      </c>
      <c r="CM516" s="203">
        <v>11999769.67</v>
      </c>
    </row>
    <row r="517" spans="1:91" s="122" customFormat="1" ht="25.95" customHeight="1">
      <c r="A517" s="365"/>
      <c r="C517" s="201">
        <v>17</v>
      </c>
      <c r="D517" s="202">
        <v>23004950.66</v>
      </c>
      <c r="E517" s="202">
        <v>1126845.8999999999</v>
      </c>
      <c r="F517" s="202">
        <v>1339593.6800000002</v>
      </c>
      <c r="G517" s="202">
        <v>1462408.8699999999</v>
      </c>
      <c r="H517" s="202">
        <v>960293.05999999994</v>
      </c>
      <c r="I517" s="202">
        <v>1341604.01</v>
      </c>
      <c r="J517" s="202">
        <v>1935592.3399999999</v>
      </c>
      <c r="K517" s="202">
        <v>1950532.05</v>
      </c>
      <c r="L517" s="202">
        <v>1239834.6100000001</v>
      </c>
      <c r="M517" s="202">
        <v>1248339.8</v>
      </c>
      <c r="N517" s="202">
        <v>2726976.75</v>
      </c>
      <c r="O517" s="202">
        <v>383198.12</v>
      </c>
      <c r="P517" s="202">
        <v>14255437.380000001</v>
      </c>
      <c r="Q517" s="202">
        <v>1170813.98</v>
      </c>
      <c r="R517" s="202">
        <v>1076742.29</v>
      </c>
      <c r="S517" s="202">
        <v>1989898.4600000002</v>
      </c>
      <c r="T517" s="202">
        <v>1175402.83</v>
      </c>
      <c r="U517" s="202">
        <v>1036329.8099999999</v>
      </c>
      <c r="V517" s="202">
        <v>1120178.1500000001</v>
      </c>
      <c r="W517" s="202">
        <v>649213.47</v>
      </c>
      <c r="X517" s="202">
        <v>41088861.439999998</v>
      </c>
      <c r="Y517" s="202">
        <v>759637.38</v>
      </c>
      <c r="Z517" s="202">
        <v>1415336.11</v>
      </c>
      <c r="AA517" s="202">
        <v>1050223.25</v>
      </c>
      <c r="AB517" s="202">
        <v>644753.89</v>
      </c>
      <c r="AC517" s="202">
        <v>647618.29</v>
      </c>
      <c r="AD517" s="202">
        <v>801507.17999999993</v>
      </c>
      <c r="AE517" s="202">
        <v>2675613.4700000002</v>
      </c>
      <c r="AF517" s="202">
        <v>890820.3</v>
      </c>
      <c r="AG517" s="202">
        <v>893303.08</v>
      </c>
      <c r="AH517" s="202">
        <v>1188165.45</v>
      </c>
      <c r="AI517" s="202">
        <v>1855707.8</v>
      </c>
      <c r="AJ517" s="202">
        <v>920418.4</v>
      </c>
      <c r="AK517" s="202">
        <v>568556.66</v>
      </c>
      <c r="AL517" s="202">
        <v>77415008.289999992</v>
      </c>
      <c r="AM517" s="202">
        <v>1302272.18</v>
      </c>
      <c r="AN517" s="202">
        <v>1044834.74</v>
      </c>
      <c r="AO517" s="202">
        <v>1946126.94</v>
      </c>
      <c r="AP517" s="202">
        <v>2019995.6600000001</v>
      </c>
      <c r="AQ517" s="202">
        <v>1202681.67</v>
      </c>
      <c r="AR517" s="202">
        <v>651914.15</v>
      </c>
      <c r="AS517" s="202">
        <v>11656125.83</v>
      </c>
      <c r="AT517" s="202">
        <v>1088305.01</v>
      </c>
      <c r="AU517" s="202">
        <v>1674555.8699999999</v>
      </c>
      <c r="AV517" s="202">
        <v>2326996.02</v>
      </c>
      <c r="AW517" s="202">
        <v>1001817.74</v>
      </c>
      <c r="AX517" s="202">
        <v>794840.59</v>
      </c>
      <c r="AY517" s="202">
        <v>1674422.79</v>
      </c>
      <c r="AZ517" s="202">
        <v>905712.84000000008</v>
      </c>
      <c r="BA517" s="202">
        <v>1000880.55</v>
      </c>
      <c r="BB517" s="202">
        <v>23824155.849999998</v>
      </c>
      <c r="BC517" s="202">
        <v>1030183.4500000001</v>
      </c>
      <c r="BD517" s="202">
        <v>27303159.82</v>
      </c>
      <c r="BE517" s="202">
        <v>2753231.88</v>
      </c>
      <c r="BF517" s="202">
        <v>1077053.77</v>
      </c>
      <c r="BG517" s="202">
        <v>926432.58</v>
      </c>
      <c r="BH517" s="202">
        <v>5201934.04</v>
      </c>
      <c r="BI517" s="202">
        <v>685033.91</v>
      </c>
      <c r="BJ517" s="202">
        <v>519907.66000000003</v>
      </c>
      <c r="BK517" s="202">
        <v>646288.4</v>
      </c>
      <c r="BL517" s="202">
        <v>563833.89999999991</v>
      </c>
      <c r="BM517" s="202">
        <v>23411407.199999999</v>
      </c>
      <c r="BN517" s="202">
        <v>1924069.03</v>
      </c>
      <c r="BO517" s="202">
        <v>1470362.3199999998</v>
      </c>
      <c r="BP517" s="202">
        <v>2169622.91</v>
      </c>
      <c r="BQ517" s="202">
        <v>1394144.64</v>
      </c>
      <c r="BR517" s="202">
        <v>939169.99</v>
      </c>
      <c r="BS517" s="202">
        <v>95795530.299999997</v>
      </c>
      <c r="BT517" s="202">
        <v>1501857.6</v>
      </c>
      <c r="BU517" s="202">
        <v>1559789.33</v>
      </c>
      <c r="BV517" s="202">
        <v>17263697.950000003</v>
      </c>
      <c r="BW517" s="202">
        <v>486678.5</v>
      </c>
      <c r="BX517" s="202">
        <v>1242690.6900000002</v>
      </c>
      <c r="BY517" s="202">
        <v>2849334.94</v>
      </c>
      <c r="BZ517" s="202">
        <v>1010292.79</v>
      </c>
      <c r="CA517" s="202">
        <v>1042361.84</v>
      </c>
      <c r="CB517" s="202">
        <v>1711406.93</v>
      </c>
      <c r="CC517" s="202">
        <v>1667561.9200000002</v>
      </c>
      <c r="CD517" s="202">
        <v>2767734.68</v>
      </c>
      <c r="CE517" s="202">
        <v>1649130</v>
      </c>
      <c r="CF517" s="202">
        <v>2230600.19</v>
      </c>
      <c r="CG517" s="202">
        <v>752898.67999999993</v>
      </c>
      <c r="CH517" s="202">
        <v>799612.61</v>
      </c>
      <c r="CI517" s="202">
        <v>729584.3</v>
      </c>
      <c r="CJ517" s="202">
        <v>882144.29999999993</v>
      </c>
      <c r="CK517" s="202">
        <v>2798946.9899999998</v>
      </c>
      <c r="CL517" s="202">
        <v>523372.16</v>
      </c>
      <c r="CM517" s="202">
        <v>479352.55000000005</v>
      </c>
    </row>
    <row r="518" spans="1:91" s="122" customFormat="1" ht="25.95" customHeight="1">
      <c r="A518" s="365"/>
      <c r="C518" s="199">
        <v>18</v>
      </c>
      <c r="D518" s="203">
        <v>12650419.450000001</v>
      </c>
      <c r="E518" s="203">
        <v>0</v>
      </c>
      <c r="F518" s="203">
        <v>0</v>
      </c>
      <c r="G518" s="203">
        <v>0</v>
      </c>
      <c r="H518" s="203">
        <v>0</v>
      </c>
      <c r="I518" s="203">
        <v>0</v>
      </c>
      <c r="J518" s="203">
        <v>0</v>
      </c>
      <c r="K518" s="203">
        <v>0</v>
      </c>
      <c r="L518" s="203">
        <v>0</v>
      </c>
      <c r="M518" s="203">
        <v>0</v>
      </c>
      <c r="N518" s="203">
        <v>0</v>
      </c>
      <c r="O518" s="203">
        <v>0</v>
      </c>
      <c r="P518" s="203">
        <v>18000</v>
      </c>
      <c r="Q518" s="203">
        <v>0</v>
      </c>
      <c r="R518" s="203">
        <v>0</v>
      </c>
      <c r="S518" s="203">
        <v>0</v>
      </c>
      <c r="T518" s="203">
        <v>0</v>
      </c>
      <c r="U518" s="203">
        <v>0</v>
      </c>
      <c r="V518" s="203">
        <v>0</v>
      </c>
      <c r="W518" s="203">
        <v>0</v>
      </c>
      <c r="X518" s="203">
        <v>0</v>
      </c>
      <c r="Y518" s="203">
        <v>0</v>
      </c>
      <c r="Z518" s="203">
        <v>0</v>
      </c>
      <c r="AA518" s="203">
        <v>0</v>
      </c>
      <c r="AB518" s="203">
        <v>0</v>
      </c>
      <c r="AC518" s="203">
        <v>0</v>
      </c>
      <c r="AD518" s="203">
        <v>0</v>
      </c>
      <c r="AE518" s="203">
        <v>0</v>
      </c>
      <c r="AF518" s="203">
        <v>0</v>
      </c>
      <c r="AG518" s="203">
        <v>0</v>
      </c>
      <c r="AH518" s="203">
        <v>0</v>
      </c>
      <c r="AI518" s="203">
        <v>0</v>
      </c>
      <c r="AJ518" s="203">
        <v>0</v>
      </c>
      <c r="AK518" s="203">
        <v>0</v>
      </c>
      <c r="AL518" s="203">
        <v>0</v>
      </c>
      <c r="AM518" s="203">
        <v>0</v>
      </c>
      <c r="AN518" s="203">
        <v>0</v>
      </c>
      <c r="AO518" s="203">
        <v>0</v>
      </c>
      <c r="AP518" s="203">
        <v>0</v>
      </c>
      <c r="AQ518" s="203">
        <v>0</v>
      </c>
      <c r="AR518" s="203">
        <v>0</v>
      </c>
      <c r="AS518" s="203">
        <v>243550</v>
      </c>
      <c r="AT518" s="203">
        <v>0</v>
      </c>
      <c r="AU518" s="203">
        <v>0</v>
      </c>
      <c r="AV518" s="203">
        <v>0</v>
      </c>
      <c r="AW518" s="203">
        <v>0</v>
      </c>
      <c r="AX518" s="203">
        <v>0</v>
      </c>
      <c r="AY518" s="203">
        <v>0</v>
      </c>
      <c r="AZ518" s="203">
        <v>0</v>
      </c>
      <c r="BA518" s="203">
        <v>0</v>
      </c>
      <c r="BB518" s="203">
        <v>0</v>
      </c>
      <c r="BC518" s="203">
        <v>0</v>
      </c>
      <c r="BD518" s="203">
        <v>0</v>
      </c>
      <c r="BE518" s="203">
        <v>0</v>
      </c>
      <c r="BF518" s="203">
        <v>0</v>
      </c>
      <c r="BG518" s="203">
        <v>0</v>
      </c>
      <c r="BH518" s="203">
        <v>0</v>
      </c>
      <c r="BI518" s="203">
        <v>0</v>
      </c>
      <c r="BJ518" s="203">
        <v>0</v>
      </c>
      <c r="BK518" s="203">
        <v>0</v>
      </c>
      <c r="BL518" s="203">
        <v>0</v>
      </c>
      <c r="BM518" s="203">
        <v>72074449.030000001</v>
      </c>
      <c r="BN518" s="203">
        <v>0</v>
      </c>
      <c r="BO518" s="203">
        <v>0</v>
      </c>
      <c r="BP518" s="203">
        <v>0</v>
      </c>
      <c r="BQ518" s="203">
        <v>0</v>
      </c>
      <c r="BR518" s="203">
        <v>0</v>
      </c>
      <c r="BS518" s="203">
        <v>7279183.5</v>
      </c>
      <c r="BT518" s="203">
        <v>0</v>
      </c>
      <c r="BU518" s="203">
        <v>0</v>
      </c>
      <c r="BV518" s="203">
        <v>64750</v>
      </c>
      <c r="BW518" s="203">
        <v>0</v>
      </c>
      <c r="BX518" s="203">
        <v>0</v>
      </c>
      <c r="BY518" s="203">
        <v>0</v>
      </c>
      <c r="BZ518" s="203">
        <v>0</v>
      </c>
      <c r="CA518" s="203">
        <v>0</v>
      </c>
      <c r="CB518" s="203">
        <v>0</v>
      </c>
      <c r="CC518" s="203">
        <v>0</v>
      </c>
      <c r="CD518" s="203">
        <v>0</v>
      </c>
      <c r="CE518" s="203">
        <v>0</v>
      </c>
      <c r="CF518" s="203">
        <v>165000</v>
      </c>
      <c r="CG518" s="203">
        <v>0</v>
      </c>
      <c r="CH518" s="203">
        <v>0</v>
      </c>
      <c r="CI518" s="203">
        <v>0</v>
      </c>
      <c r="CJ518" s="203">
        <v>0</v>
      </c>
      <c r="CK518" s="203">
        <v>0</v>
      </c>
      <c r="CL518" s="203">
        <v>0</v>
      </c>
      <c r="CM518" s="203">
        <v>0</v>
      </c>
    </row>
    <row r="519" spans="1:91" s="122" customFormat="1" ht="25.95" customHeight="1">
      <c r="A519" s="365"/>
      <c r="C519" s="199">
        <v>19</v>
      </c>
      <c r="D519" s="202">
        <v>16521859.68</v>
      </c>
      <c r="E519" s="202">
        <v>9416206.1799999997</v>
      </c>
      <c r="F519" s="202">
        <v>4298255.2699999996</v>
      </c>
      <c r="G519" s="202">
        <v>4534895.8100000005</v>
      </c>
      <c r="H519" s="202">
        <v>2299067.77</v>
      </c>
      <c r="I519" s="202">
        <v>5058798.4800000004</v>
      </c>
      <c r="J519" s="202">
        <v>6576030.1600000001</v>
      </c>
      <c r="K519" s="202">
        <v>20522435.190000001</v>
      </c>
      <c r="L519" s="202">
        <v>6187869.5700000003</v>
      </c>
      <c r="M519" s="202">
        <v>7489493.0300000003</v>
      </c>
      <c r="N519" s="202">
        <v>53189054.609999999</v>
      </c>
      <c r="O519" s="202">
        <v>6002166.9100000001</v>
      </c>
      <c r="P519" s="202">
        <v>22901935.800000001</v>
      </c>
      <c r="Q519" s="202">
        <v>5614284.25</v>
      </c>
      <c r="R519" s="202">
        <v>5484889.9000000004</v>
      </c>
      <c r="S519" s="202">
        <v>8190175.0399999991</v>
      </c>
      <c r="T519" s="202">
        <v>3458736.76</v>
      </c>
      <c r="U519" s="202">
        <v>7675892.5500000007</v>
      </c>
      <c r="V519" s="202">
        <v>4160439.86</v>
      </c>
      <c r="W519" s="202">
        <v>2796214.77</v>
      </c>
      <c r="X519" s="202">
        <v>494295152.33000004</v>
      </c>
      <c r="Y519" s="202">
        <v>6473482.2400000002</v>
      </c>
      <c r="Z519" s="202">
        <v>12916513.720000001</v>
      </c>
      <c r="AA519" s="202">
        <v>2587289.4500000002</v>
      </c>
      <c r="AB519" s="202">
        <v>4017317.98</v>
      </c>
      <c r="AC519" s="202">
        <v>4351703.41</v>
      </c>
      <c r="AD519" s="202">
        <v>1115857</v>
      </c>
      <c r="AE519" s="202">
        <v>19251260.120000001</v>
      </c>
      <c r="AF519" s="202">
        <v>4411058.2300000004</v>
      </c>
      <c r="AG519" s="202">
        <v>2550986.7800000003</v>
      </c>
      <c r="AH519" s="202">
        <v>13603378.020000001</v>
      </c>
      <c r="AI519" s="202">
        <v>10178924.710000001</v>
      </c>
      <c r="AJ519" s="202">
        <v>3099754.15</v>
      </c>
      <c r="AK519" s="202">
        <v>3955711.02</v>
      </c>
      <c r="AL519" s="202">
        <v>71211889.159999996</v>
      </c>
      <c r="AM519" s="202">
        <v>11775885.200000001</v>
      </c>
      <c r="AN519" s="202">
        <v>4032884.0300000003</v>
      </c>
      <c r="AO519" s="202">
        <v>64156475.550000004</v>
      </c>
      <c r="AP519" s="202">
        <v>8089266.2299999986</v>
      </c>
      <c r="AQ519" s="202">
        <v>7551583.5599999996</v>
      </c>
      <c r="AR519" s="202">
        <v>2389040.38</v>
      </c>
      <c r="AS519" s="202">
        <v>16728295.200000001</v>
      </c>
      <c r="AT519" s="202">
        <v>4765570.28</v>
      </c>
      <c r="AU519" s="202">
        <v>7335369.9900000002</v>
      </c>
      <c r="AV519" s="202">
        <v>6626225.5600000005</v>
      </c>
      <c r="AW519" s="202">
        <v>11838222.07</v>
      </c>
      <c r="AX519" s="202">
        <v>2929713.15</v>
      </c>
      <c r="AY519" s="202">
        <v>6483005.5</v>
      </c>
      <c r="AZ519" s="202">
        <v>5593413.3399999999</v>
      </c>
      <c r="BA519" s="202">
        <v>4848944.3600000003</v>
      </c>
      <c r="BB519" s="202">
        <v>34559389.840000004</v>
      </c>
      <c r="BC519" s="202">
        <v>7888905.7800000012</v>
      </c>
      <c r="BD519" s="202">
        <v>37245755.859999999</v>
      </c>
      <c r="BE519" s="202">
        <v>11649588.68</v>
      </c>
      <c r="BF519" s="202">
        <v>4591714.59</v>
      </c>
      <c r="BG519" s="202">
        <v>11109239.290000001</v>
      </c>
      <c r="BH519" s="202">
        <v>194707288.09</v>
      </c>
      <c r="BI519" s="202">
        <v>2455041.19</v>
      </c>
      <c r="BJ519" s="202">
        <v>2197782.04</v>
      </c>
      <c r="BK519" s="202">
        <v>3818599.59</v>
      </c>
      <c r="BL519" s="202">
        <v>7792986.4400000004</v>
      </c>
      <c r="BM519" s="202">
        <v>30846542.199999999</v>
      </c>
      <c r="BN519" s="202">
        <v>6252417.75</v>
      </c>
      <c r="BO519" s="202">
        <v>6978421.6799999997</v>
      </c>
      <c r="BP519" s="202">
        <v>11756682.98</v>
      </c>
      <c r="BQ519" s="202">
        <v>8470740.9600000009</v>
      </c>
      <c r="BR519" s="202">
        <v>3783530.55</v>
      </c>
      <c r="BS519" s="202">
        <v>121246768.53</v>
      </c>
      <c r="BT519" s="202">
        <v>7631552.4199999999</v>
      </c>
      <c r="BU519" s="202">
        <v>7878146.0099999998</v>
      </c>
      <c r="BV519" s="202">
        <v>14504985.669999998</v>
      </c>
      <c r="BW519" s="202">
        <v>6598742.7999999989</v>
      </c>
      <c r="BX519" s="202">
        <v>9122892.9800000004</v>
      </c>
      <c r="BY519" s="202">
        <v>15470739.370000001</v>
      </c>
      <c r="BZ519" s="202">
        <v>2788817.3200000003</v>
      </c>
      <c r="CA519" s="202">
        <v>4788483.8900000006</v>
      </c>
      <c r="CB519" s="202">
        <v>5343313.1099999994</v>
      </c>
      <c r="CC519" s="202">
        <v>5564854.1299999999</v>
      </c>
      <c r="CD519" s="202">
        <v>12124248.510000002</v>
      </c>
      <c r="CE519" s="202">
        <v>5304141.1500000004</v>
      </c>
      <c r="CF519" s="202">
        <v>14398460.940000001</v>
      </c>
      <c r="CG519" s="202">
        <v>3603841.6100000003</v>
      </c>
      <c r="CH519" s="202">
        <v>2884439</v>
      </c>
      <c r="CI519" s="202">
        <v>5046046.95</v>
      </c>
      <c r="CJ519" s="202">
        <v>2789392.21</v>
      </c>
      <c r="CK519" s="202">
        <v>12554384.560000001</v>
      </c>
      <c r="CL519" s="202">
        <v>3333936.12</v>
      </c>
      <c r="CM519" s="202">
        <v>4189441.46</v>
      </c>
    </row>
    <row r="520" spans="1:91" s="122" customFormat="1" ht="25.95" customHeight="1">
      <c r="A520" s="365"/>
    </row>
    <row r="521" spans="1:91" s="122" customFormat="1" ht="25.95" customHeight="1">
      <c r="A521" s="365"/>
      <c r="B521" s="122">
        <v>20</v>
      </c>
      <c r="C521" s="204" t="s">
        <v>708</v>
      </c>
      <c r="D521" s="202">
        <v>224802595.44</v>
      </c>
      <c r="E521" s="202">
        <v>29246385.629999999</v>
      </c>
      <c r="F521" s="202">
        <v>31007179.399999999</v>
      </c>
      <c r="G521" s="202">
        <v>31590317.770000003</v>
      </c>
      <c r="H521" s="202">
        <v>22032092.180000003</v>
      </c>
      <c r="I521" s="202">
        <v>33207417.529999997</v>
      </c>
      <c r="J521" s="202">
        <v>44230410.850000001</v>
      </c>
      <c r="K521" s="202">
        <v>44623676.330000006</v>
      </c>
      <c r="L521" s="202">
        <v>29942623.209999997</v>
      </c>
      <c r="M521" s="202">
        <v>28009953.349999998</v>
      </c>
      <c r="N521" s="202">
        <v>60927811.469999999</v>
      </c>
      <c r="O521" s="202">
        <v>9014821.1900000013</v>
      </c>
      <c r="P521" s="202">
        <v>109210359.94000003</v>
      </c>
      <c r="Q521" s="202">
        <v>26460692.789999999</v>
      </c>
      <c r="R521" s="202">
        <v>27063307.100000001</v>
      </c>
      <c r="S521" s="202">
        <v>45378670.609999999</v>
      </c>
      <c r="T521" s="202">
        <v>27740259.710000005</v>
      </c>
      <c r="U521" s="202">
        <v>25625747.02</v>
      </c>
      <c r="V521" s="202">
        <v>27086397.879999999</v>
      </c>
      <c r="W521" s="202">
        <v>16640741.060000001</v>
      </c>
      <c r="X521" s="202">
        <v>263382510.93000001</v>
      </c>
      <c r="Y521" s="202">
        <v>19494294.59</v>
      </c>
      <c r="Z521" s="202">
        <v>33304499.34</v>
      </c>
      <c r="AA521" s="202">
        <v>25244663.600000001</v>
      </c>
      <c r="AB521" s="202">
        <v>16756459.439999999</v>
      </c>
      <c r="AC521" s="202">
        <v>20618332.130000003</v>
      </c>
      <c r="AD521" s="202">
        <v>23253805.629999999</v>
      </c>
      <c r="AE521" s="202">
        <v>72952022.459999993</v>
      </c>
      <c r="AF521" s="202">
        <v>24965071.530000001</v>
      </c>
      <c r="AG521" s="202">
        <v>23077857.420000002</v>
      </c>
      <c r="AH521" s="202">
        <v>26482034.560000002</v>
      </c>
      <c r="AI521" s="202">
        <v>44284617.18</v>
      </c>
      <c r="AJ521" s="202">
        <v>23805371.530000001</v>
      </c>
      <c r="AK521" s="202">
        <v>16528449.57</v>
      </c>
      <c r="AL521" s="202">
        <v>439763741.02999997</v>
      </c>
      <c r="AM521" s="202">
        <v>27772067.34</v>
      </c>
      <c r="AN521" s="202">
        <v>23040948.930000003</v>
      </c>
      <c r="AO521" s="202">
        <v>50139190.010000005</v>
      </c>
      <c r="AP521" s="202">
        <v>47431376.490000002</v>
      </c>
      <c r="AQ521" s="202">
        <v>28067758.34</v>
      </c>
      <c r="AR521" s="202">
        <v>15417020.210000001</v>
      </c>
      <c r="AS521" s="202">
        <v>83291026.23999998</v>
      </c>
      <c r="AT521" s="202">
        <v>26217903.129999999</v>
      </c>
      <c r="AU521" s="202">
        <v>38816347.979999997</v>
      </c>
      <c r="AV521" s="202">
        <v>52923967.030000001</v>
      </c>
      <c r="AW521" s="202">
        <v>26474204.239999995</v>
      </c>
      <c r="AX521" s="202">
        <v>19435083.59</v>
      </c>
      <c r="AY521" s="202">
        <v>35289821.070000008</v>
      </c>
      <c r="AZ521" s="202">
        <v>24140479.119999997</v>
      </c>
      <c r="BA521" s="202">
        <v>21384850.779999997</v>
      </c>
      <c r="BB521" s="202">
        <v>121974461.20999999</v>
      </c>
      <c r="BC521" s="202">
        <v>21496360.449999999</v>
      </c>
      <c r="BD521" s="202">
        <v>231266447.35999995</v>
      </c>
      <c r="BE521" s="202">
        <v>64698798.600000001</v>
      </c>
      <c r="BF521" s="202">
        <v>27967542</v>
      </c>
      <c r="BG521" s="202">
        <v>22679103.670000002</v>
      </c>
      <c r="BH521" s="202">
        <v>118066912.56999999</v>
      </c>
      <c r="BI521" s="202">
        <v>16822972.93</v>
      </c>
      <c r="BJ521" s="202">
        <v>11382505.879999999</v>
      </c>
      <c r="BK521" s="202">
        <v>14177968.449999999</v>
      </c>
      <c r="BL521" s="202">
        <v>12924800.529999999</v>
      </c>
      <c r="BM521" s="202">
        <v>177832339.10000002</v>
      </c>
      <c r="BN521" s="202">
        <v>43125006.029999994</v>
      </c>
      <c r="BO521" s="202">
        <v>33348345.460000001</v>
      </c>
      <c r="BP521" s="202">
        <v>48106407.090000004</v>
      </c>
      <c r="BQ521" s="202">
        <v>33642699.5</v>
      </c>
      <c r="BR521" s="202">
        <v>20985880.560000002</v>
      </c>
      <c r="BS521" s="202">
        <v>617442158.91999996</v>
      </c>
      <c r="BT521" s="202">
        <v>34960163.030000001</v>
      </c>
      <c r="BU521" s="202">
        <v>36281935.970000006</v>
      </c>
      <c r="BV521" s="202">
        <v>113689329.70000002</v>
      </c>
      <c r="BW521" s="202">
        <v>10493490.689999999</v>
      </c>
      <c r="BX521" s="202">
        <v>29077515.870000001</v>
      </c>
      <c r="BY521" s="202">
        <v>66632232.249999993</v>
      </c>
      <c r="BZ521" s="202">
        <v>22964917.029999997</v>
      </c>
      <c r="CA521" s="202">
        <v>22038603.550000001</v>
      </c>
      <c r="CB521" s="202">
        <v>30676238.620000001</v>
      </c>
      <c r="CC521" s="202">
        <v>34850495.57</v>
      </c>
      <c r="CD521" s="202">
        <v>63208382.32</v>
      </c>
      <c r="CE521" s="202">
        <v>38580724.879999995</v>
      </c>
      <c r="CF521" s="202">
        <v>51266955.710000001</v>
      </c>
      <c r="CG521" s="202">
        <v>18137331.109999999</v>
      </c>
      <c r="CH521" s="202">
        <v>22199080.150000002</v>
      </c>
      <c r="CI521" s="202">
        <v>16934161.789999999</v>
      </c>
      <c r="CJ521" s="202">
        <v>21409459.999999996</v>
      </c>
      <c r="CK521" s="202">
        <v>61205638.629999995</v>
      </c>
      <c r="CL521" s="202">
        <v>12786972.060000001</v>
      </c>
      <c r="CM521" s="202">
        <v>12017117.32</v>
      </c>
    </row>
    <row r="522" spans="1:91" s="122" customFormat="1" ht="25.95" customHeight="1">
      <c r="A522" s="365"/>
      <c r="B522" s="122">
        <v>21</v>
      </c>
      <c r="C522" s="205" t="s">
        <v>709</v>
      </c>
      <c r="D522" s="202">
        <v>66204121.390000001</v>
      </c>
      <c r="E522" s="202">
        <v>11000467</v>
      </c>
      <c r="F522" s="202">
        <v>9334173.7699999996</v>
      </c>
      <c r="G522" s="202">
        <v>7076111</v>
      </c>
      <c r="H522" s="202">
        <v>7989274.1200000001</v>
      </c>
      <c r="I522" s="202">
        <v>8494582.1500000004</v>
      </c>
      <c r="J522" s="202">
        <v>8162550</v>
      </c>
      <c r="K522" s="202">
        <v>15051181.25</v>
      </c>
      <c r="L522" s="202">
        <v>9913609.0800000001</v>
      </c>
      <c r="M522" s="202">
        <v>12867233.359999999</v>
      </c>
      <c r="N522" s="202">
        <v>21113267.079999998</v>
      </c>
      <c r="O522" s="202">
        <v>3150770</v>
      </c>
      <c r="P522" s="202">
        <v>43018372.859999999</v>
      </c>
      <c r="Q522" s="202">
        <v>9533646</v>
      </c>
      <c r="R522" s="202">
        <v>10753409.57</v>
      </c>
      <c r="S522" s="202">
        <v>13977898.890000001</v>
      </c>
      <c r="T522" s="202">
        <v>10423566.75</v>
      </c>
      <c r="U522" s="202">
        <v>7726554</v>
      </c>
      <c r="V522" s="202">
        <v>8972485</v>
      </c>
      <c r="W522" s="202">
        <v>5579031</v>
      </c>
      <c r="X522" s="202">
        <v>63073921.240000002</v>
      </c>
      <c r="Y522" s="202">
        <v>7312200.3200000003</v>
      </c>
      <c r="Z522" s="202">
        <v>17260819.399999999</v>
      </c>
      <c r="AA522" s="202">
        <v>10250235.189999999</v>
      </c>
      <c r="AB522" s="202">
        <v>5752057</v>
      </c>
      <c r="AC522" s="202">
        <v>6218710.4900000002</v>
      </c>
      <c r="AD522" s="202">
        <v>7059810.2599999998</v>
      </c>
      <c r="AE522" s="202">
        <v>23459229.879999999</v>
      </c>
      <c r="AF522" s="202">
        <v>4460707.4399999995</v>
      </c>
      <c r="AG522" s="202">
        <v>8044115</v>
      </c>
      <c r="AH522" s="202">
        <v>8499123.8599999994</v>
      </c>
      <c r="AI522" s="202">
        <v>15116242</v>
      </c>
      <c r="AJ522" s="202">
        <v>8017396</v>
      </c>
      <c r="AK522" s="202">
        <v>5999648.7599999998</v>
      </c>
      <c r="AL522" s="202">
        <v>143918596.10999998</v>
      </c>
      <c r="AM522" s="202">
        <v>8983056.5299999993</v>
      </c>
      <c r="AN522" s="202">
        <v>8269367</v>
      </c>
      <c r="AO522" s="202">
        <v>18002203.73</v>
      </c>
      <c r="AP522" s="202">
        <v>17577812.449999999</v>
      </c>
      <c r="AQ522" s="202">
        <v>10906557.42</v>
      </c>
      <c r="AR522" s="202">
        <v>5297984.21</v>
      </c>
      <c r="AS522" s="202">
        <v>39779081</v>
      </c>
      <c r="AT522" s="202">
        <v>9934977</v>
      </c>
      <c r="AU522" s="202">
        <v>20697898</v>
      </c>
      <c r="AV522" s="202">
        <v>16254778.060000001</v>
      </c>
      <c r="AW522" s="202">
        <v>10289844.029999999</v>
      </c>
      <c r="AX522" s="202">
        <v>7212747.2599999998</v>
      </c>
      <c r="AY522" s="202">
        <v>9747080.1899999995</v>
      </c>
      <c r="AZ522" s="202">
        <v>10247235.050000001</v>
      </c>
      <c r="BA522" s="202">
        <v>11025549</v>
      </c>
      <c r="BB522" s="202">
        <v>34598198.359999999</v>
      </c>
      <c r="BC522" s="202">
        <v>9749043.5399999991</v>
      </c>
      <c r="BD522" s="202">
        <v>60777345.730000004</v>
      </c>
      <c r="BE522" s="202">
        <v>21540714</v>
      </c>
      <c r="BF522" s="202">
        <v>7181608</v>
      </c>
      <c r="BG522" s="202">
        <v>10635767.18</v>
      </c>
      <c r="BH522" s="202">
        <v>46287606.359999999</v>
      </c>
      <c r="BI522" s="202">
        <v>7877260.1900000004</v>
      </c>
      <c r="BJ522" s="202">
        <v>5494759</v>
      </c>
      <c r="BK522" s="202">
        <v>9369792.1500000004</v>
      </c>
      <c r="BL522" s="202">
        <v>8728712.620000001</v>
      </c>
      <c r="BM522" s="202">
        <v>42273253</v>
      </c>
      <c r="BN522" s="202">
        <v>11191906</v>
      </c>
      <c r="BO522" s="202">
        <v>8688371</v>
      </c>
      <c r="BP522" s="202">
        <v>14447872.809999999</v>
      </c>
      <c r="BQ522" s="202">
        <v>10934804.74</v>
      </c>
      <c r="BR522" s="202">
        <v>10765745.120000001</v>
      </c>
      <c r="BS522" s="202">
        <v>188447725</v>
      </c>
      <c r="BT522" s="202">
        <v>13208816.57</v>
      </c>
      <c r="BU522" s="202">
        <v>14189404.120000001</v>
      </c>
      <c r="BV522" s="202">
        <v>41762614.159999996</v>
      </c>
      <c r="BW522" s="202">
        <v>4118780</v>
      </c>
      <c r="BX522" s="202">
        <v>8981701.75</v>
      </c>
      <c r="BY522" s="202">
        <v>24399421.719999999</v>
      </c>
      <c r="BZ522" s="202">
        <v>7465655</v>
      </c>
      <c r="CA522" s="202">
        <v>9032730</v>
      </c>
      <c r="CB522" s="202">
        <v>9613319.9600000009</v>
      </c>
      <c r="CC522" s="202">
        <v>11430162.290000001</v>
      </c>
      <c r="CD522" s="202">
        <v>23022864.52</v>
      </c>
      <c r="CE522" s="202">
        <v>12004302.050000001</v>
      </c>
      <c r="CF522" s="202">
        <v>23880554.720000003</v>
      </c>
      <c r="CG522" s="202">
        <v>8307987.0199999996</v>
      </c>
      <c r="CH522" s="202">
        <v>6897708.75</v>
      </c>
      <c r="CI522" s="202">
        <v>8285392</v>
      </c>
      <c r="CJ522" s="202">
        <v>6464582.5499999998</v>
      </c>
      <c r="CK522" s="202">
        <v>29580510.170000002</v>
      </c>
      <c r="CL522" s="202">
        <v>6579156.6600000001</v>
      </c>
      <c r="CM522" s="202">
        <v>6068392.0899999999</v>
      </c>
    </row>
    <row r="523" spans="1:91" s="122" customFormat="1" ht="25.95" customHeight="1">
      <c r="A523" s="365"/>
      <c r="B523" s="122">
        <v>22</v>
      </c>
      <c r="C523" s="205" t="s">
        <v>710</v>
      </c>
      <c r="D523" s="202">
        <v>119330189.26000001</v>
      </c>
      <c r="E523" s="202">
        <v>11329133</v>
      </c>
      <c r="F523" s="202">
        <v>12752329.390000001</v>
      </c>
      <c r="G523" s="202">
        <v>12470164.5</v>
      </c>
      <c r="H523" s="202">
        <v>9669551.0099999998</v>
      </c>
      <c r="I523" s="202">
        <v>14571806.189999999</v>
      </c>
      <c r="J523" s="202">
        <v>21416627.75</v>
      </c>
      <c r="K523" s="202">
        <v>32386992.73</v>
      </c>
      <c r="L523" s="202">
        <v>14014361.75</v>
      </c>
      <c r="M523" s="202">
        <v>18958349.84</v>
      </c>
      <c r="N523" s="202">
        <v>36960372.469999999</v>
      </c>
      <c r="O523" s="202">
        <v>7718632.5</v>
      </c>
      <c r="P523" s="202">
        <v>89146242.230000004</v>
      </c>
      <c r="Q523" s="202">
        <v>17059504</v>
      </c>
      <c r="R523" s="202">
        <v>29150960.27</v>
      </c>
      <c r="S523" s="202">
        <v>30894320.600000001</v>
      </c>
      <c r="T523" s="202">
        <v>15433042.15</v>
      </c>
      <c r="U523" s="202">
        <v>18868816.5</v>
      </c>
      <c r="V523" s="202">
        <v>15595222.219999999</v>
      </c>
      <c r="W523" s="202">
        <v>10497470.559999999</v>
      </c>
      <c r="X523" s="202">
        <v>152562835.42000002</v>
      </c>
      <c r="Y523" s="202">
        <v>12720885.370000001</v>
      </c>
      <c r="Z523" s="202">
        <v>21380957.469999999</v>
      </c>
      <c r="AA523" s="202">
        <v>18751522.27</v>
      </c>
      <c r="AB523" s="202">
        <v>10700749.52</v>
      </c>
      <c r="AC523" s="202">
        <v>10575938.83</v>
      </c>
      <c r="AD523" s="202">
        <v>13118804.890000001</v>
      </c>
      <c r="AE523" s="202">
        <v>39227534.75</v>
      </c>
      <c r="AF523" s="202">
        <v>13418937.5</v>
      </c>
      <c r="AG523" s="202">
        <v>14664610.470000001</v>
      </c>
      <c r="AH523" s="202">
        <v>21709931</v>
      </c>
      <c r="AI523" s="202">
        <v>23614288.009999998</v>
      </c>
      <c r="AJ523" s="202">
        <v>14086265.25</v>
      </c>
      <c r="AK523" s="202">
        <v>11454926.27</v>
      </c>
      <c r="AL523" s="202">
        <v>277737164.03999996</v>
      </c>
      <c r="AM523" s="202">
        <v>17461274</v>
      </c>
      <c r="AN523" s="202">
        <v>12451056.969999999</v>
      </c>
      <c r="AO523" s="202">
        <v>26424565.030000001</v>
      </c>
      <c r="AP523" s="202">
        <v>30743591.899999999</v>
      </c>
      <c r="AQ523" s="202">
        <v>15847748</v>
      </c>
      <c r="AR523" s="202">
        <v>8584671.75</v>
      </c>
      <c r="AS523" s="202">
        <v>61466795.039999999</v>
      </c>
      <c r="AT523" s="202">
        <v>15263045.09</v>
      </c>
      <c r="AU523" s="202">
        <v>30727161.25</v>
      </c>
      <c r="AV523" s="202">
        <v>22613656.32</v>
      </c>
      <c r="AW523" s="202">
        <v>13880143</v>
      </c>
      <c r="AX523" s="202">
        <v>10529470.99</v>
      </c>
      <c r="AY523" s="202">
        <v>13191816.24</v>
      </c>
      <c r="AZ523" s="202">
        <v>11548863.16</v>
      </c>
      <c r="BA523" s="202">
        <v>12218278.379999999</v>
      </c>
      <c r="BB523" s="202">
        <v>70635310.00999999</v>
      </c>
      <c r="BC523" s="202">
        <v>14019417.5</v>
      </c>
      <c r="BD523" s="202">
        <v>134200976.89</v>
      </c>
      <c r="BE523" s="202">
        <v>38182305.32</v>
      </c>
      <c r="BF523" s="202">
        <v>13800641</v>
      </c>
      <c r="BG523" s="202">
        <v>17491560.949999999</v>
      </c>
      <c r="BH523" s="202">
        <v>94280728.349999994</v>
      </c>
      <c r="BI523" s="202">
        <v>10409110</v>
      </c>
      <c r="BJ523" s="202">
        <v>10111386.75</v>
      </c>
      <c r="BK523" s="202">
        <v>14278665</v>
      </c>
      <c r="BL523" s="202">
        <v>10308109.5</v>
      </c>
      <c r="BM523" s="202">
        <v>104069990.69</v>
      </c>
      <c r="BN523" s="202">
        <v>26164437.5</v>
      </c>
      <c r="BO523" s="202">
        <v>17101348</v>
      </c>
      <c r="BP523" s="202">
        <v>31323556.41</v>
      </c>
      <c r="BQ523" s="202">
        <v>21694499.810000002</v>
      </c>
      <c r="BR523" s="202">
        <v>15719038.25</v>
      </c>
      <c r="BS523" s="202">
        <v>462887289.61000001</v>
      </c>
      <c r="BT523" s="202">
        <v>19546041.640000001</v>
      </c>
      <c r="BU523" s="202">
        <v>16346276.68</v>
      </c>
      <c r="BV523" s="202">
        <v>82209773.670000002</v>
      </c>
      <c r="BW523" s="202">
        <v>4760652</v>
      </c>
      <c r="BX523" s="202">
        <v>15863059</v>
      </c>
      <c r="BY523" s="202">
        <v>46931865.259999998</v>
      </c>
      <c r="BZ523" s="202">
        <v>11280703.969999999</v>
      </c>
      <c r="CA523" s="202">
        <v>12587358</v>
      </c>
      <c r="CB523" s="202">
        <v>13339836.48</v>
      </c>
      <c r="CC523" s="202">
        <v>18597956.25</v>
      </c>
      <c r="CD523" s="202">
        <v>42152058.450000003</v>
      </c>
      <c r="CE523" s="202">
        <v>24541610.5</v>
      </c>
      <c r="CF523" s="202">
        <v>32503527.330000002</v>
      </c>
      <c r="CG523" s="202">
        <v>13437744.42</v>
      </c>
      <c r="CH523" s="202">
        <v>11706889.5</v>
      </c>
      <c r="CI523" s="202">
        <v>14935545.050000001</v>
      </c>
      <c r="CJ523" s="202">
        <v>10290902</v>
      </c>
      <c r="CK523" s="202">
        <v>52892740</v>
      </c>
      <c r="CL523" s="202">
        <v>11079406.82</v>
      </c>
      <c r="CM523" s="202">
        <v>8811386</v>
      </c>
    </row>
    <row r="524" spans="1:91" s="122" customFormat="1" ht="25.95" customHeight="1">
      <c r="A524" s="365"/>
      <c r="B524" s="122">
        <v>23</v>
      </c>
      <c r="C524" s="205" t="s">
        <v>711</v>
      </c>
      <c r="D524" s="202">
        <v>14101162.24</v>
      </c>
      <c r="E524" s="202">
        <v>1561217.63</v>
      </c>
      <c r="F524" s="202">
        <v>1729304.69</v>
      </c>
      <c r="G524" s="202">
        <v>1982526.0699999998</v>
      </c>
      <c r="H524" s="202">
        <v>1268188.46</v>
      </c>
      <c r="I524" s="202">
        <v>1837505.8900000001</v>
      </c>
      <c r="J524" s="202">
        <v>2543403.59</v>
      </c>
      <c r="K524" s="202">
        <v>2876876.4499999997</v>
      </c>
      <c r="L524" s="202">
        <v>1823068.2999999998</v>
      </c>
      <c r="M524" s="202">
        <v>1919682.4000000001</v>
      </c>
      <c r="N524" s="202">
        <v>3541923.5</v>
      </c>
      <c r="O524" s="202">
        <v>576916.12</v>
      </c>
      <c r="P524" s="202">
        <v>7429149.6200000001</v>
      </c>
      <c r="Q524" s="202">
        <v>1807532.9</v>
      </c>
      <c r="R524" s="202">
        <v>1806967.0899999999</v>
      </c>
      <c r="S524" s="202">
        <v>3030695.0999999996</v>
      </c>
      <c r="T524" s="202">
        <v>2085641.7600000002</v>
      </c>
      <c r="U524" s="202">
        <v>1543529.44</v>
      </c>
      <c r="V524" s="202">
        <v>1630798.8499999999</v>
      </c>
      <c r="W524" s="202">
        <v>971896.47</v>
      </c>
      <c r="X524" s="202">
        <v>15402894.650000002</v>
      </c>
      <c r="Y524" s="202">
        <v>1123431.5</v>
      </c>
      <c r="Z524" s="202">
        <v>2165188.0699999998</v>
      </c>
      <c r="AA524" s="202">
        <v>1553517.4999999998</v>
      </c>
      <c r="AB524" s="202">
        <v>948599.9</v>
      </c>
      <c r="AC524" s="202">
        <v>1102678.99</v>
      </c>
      <c r="AD524" s="202">
        <v>1096367.9500000002</v>
      </c>
      <c r="AE524" s="202">
        <v>3814704.57</v>
      </c>
      <c r="AF524" s="202">
        <v>1204978.0299999998</v>
      </c>
      <c r="AG524" s="202">
        <v>1313812.08</v>
      </c>
      <c r="AH524" s="202">
        <v>1681063.7999999998</v>
      </c>
      <c r="AI524" s="202">
        <v>2819467.64</v>
      </c>
      <c r="AJ524" s="202">
        <v>1355134.06</v>
      </c>
      <c r="AK524" s="202">
        <v>934921.76</v>
      </c>
      <c r="AL524" s="202">
        <v>27781048.100000001</v>
      </c>
      <c r="AM524" s="202">
        <v>1726620.73</v>
      </c>
      <c r="AN524" s="202">
        <v>1555840.1099999999</v>
      </c>
      <c r="AO524" s="202">
        <v>2845657.37</v>
      </c>
      <c r="AP524" s="202">
        <v>2917602.07</v>
      </c>
      <c r="AQ524" s="202">
        <v>1843106</v>
      </c>
      <c r="AR524" s="202">
        <v>912542.27</v>
      </c>
      <c r="AS524" s="202">
        <v>5949088.4099999992</v>
      </c>
      <c r="AT524" s="202">
        <v>1658610.72</v>
      </c>
      <c r="AU524" s="202">
        <v>2698294.88</v>
      </c>
      <c r="AV524" s="202">
        <v>3563138.12</v>
      </c>
      <c r="AW524" s="202">
        <v>1536871.5</v>
      </c>
      <c r="AX524" s="202">
        <v>1207208</v>
      </c>
      <c r="AY524" s="202">
        <v>2010842.6</v>
      </c>
      <c r="AZ524" s="202">
        <v>1533587.0799999998</v>
      </c>
      <c r="BA524" s="202">
        <v>1707217.02</v>
      </c>
      <c r="BB524" s="202">
        <v>7086007.7300000004</v>
      </c>
      <c r="BC524" s="202">
        <v>1690391.9</v>
      </c>
      <c r="BD524" s="202">
        <v>14865917.209999999</v>
      </c>
      <c r="BE524" s="202">
        <v>3986451.08</v>
      </c>
      <c r="BF524" s="202">
        <v>1464396.3</v>
      </c>
      <c r="BG524" s="202">
        <v>1568692.78</v>
      </c>
      <c r="BH524" s="202">
        <v>7934443.0900000008</v>
      </c>
      <c r="BI524" s="202">
        <v>975156.15</v>
      </c>
      <c r="BJ524" s="202">
        <v>769320.57000000007</v>
      </c>
      <c r="BK524" s="202">
        <v>1155950</v>
      </c>
      <c r="BL524" s="202">
        <v>1070286.3999999999</v>
      </c>
      <c r="BM524" s="202">
        <v>11918564.139999999</v>
      </c>
      <c r="BN524" s="202">
        <v>2757075.27</v>
      </c>
      <c r="BO524" s="202">
        <v>1931014.79</v>
      </c>
      <c r="BP524" s="202">
        <v>3146636.42</v>
      </c>
      <c r="BQ524" s="202">
        <v>2030753.2600000002</v>
      </c>
      <c r="BR524" s="202">
        <v>1584886.47</v>
      </c>
      <c r="BS524" s="202">
        <v>39947245.25</v>
      </c>
      <c r="BT524" s="202">
        <v>2151640</v>
      </c>
      <c r="BU524" s="202">
        <v>2423006.58</v>
      </c>
      <c r="BV524" s="202">
        <v>8984583.0799999982</v>
      </c>
      <c r="BW524" s="202">
        <v>696660.5</v>
      </c>
      <c r="BX524" s="202">
        <v>1774685.33</v>
      </c>
      <c r="BY524" s="202">
        <v>4215323.3100000005</v>
      </c>
      <c r="BZ524" s="202">
        <v>1393538.69</v>
      </c>
      <c r="CA524" s="202">
        <v>1466370.2600000002</v>
      </c>
      <c r="CB524" s="202">
        <v>1855960.4800000002</v>
      </c>
      <c r="CC524" s="202">
        <v>1926437.1</v>
      </c>
      <c r="CD524" s="202">
        <v>3650907.85</v>
      </c>
      <c r="CE524" s="202">
        <v>2327448.27</v>
      </c>
      <c r="CF524" s="202">
        <v>3474628.2699999996</v>
      </c>
      <c r="CG524" s="202">
        <v>1181301.0999999999</v>
      </c>
      <c r="CH524" s="202">
        <v>1123212.24</v>
      </c>
      <c r="CI524" s="202">
        <v>1155265.2999999998</v>
      </c>
      <c r="CJ524" s="202">
        <v>1257004.6000000001</v>
      </c>
      <c r="CK524" s="202">
        <v>4429017.8099999996</v>
      </c>
      <c r="CL524" s="202">
        <v>866196</v>
      </c>
      <c r="CM524" s="202">
        <v>870053.9</v>
      </c>
    </row>
    <row r="525" spans="1:91" s="208" customFormat="1" ht="25.95" customHeight="1">
      <c r="A525" s="365"/>
      <c r="C525" s="209" t="s">
        <v>1335</v>
      </c>
      <c r="D525" s="207">
        <v>199635472.89000002</v>
      </c>
      <c r="E525" s="207">
        <v>23890817.629999999</v>
      </c>
      <c r="F525" s="207">
        <v>23815807.850000001</v>
      </c>
      <c r="G525" s="207">
        <v>21528801.57</v>
      </c>
      <c r="H525" s="207">
        <v>18927013.59</v>
      </c>
      <c r="I525" s="207">
        <v>24903894.23</v>
      </c>
      <c r="J525" s="207">
        <v>32122581.34</v>
      </c>
      <c r="K525" s="207">
        <v>50315050.430000007</v>
      </c>
      <c r="L525" s="207">
        <v>25751039.129999999</v>
      </c>
      <c r="M525" s="207">
        <v>33745265.600000001</v>
      </c>
      <c r="N525" s="207">
        <v>61615563.049999997</v>
      </c>
      <c r="O525" s="207">
        <v>11446318.619999999</v>
      </c>
      <c r="P525" s="207">
        <v>139593764.71000001</v>
      </c>
      <c r="Q525" s="207">
        <v>28400682.899999999</v>
      </c>
      <c r="R525" s="207">
        <v>41711336.930000007</v>
      </c>
      <c r="S525" s="207">
        <v>47902914.590000004</v>
      </c>
      <c r="T525" s="207">
        <v>27942250.66</v>
      </c>
      <c r="U525" s="207">
        <v>28138899.940000001</v>
      </c>
      <c r="V525" s="207">
        <v>26198506.07</v>
      </c>
      <c r="W525" s="207">
        <v>17048398.029999997</v>
      </c>
      <c r="X525" s="207">
        <v>231039651.31000003</v>
      </c>
      <c r="Y525" s="207">
        <v>21156517.190000001</v>
      </c>
      <c r="Z525" s="207">
        <v>40806964.939999998</v>
      </c>
      <c r="AA525" s="207">
        <v>30555274.960000001</v>
      </c>
      <c r="AB525" s="207">
        <v>17401406.419999998</v>
      </c>
      <c r="AC525" s="207">
        <v>17897328.309999999</v>
      </c>
      <c r="AD525" s="207">
        <v>21274983.099999998</v>
      </c>
      <c r="AE525" s="207">
        <v>66501469.199999996</v>
      </c>
      <c r="AF525" s="207">
        <v>19084622.969999999</v>
      </c>
      <c r="AG525" s="207">
        <v>24022537.549999997</v>
      </c>
      <c r="AH525" s="207">
        <v>31890118.66</v>
      </c>
      <c r="AI525" s="207">
        <v>41549997.649999999</v>
      </c>
      <c r="AJ525" s="207">
        <v>23458795.309999999</v>
      </c>
      <c r="AK525" s="207">
        <v>18389496.790000003</v>
      </c>
      <c r="AL525" s="207">
        <v>449436808.25</v>
      </c>
      <c r="AM525" s="207">
        <v>28170951.260000002</v>
      </c>
      <c r="AN525" s="207">
        <v>22276264.079999998</v>
      </c>
      <c r="AO525" s="207">
        <v>47272426.130000003</v>
      </c>
      <c r="AP525" s="207">
        <v>51239006.419999994</v>
      </c>
      <c r="AQ525" s="207">
        <v>28597411.420000002</v>
      </c>
      <c r="AR525" s="207">
        <v>14795198.23</v>
      </c>
      <c r="AS525" s="207">
        <v>107194964.44999999</v>
      </c>
      <c r="AT525" s="207">
        <v>26856632.809999999</v>
      </c>
      <c r="AU525" s="207">
        <v>54123354.130000003</v>
      </c>
      <c r="AV525" s="207">
        <v>42431572.5</v>
      </c>
      <c r="AW525" s="207">
        <v>25706858.530000001</v>
      </c>
      <c r="AX525" s="207">
        <v>18949426.25</v>
      </c>
      <c r="AY525" s="207">
        <v>24949739.030000001</v>
      </c>
      <c r="AZ525" s="207">
        <v>23329685.289999999</v>
      </c>
      <c r="BA525" s="207">
        <v>24951044.399999999</v>
      </c>
      <c r="BB525" s="207">
        <v>112319516.09999999</v>
      </c>
      <c r="BC525" s="207">
        <v>25458852.939999998</v>
      </c>
      <c r="BD525" s="207">
        <v>209844239.83000001</v>
      </c>
      <c r="BE525" s="207">
        <v>63709470.399999999</v>
      </c>
      <c r="BF525" s="207">
        <v>22446645.300000001</v>
      </c>
      <c r="BG525" s="207">
        <v>29696020.91</v>
      </c>
      <c r="BH525" s="207">
        <v>148502777.79999998</v>
      </c>
      <c r="BI525" s="207">
        <v>19261526.34</v>
      </c>
      <c r="BJ525" s="207">
        <v>16375466.32</v>
      </c>
      <c r="BK525" s="207">
        <v>24804407.149999999</v>
      </c>
      <c r="BL525" s="207">
        <v>20107108.52</v>
      </c>
      <c r="BM525" s="207">
        <v>158261807.82999998</v>
      </c>
      <c r="BN525" s="207">
        <v>40113418.770000003</v>
      </c>
      <c r="BO525" s="207">
        <v>27720733.789999999</v>
      </c>
      <c r="BP525" s="207">
        <v>48918065.640000001</v>
      </c>
      <c r="BQ525" s="207">
        <v>34660057.810000002</v>
      </c>
      <c r="BR525" s="207">
        <v>28069669.84</v>
      </c>
      <c r="BS525" s="207">
        <v>691282259.86000001</v>
      </c>
      <c r="BT525" s="207">
        <v>34906498.210000001</v>
      </c>
      <c r="BU525" s="207">
        <v>32958687.380000003</v>
      </c>
      <c r="BV525" s="207">
        <v>132956970.91</v>
      </c>
      <c r="BW525" s="207">
        <v>9576092.5</v>
      </c>
      <c r="BX525" s="207">
        <v>26619446.079999998</v>
      </c>
      <c r="BY525" s="207">
        <v>75546610.289999992</v>
      </c>
      <c r="BZ525" s="207">
        <v>20139897.66</v>
      </c>
      <c r="CA525" s="207">
        <v>23086458.260000002</v>
      </c>
      <c r="CB525" s="207">
        <v>24809116.920000002</v>
      </c>
      <c r="CC525" s="207">
        <v>31954555.640000001</v>
      </c>
      <c r="CD525" s="207">
        <v>68825830.819999993</v>
      </c>
      <c r="CE525" s="207">
        <v>38873360.82</v>
      </c>
      <c r="CF525" s="207">
        <v>59858710.320000008</v>
      </c>
      <c r="CG525" s="207">
        <v>22927032.539999999</v>
      </c>
      <c r="CH525" s="207">
        <v>19727810.489999998</v>
      </c>
      <c r="CI525" s="207">
        <v>24376202.350000001</v>
      </c>
      <c r="CJ525" s="207">
        <v>18012489.150000002</v>
      </c>
      <c r="CK525" s="207">
        <v>86902267.980000004</v>
      </c>
      <c r="CL525" s="207">
        <v>18524759.48</v>
      </c>
      <c r="CM525" s="207">
        <v>15749831.99</v>
      </c>
    </row>
    <row r="526" spans="1:91" s="122" customFormat="1" ht="25.95" customHeight="1">
      <c r="A526" s="365"/>
      <c r="B526" s="122">
        <v>24</v>
      </c>
      <c r="C526" s="205" t="s">
        <v>712</v>
      </c>
      <c r="D526" s="202">
        <v>3605727</v>
      </c>
      <c r="E526" s="202">
        <v>382205</v>
      </c>
      <c r="F526" s="202">
        <v>397898.61</v>
      </c>
      <c r="G526" s="202">
        <v>245027</v>
      </c>
      <c r="H526" s="202">
        <v>133334.5</v>
      </c>
      <c r="I526" s="202">
        <v>326721.75</v>
      </c>
      <c r="J526" s="202">
        <v>831462.9</v>
      </c>
      <c r="K526" s="202">
        <v>870619.17</v>
      </c>
      <c r="L526" s="202">
        <v>512777</v>
      </c>
      <c r="M526" s="202">
        <v>1032461.63</v>
      </c>
      <c r="N526" s="202">
        <v>1958317.31</v>
      </c>
      <c r="O526" s="202">
        <v>101681</v>
      </c>
      <c r="P526" s="202">
        <v>2428144.4</v>
      </c>
      <c r="Q526" s="202">
        <v>138889.5</v>
      </c>
      <c r="R526" s="202">
        <v>308891</v>
      </c>
      <c r="S526" s="202">
        <v>443636.17</v>
      </c>
      <c r="T526" s="202">
        <v>296184.00999999995</v>
      </c>
      <c r="U526" s="202">
        <v>390835.4</v>
      </c>
      <c r="V526" s="202">
        <v>259479</v>
      </c>
      <c r="W526" s="202">
        <v>133468.91999999998</v>
      </c>
      <c r="X526" s="202">
        <v>4851812.26</v>
      </c>
      <c r="Y526" s="202">
        <v>608204</v>
      </c>
      <c r="Z526" s="202">
        <v>328054.8</v>
      </c>
      <c r="AA526" s="202">
        <v>585498.01</v>
      </c>
      <c r="AB526" s="202">
        <v>325206.75</v>
      </c>
      <c r="AC526" s="202">
        <v>422046</v>
      </c>
      <c r="AD526" s="202">
        <v>88034</v>
      </c>
      <c r="AE526" s="202">
        <v>857353.89</v>
      </c>
      <c r="AF526" s="202">
        <v>220534.49</v>
      </c>
      <c r="AG526" s="202">
        <v>369476.8</v>
      </c>
      <c r="AH526" s="202">
        <v>280358.41000000003</v>
      </c>
      <c r="AI526" s="202">
        <v>343669.26</v>
      </c>
      <c r="AJ526" s="202">
        <v>256572</v>
      </c>
      <c r="AK526" s="202">
        <v>217823.73</v>
      </c>
      <c r="AL526" s="202">
        <v>5746182.5999999996</v>
      </c>
      <c r="AM526" s="202">
        <v>421761</v>
      </c>
      <c r="AN526" s="202">
        <v>369814</v>
      </c>
      <c r="AO526" s="202">
        <v>672595.22</v>
      </c>
      <c r="AP526" s="202">
        <v>1203321.6800000002</v>
      </c>
      <c r="AQ526" s="202">
        <v>343826.33</v>
      </c>
      <c r="AR526" s="202">
        <v>76739</v>
      </c>
      <c r="AS526" s="202">
        <v>1501863.02</v>
      </c>
      <c r="AT526" s="202">
        <v>590398</v>
      </c>
      <c r="AU526" s="202">
        <v>449697.16</v>
      </c>
      <c r="AV526" s="202">
        <v>977596</v>
      </c>
      <c r="AW526" s="202">
        <v>236929</v>
      </c>
      <c r="AX526" s="202">
        <v>341873.85</v>
      </c>
      <c r="AY526" s="202">
        <v>298271.23</v>
      </c>
      <c r="AZ526" s="202">
        <v>316512.62</v>
      </c>
      <c r="BA526" s="202">
        <v>447250.73</v>
      </c>
      <c r="BB526" s="202">
        <v>2128983.9300000002</v>
      </c>
      <c r="BC526" s="202">
        <v>362517.8</v>
      </c>
      <c r="BD526" s="202">
        <v>8657842.5899999999</v>
      </c>
      <c r="BE526" s="202">
        <v>1457484.2999999998</v>
      </c>
      <c r="BF526" s="202">
        <v>206143.90999999997</v>
      </c>
      <c r="BG526" s="202">
        <v>236915.25</v>
      </c>
      <c r="BH526" s="202">
        <v>1338707.3600000001</v>
      </c>
      <c r="BI526" s="202">
        <v>306748.23</v>
      </c>
      <c r="BJ526" s="202">
        <v>159244</v>
      </c>
      <c r="BK526" s="202">
        <v>279544.63</v>
      </c>
      <c r="BL526" s="202">
        <v>559469.4</v>
      </c>
      <c r="BM526" s="202">
        <v>1310355.58</v>
      </c>
      <c r="BN526" s="202">
        <v>420863</v>
      </c>
      <c r="BO526" s="202">
        <v>336536.38</v>
      </c>
      <c r="BP526" s="202">
        <v>707846.75</v>
      </c>
      <c r="BQ526" s="202">
        <v>427121.48</v>
      </c>
      <c r="BR526" s="202">
        <v>766362.6</v>
      </c>
      <c r="BS526" s="202">
        <v>10440188.040000001</v>
      </c>
      <c r="BT526" s="202">
        <v>309139.74</v>
      </c>
      <c r="BU526" s="202">
        <v>334123.96000000002</v>
      </c>
      <c r="BV526" s="202">
        <v>2932981.97</v>
      </c>
      <c r="BW526" s="202">
        <v>121572.34</v>
      </c>
      <c r="BX526" s="202">
        <v>137614.39999999999</v>
      </c>
      <c r="BY526" s="202">
        <v>814836.03</v>
      </c>
      <c r="BZ526" s="202">
        <v>247291</v>
      </c>
      <c r="CA526" s="202">
        <v>415431.93</v>
      </c>
      <c r="CB526" s="202">
        <v>372281.87</v>
      </c>
      <c r="CC526" s="202">
        <v>105951</v>
      </c>
      <c r="CD526" s="202">
        <v>605798.56000000006</v>
      </c>
      <c r="CE526" s="202">
        <v>685351.63</v>
      </c>
      <c r="CF526" s="202">
        <v>637967.80000000005</v>
      </c>
      <c r="CG526" s="202">
        <v>235144</v>
      </c>
      <c r="CH526" s="202">
        <v>202290</v>
      </c>
      <c r="CI526" s="202">
        <v>235483.39</v>
      </c>
      <c r="CJ526" s="202">
        <v>203659.78</v>
      </c>
      <c r="CK526" s="202">
        <v>1863525.29</v>
      </c>
      <c r="CL526" s="202">
        <v>182934.88</v>
      </c>
      <c r="CM526" s="202">
        <v>205905</v>
      </c>
    </row>
    <row r="527" spans="1:91" s="122" customFormat="1" ht="25.95" customHeight="1">
      <c r="A527" s="365"/>
      <c r="B527" s="122">
        <v>25</v>
      </c>
      <c r="C527" s="206" t="s">
        <v>713</v>
      </c>
      <c r="D527" s="202">
        <v>124268379.06</v>
      </c>
      <c r="E527" s="202">
        <v>9089198.3900000006</v>
      </c>
      <c r="F527" s="202">
        <v>6597026.1299999999</v>
      </c>
      <c r="G527" s="202">
        <v>8396647.4000000004</v>
      </c>
      <c r="H527" s="202">
        <v>4937598.43</v>
      </c>
      <c r="I527" s="202">
        <v>11426925.119999999</v>
      </c>
      <c r="J527" s="202">
        <v>10994103.41</v>
      </c>
      <c r="K527" s="202">
        <v>23820735.57</v>
      </c>
      <c r="L527" s="202">
        <v>9090993.0800000001</v>
      </c>
      <c r="M527" s="202">
        <v>10091532.93</v>
      </c>
      <c r="N527" s="202">
        <v>29130878.420000002</v>
      </c>
      <c r="O527" s="202">
        <v>3623218.39</v>
      </c>
      <c r="P527" s="202">
        <v>80520800.579999998</v>
      </c>
      <c r="Q527" s="202">
        <v>10557865.130000001</v>
      </c>
      <c r="R527" s="202">
        <v>11116711.35</v>
      </c>
      <c r="S527" s="202">
        <v>25618846.699999999</v>
      </c>
      <c r="T527" s="202">
        <v>8626469.4900000002</v>
      </c>
      <c r="U527" s="202">
        <v>10932347.880000001</v>
      </c>
      <c r="V527" s="202">
        <v>6759018.4100000001</v>
      </c>
      <c r="W527" s="202">
        <v>3522648.75</v>
      </c>
      <c r="X527" s="202">
        <v>144818116.00999999</v>
      </c>
      <c r="Y527" s="202">
        <v>6475206.1200000001</v>
      </c>
      <c r="Z527" s="202">
        <v>13917499.01</v>
      </c>
      <c r="AA527" s="202">
        <v>7948536.6900000004</v>
      </c>
      <c r="AB527" s="202">
        <v>3435071.72</v>
      </c>
      <c r="AC527" s="202">
        <v>4801235.8</v>
      </c>
      <c r="AD527" s="202">
        <v>7678053.79</v>
      </c>
      <c r="AE527" s="202">
        <v>28656704.829999998</v>
      </c>
      <c r="AF527" s="202">
        <v>5433550.2199999997</v>
      </c>
      <c r="AG527" s="202">
        <v>5061604.0199999996</v>
      </c>
      <c r="AH527" s="202">
        <v>9547620.0600000005</v>
      </c>
      <c r="AI527" s="202">
        <v>19945145.48</v>
      </c>
      <c r="AJ527" s="202">
        <v>6760038.5999999996</v>
      </c>
      <c r="AK527" s="202">
        <v>4567427.18</v>
      </c>
      <c r="AL527" s="202">
        <v>446136555.38999999</v>
      </c>
      <c r="AM527" s="202">
        <v>7749248.1799999997</v>
      </c>
      <c r="AN527" s="202">
        <v>4171579.98</v>
      </c>
      <c r="AO527" s="202">
        <v>20825803.75</v>
      </c>
      <c r="AP527" s="202">
        <v>13981795.25</v>
      </c>
      <c r="AQ527" s="202">
        <v>9406336.9199999999</v>
      </c>
      <c r="AR527" s="202">
        <v>2660452.58</v>
      </c>
      <c r="AS527" s="202">
        <v>76920652.969999999</v>
      </c>
      <c r="AT527" s="202">
        <v>7984466.9500000002</v>
      </c>
      <c r="AU527" s="202">
        <v>16851739.760000002</v>
      </c>
      <c r="AV527" s="202">
        <v>16711722.710000001</v>
      </c>
      <c r="AW527" s="202">
        <v>5417082.6299999999</v>
      </c>
      <c r="AX527" s="202">
        <v>3571843.77</v>
      </c>
      <c r="AY527" s="202">
        <v>8262455.7400000002</v>
      </c>
      <c r="AZ527" s="202">
        <v>9466700.2899999991</v>
      </c>
      <c r="BA527" s="202">
        <v>5099287.74</v>
      </c>
      <c r="BB527" s="202">
        <v>91263575.519999996</v>
      </c>
      <c r="BC527" s="202">
        <v>6187350.4900000002</v>
      </c>
      <c r="BD527" s="202">
        <v>177292412.21000001</v>
      </c>
      <c r="BE527" s="202">
        <v>26868098.93</v>
      </c>
      <c r="BF527" s="202">
        <v>5842049.2999999998</v>
      </c>
      <c r="BG527" s="202">
        <v>6618986.46</v>
      </c>
      <c r="BH527" s="202">
        <v>78659500.200000003</v>
      </c>
      <c r="BI527" s="202">
        <v>4538778.8600000003</v>
      </c>
      <c r="BJ527" s="202">
        <v>2712615.37</v>
      </c>
      <c r="BK527" s="202">
        <v>7394258.7000000002</v>
      </c>
      <c r="BL527" s="202">
        <v>7039590.7300000004</v>
      </c>
      <c r="BM527" s="202">
        <v>85942147.489999995</v>
      </c>
      <c r="BN527" s="202">
        <v>18228489.489999998</v>
      </c>
      <c r="BO527" s="202">
        <v>13678181.27</v>
      </c>
      <c r="BP527" s="202">
        <v>24179699.170000002</v>
      </c>
      <c r="BQ527" s="202">
        <v>13565264.41</v>
      </c>
      <c r="BR527" s="202">
        <v>8526650.7200000007</v>
      </c>
      <c r="BS527" s="202">
        <v>777588589.09000003</v>
      </c>
      <c r="BT527" s="202">
        <v>12316158.060000001</v>
      </c>
      <c r="BU527" s="202">
        <v>9766440.2899999991</v>
      </c>
      <c r="BV527" s="202">
        <v>77618324.650000006</v>
      </c>
      <c r="BW527" s="202">
        <v>3039417.77</v>
      </c>
      <c r="BX527" s="202">
        <v>9743296.3300000001</v>
      </c>
      <c r="BY527" s="202">
        <v>33835432.740000002</v>
      </c>
      <c r="BZ527" s="202">
        <v>5391423.8200000003</v>
      </c>
      <c r="CA527" s="202">
        <v>4710347.5</v>
      </c>
      <c r="CB527" s="202">
        <v>9219150.1400000006</v>
      </c>
      <c r="CC527" s="202">
        <v>12487949.550000001</v>
      </c>
      <c r="CD527" s="202">
        <v>29730493.140000001</v>
      </c>
      <c r="CE527" s="202">
        <v>11532241</v>
      </c>
      <c r="CF527" s="202">
        <v>28047005</v>
      </c>
      <c r="CG527" s="202">
        <v>5114891.58</v>
      </c>
      <c r="CH527" s="202">
        <v>4683038.1399999997</v>
      </c>
      <c r="CI527" s="202">
        <v>5545939.1200000001</v>
      </c>
      <c r="CJ527" s="202">
        <v>4442195.34</v>
      </c>
      <c r="CK527" s="202">
        <v>36250216.130000003</v>
      </c>
      <c r="CL527" s="202">
        <v>4292776.33</v>
      </c>
      <c r="CM527" s="202">
        <v>4031389.67</v>
      </c>
    </row>
    <row r="528" spans="1:91" s="208" customFormat="1" ht="25.95" customHeight="1">
      <c r="A528" s="365"/>
      <c r="C528" s="209" t="s">
        <v>714</v>
      </c>
      <c r="D528" s="207"/>
      <c r="E528" s="207"/>
      <c r="F528" s="207"/>
      <c r="G528" s="207"/>
      <c r="H528" s="207"/>
      <c r="I528" s="207"/>
      <c r="J528" s="207"/>
      <c r="K528" s="207"/>
      <c r="L528" s="207"/>
      <c r="M528" s="207"/>
      <c r="N528" s="207"/>
      <c r="O528" s="207"/>
      <c r="P528" s="207"/>
      <c r="Q528" s="207"/>
      <c r="R528" s="207"/>
      <c r="S528" s="207"/>
      <c r="T528" s="207"/>
      <c r="U528" s="207"/>
      <c r="V528" s="207"/>
      <c r="W528" s="207"/>
      <c r="X528" s="207"/>
      <c r="Y528" s="207"/>
      <c r="Z528" s="207"/>
      <c r="AA528" s="207"/>
      <c r="AB528" s="207"/>
      <c r="AC528" s="207"/>
      <c r="AD528" s="207"/>
      <c r="AE528" s="207"/>
      <c r="AF528" s="207"/>
      <c r="AG528" s="207"/>
      <c r="AH528" s="207"/>
      <c r="AI528" s="207"/>
      <c r="AJ528" s="207"/>
      <c r="AK528" s="207"/>
      <c r="AL528" s="207"/>
      <c r="AM528" s="207"/>
      <c r="AN528" s="207"/>
      <c r="AO528" s="207"/>
      <c r="AP528" s="207"/>
      <c r="AQ528" s="207"/>
      <c r="AR528" s="207"/>
      <c r="AS528" s="207"/>
      <c r="AT528" s="207"/>
      <c r="AU528" s="207"/>
      <c r="AV528" s="207"/>
      <c r="AW528" s="207"/>
      <c r="AX528" s="207"/>
      <c r="AY528" s="207"/>
      <c r="AZ528" s="207"/>
      <c r="BA528" s="207"/>
      <c r="BB528" s="207"/>
      <c r="BC528" s="207"/>
      <c r="BD528" s="207"/>
      <c r="BE528" s="207"/>
      <c r="BF528" s="207"/>
      <c r="BG528" s="207"/>
      <c r="BH528" s="207"/>
      <c r="BI528" s="207"/>
      <c r="BJ528" s="207"/>
      <c r="BK528" s="207"/>
      <c r="BL528" s="207"/>
      <c r="BM528" s="207"/>
      <c r="BN528" s="207"/>
      <c r="BO528" s="207"/>
      <c r="BP528" s="207"/>
      <c r="BQ528" s="207"/>
      <c r="BR528" s="207"/>
      <c r="BS528" s="207"/>
      <c r="BT528" s="207"/>
      <c r="BU528" s="207"/>
      <c r="BV528" s="207"/>
      <c r="BW528" s="207"/>
      <c r="BX528" s="207"/>
      <c r="BY528" s="207"/>
      <c r="BZ528" s="207"/>
      <c r="CA528" s="207"/>
      <c r="CB528" s="207"/>
      <c r="CC528" s="207"/>
      <c r="CD528" s="207"/>
      <c r="CE528" s="207"/>
      <c r="CF528" s="207"/>
      <c r="CG528" s="207"/>
      <c r="CH528" s="207"/>
      <c r="CI528" s="207"/>
      <c r="CJ528" s="207"/>
      <c r="CK528" s="207"/>
      <c r="CL528" s="207"/>
      <c r="CM528" s="207"/>
    </row>
    <row r="529" spans="1:91" s="122" customFormat="1" ht="25.95" customHeight="1">
      <c r="A529" s="365"/>
      <c r="B529" s="122">
        <v>26</v>
      </c>
      <c r="C529" s="206" t="s">
        <v>715</v>
      </c>
      <c r="D529" s="202">
        <v>63051790.350000001</v>
      </c>
      <c r="E529" s="202">
        <v>5121248.54</v>
      </c>
      <c r="F529" s="202">
        <v>2877528.21</v>
      </c>
      <c r="G529" s="202">
        <v>1722562.1300000001</v>
      </c>
      <c r="H529" s="202">
        <v>2803871.23</v>
      </c>
      <c r="I529" s="202">
        <v>7541498.1899999995</v>
      </c>
      <c r="J529" s="202">
        <v>3698930.34</v>
      </c>
      <c r="K529" s="202">
        <v>7929877.2299999995</v>
      </c>
      <c r="L529" s="202">
        <v>2945752.9</v>
      </c>
      <c r="M529" s="202">
        <v>2027974.76</v>
      </c>
      <c r="N529" s="202">
        <v>16886540.239999998</v>
      </c>
      <c r="O529" s="202">
        <v>941086.29999999993</v>
      </c>
      <c r="P529" s="202">
        <v>53891127.5</v>
      </c>
      <c r="Q529" s="202">
        <v>4750641.5299999993</v>
      </c>
      <c r="R529" s="202">
        <v>6502723.3099999996</v>
      </c>
      <c r="S529" s="202">
        <v>10145175.83</v>
      </c>
      <c r="T529" s="202">
        <v>3023452.64</v>
      </c>
      <c r="U529" s="202">
        <v>5374456.8499999996</v>
      </c>
      <c r="V529" s="202">
        <v>1952588.86</v>
      </c>
      <c r="W529" s="202">
        <v>997510.19</v>
      </c>
      <c r="X529" s="202">
        <v>113019794.25999999</v>
      </c>
      <c r="Y529" s="202">
        <v>2407242.54</v>
      </c>
      <c r="Z529" s="202">
        <v>6117960.3599999994</v>
      </c>
      <c r="AA529" s="202">
        <v>4831029.9000000004</v>
      </c>
      <c r="AB529" s="202">
        <v>1010116.45</v>
      </c>
      <c r="AC529" s="202">
        <v>1628131.61</v>
      </c>
      <c r="AD529" s="202">
        <v>2848717.25</v>
      </c>
      <c r="AE529" s="202">
        <v>14056881.93</v>
      </c>
      <c r="AF529" s="202">
        <v>3821584.2399999998</v>
      </c>
      <c r="AG529" s="202">
        <v>2714232.02</v>
      </c>
      <c r="AH529" s="202">
        <v>3668064.51</v>
      </c>
      <c r="AI529" s="202">
        <v>6348011.1099999994</v>
      </c>
      <c r="AJ529" s="202">
        <v>5432503.2700000005</v>
      </c>
      <c r="AK529" s="202">
        <v>2210135.21</v>
      </c>
      <c r="AL529" s="202">
        <v>244462842.32999998</v>
      </c>
      <c r="AM529" s="202">
        <v>5033651.5</v>
      </c>
      <c r="AN529" s="202">
        <v>2482126.16</v>
      </c>
      <c r="AO529" s="202">
        <v>12290941.790000001</v>
      </c>
      <c r="AP529" s="202">
        <v>8688947.6899999995</v>
      </c>
      <c r="AQ529" s="202">
        <v>3097768.96</v>
      </c>
      <c r="AR529" s="202">
        <v>901407.87</v>
      </c>
      <c r="AS529" s="202">
        <v>43645232.789999999</v>
      </c>
      <c r="AT529" s="202">
        <v>2538302.19</v>
      </c>
      <c r="AU529" s="202">
        <v>8073104.79</v>
      </c>
      <c r="AV529" s="202">
        <v>9445709.9600000009</v>
      </c>
      <c r="AW529" s="202">
        <v>3485339.42</v>
      </c>
      <c r="AX529" s="202">
        <v>2154095.5099999998</v>
      </c>
      <c r="AY529" s="202">
        <v>2637101.7199999997</v>
      </c>
      <c r="AZ529" s="202">
        <v>4808979.05</v>
      </c>
      <c r="BA529" s="202">
        <v>2690382.14</v>
      </c>
      <c r="BB529" s="202">
        <v>33468568.979999997</v>
      </c>
      <c r="BC529" s="202">
        <v>3870555.0300000003</v>
      </c>
      <c r="BD529" s="202">
        <v>94148072.859999985</v>
      </c>
      <c r="BE529" s="202">
        <v>7835502.4100000001</v>
      </c>
      <c r="BF529" s="202">
        <v>2101716.4</v>
      </c>
      <c r="BG529" s="202">
        <v>3193138.08</v>
      </c>
      <c r="BH529" s="202">
        <v>67256378.760000005</v>
      </c>
      <c r="BI529" s="202">
        <v>2471508.48</v>
      </c>
      <c r="BJ529" s="202">
        <v>1549103.85</v>
      </c>
      <c r="BK529" s="202">
        <v>3947814.45</v>
      </c>
      <c r="BL529" s="202">
        <v>2744679.65</v>
      </c>
      <c r="BM529" s="202">
        <v>38816069.600000001</v>
      </c>
      <c r="BN529" s="202">
        <v>6697559.3199999994</v>
      </c>
      <c r="BO529" s="202">
        <v>4391701.87</v>
      </c>
      <c r="BP529" s="202">
        <v>13423865.4</v>
      </c>
      <c r="BQ529" s="202">
        <v>5532131.3900000006</v>
      </c>
      <c r="BR529" s="202">
        <v>3624553.5100000002</v>
      </c>
      <c r="BS529" s="202">
        <v>443048733.22999996</v>
      </c>
      <c r="BT529" s="202">
        <v>4947830</v>
      </c>
      <c r="BU529" s="202">
        <v>4585574.2399999993</v>
      </c>
      <c r="BV529" s="202">
        <v>34731374.5</v>
      </c>
      <c r="BW529" s="202">
        <v>465375.97</v>
      </c>
      <c r="BX529" s="202">
        <v>3417575.72</v>
      </c>
      <c r="BY529" s="202">
        <v>15690483.030000001</v>
      </c>
      <c r="BZ529" s="202">
        <v>2503721.2400000002</v>
      </c>
      <c r="CA529" s="202">
        <v>2404375.59</v>
      </c>
      <c r="CB529" s="202">
        <v>3246970.61</v>
      </c>
      <c r="CC529" s="202">
        <v>4891455.2200000007</v>
      </c>
      <c r="CD529" s="202">
        <v>12671638.57</v>
      </c>
      <c r="CE529" s="202">
        <v>3202430.81</v>
      </c>
      <c r="CF529" s="202">
        <v>9689452.1600000001</v>
      </c>
      <c r="CG529" s="202">
        <v>3418274.6700000004</v>
      </c>
      <c r="CH529" s="202">
        <v>1653320.53</v>
      </c>
      <c r="CI529" s="202">
        <v>1818838.8</v>
      </c>
      <c r="CJ529" s="202">
        <v>1778882.31</v>
      </c>
      <c r="CK529" s="202">
        <v>20843784.349999998</v>
      </c>
      <c r="CL529" s="202">
        <v>1943082.39</v>
      </c>
      <c r="CM529" s="202">
        <v>1684539.82</v>
      </c>
    </row>
    <row r="530" spans="1:91" s="122" customFormat="1" ht="25.95" customHeight="1">
      <c r="A530" s="365"/>
      <c r="B530" s="122">
        <v>27</v>
      </c>
      <c r="C530" s="205" t="s">
        <v>716</v>
      </c>
      <c r="D530" s="202">
        <v>22382274.16</v>
      </c>
      <c r="E530" s="202">
        <v>1225420</v>
      </c>
      <c r="F530" s="202">
        <v>6120539.0999999996</v>
      </c>
      <c r="G530" s="202">
        <v>4957138.5999999996</v>
      </c>
      <c r="H530" s="202">
        <v>1904927.95</v>
      </c>
      <c r="I530" s="202">
        <v>3700221.63</v>
      </c>
      <c r="J530" s="202">
        <v>4736091.3</v>
      </c>
      <c r="K530" s="202">
        <v>7026585.75</v>
      </c>
      <c r="L530" s="202">
        <v>3241384.5</v>
      </c>
      <c r="M530" s="202">
        <v>7869418.3899999997</v>
      </c>
      <c r="N530" s="202">
        <v>11708920.75</v>
      </c>
      <c r="O530" s="202">
        <v>1949909.75</v>
      </c>
      <c r="P530" s="202">
        <v>21663121.239999998</v>
      </c>
      <c r="Q530" s="202">
        <v>4647052.6900000004</v>
      </c>
      <c r="R530" s="202">
        <v>4117290.5</v>
      </c>
      <c r="S530" s="202">
        <v>3156089.8</v>
      </c>
      <c r="T530" s="202">
        <v>3907511.02</v>
      </c>
      <c r="U530" s="202">
        <v>2230810.1</v>
      </c>
      <c r="V530" s="202">
        <v>3273407</v>
      </c>
      <c r="W530" s="202">
        <v>1585709.99</v>
      </c>
      <c r="X530" s="202">
        <v>11568930.65</v>
      </c>
      <c r="Y530" s="202">
        <v>2750680</v>
      </c>
      <c r="Z530" s="202">
        <v>5697295.1399999997</v>
      </c>
      <c r="AA530" s="202">
        <v>3909152.7</v>
      </c>
      <c r="AB530" s="202">
        <v>2024298.7</v>
      </c>
      <c r="AC530" s="202">
        <v>1748054.66</v>
      </c>
      <c r="AD530" s="202">
        <v>4172612.01</v>
      </c>
      <c r="AE530" s="202">
        <v>17684493</v>
      </c>
      <c r="AF530" s="202">
        <v>2453734</v>
      </c>
      <c r="AG530" s="202">
        <v>3568130.59</v>
      </c>
      <c r="AH530" s="202">
        <v>6795715</v>
      </c>
      <c r="AI530" s="202">
        <v>3162662.06</v>
      </c>
      <c r="AJ530" s="202">
        <v>3111966</v>
      </c>
      <c r="AK530" s="202">
        <v>2695495.13</v>
      </c>
      <c r="AL530" s="202">
        <v>39627618.700000003</v>
      </c>
      <c r="AM530" s="202">
        <v>3064102.97</v>
      </c>
      <c r="AN530" s="202">
        <v>2688644.73</v>
      </c>
      <c r="AO530" s="202">
        <v>5965954.5499999998</v>
      </c>
      <c r="AP530" s="202">
        <v>6464736.6500000004</v>
      </c>
      <c r="AQ530" s="202">
        <v>3251254.75</v>
      </c>
      <c r="AR530" s="202">
        <v>1451497.2</v>
      </c>
      <c r="AS530" s="202">
        <v>28490775.890000001</v>
      </c>
      <c r="AT530" s="202">
        <v>4680846.9000000004</v>
      </c>
      <c r="AU530" s="202">
        <v>6266733.5</v>
      </c>
      <c r="AV530" s="202">
        <v>6351733.5999999996</v>
      </c>
      <c r="AW530" s="202">
        <v>4211855</v>
      </c>
      <c r="AX530" s="202">
        <v>2052713.02</v>
      </c>
      <c r="AY530" s="202">
        <v>4013070.16</v>
      </c>
      <c r="AZ530" s="202">
        <v>3367535.8</v>
      </c>
      <c r="BA530" s="202">
        <v>2655376.7000000002</v>
      </c>
      <c r="BB530" s="202">
        <v>7390603.1200000001</v>
      </c>
      <c r="BC530" s="202">
        <v>3429877.18</v>
      </c>
      <c r="BD530" s="202">
        <v>7744970.5999999996</v>
      </c>
      <c r="BE530" s="202">
        <v>9126565.1099999994</v>
      </c>
      <c r="BF530" s="202">
        <v>3424147.75</v>
      </c>
      <c r="BG530" s="202">
        <v>4580297.2</v>
      </c>
      <c r="BH530" s="202">
        <v>17425363.859999999</v>
      </c>
      <c r="BI530" s="202">
        <v>2558415.4700000002</v>
      </c>
      <c r="BJ530" s="202">
        <v>1817312.33</v>
      </c>
      <c r="BK530" s="202">
        <v>2873898.71</v>
      </c>
      <c r="BL530" s="202">
        <v>2827295.45</v>
      </c>
      <c r="BM530" s="202">
        <v>8808451.8100000005</v>
      </c>
      <c r="BN530" s="202">
        <v>5491102.7599999998</v>
      </c>
      <c r="BO530" s="202">
        <v>4559017.88</v>
      </c>
      <c r="BP530" s="202">
        <v>9447798</v>
      </c>
      <c r="BQ530" s="202">
        <v>5072555.92</v>
      </c>
      <c r="BR530" s="202">
        <v>6605019.8399999999</v>
      </c>
      <c r="BS530" s="202">
        <v>15141033.35</v>
      </c>
      <c r="BT530" s="202">
        <v>4493840.25</v>
      </c>
      <c r="BU530" s="202">
        <v>3954784.4</v>
      </c>
      <c r="BV530" s="202">
        <v>17207419.09</v>
      </c>
      <c r="BW530" s="202">
        <v>15740</v>
      </c>
      <c r="BX530" s="202">
        <v>4025798.65</v>
      </c>
      <c r="BY530" s="202">
        <v>12467016.4</v>
      </c>
      <c r="BZ530" s="202">
        <v>2553108.4500000002</v>
      </c>
      <c r="CA530" s="202">
        <v>4673196</v>
      </c>
      <c r="CB530" s="202">
        <v>3858394.71</v>
      </c>
      <c r="CC530" s="202">
        <v>6267820</v>
      </c>
      <c r="CD530" s="202">
        <v>7275807.7999999998</v>
      </c>
      <c r="CE530" s="202">
        <v>5113632.41</v>
      </c>
      <c r="CF530" s="202">
        <v>7495602.75</v>
      </c>
      <c r="CG530" s="202">
        <v>1036733.8</v>
      </c>
      <c r="CH530" s="202">
        <v>2508361.5</v>
      </c>
      <c r="CI530" s="202">
        <v>2590125.5</v>
      </c>
      <c r="CJ530" s="202">
        <v>2264792.65</v>
      </c>
      <c r="CK530" s="202">
        <v>18946362.870000001</v>
      </c>
      <c r="CL530" s="202">
        <v>2633772.91</v>
      </c>
      <c r="CM530" s="202">
        <v>2453459.5299999998</v>
      </c>
    </row>
    <row r="531" spans="1:91" s="208" customFormat="1" ht="25.95" customHeight="1">
      <c r="A531" s="365"/>
      <c r="C531" s="209" t="s">
        <v>717</v>
      </c>
      <c r="D531" s="207">
        <v>85434064.510000005</v>
      </c>
      <c r="E531" s="207">
        <v>6346668.54</v>
      </c>
      <c r="F531" s="207">
        <v>8998067.3099999987</v>
      </c>
      <c r="G531" s="207">
        <v>6679700.7299999995</v>
      </c>
      <c r="H531" s="207">
        <v>4708799.18</v>
      </c>
      <c r="I531" s="207">
        <v>11241719.82</v>
      </c>
      <c r="J531" s="207">
        <v>8435021.6400000006</v>
      </c>
      <c r="K531" s="207">
        <v>14956462.98</v>
      </c>
      <c r="L531" s="207">
        <v>6187137.4000000004</v>
      </c>
      <c r="M531" s="207">
        <v>9897393.1500000004</v>
      </c>
      <c r="N531" s="207">
        <v>28595460.989999998</v>
      </c>
      <c r="O531" s="207">
        <v>2890996.05</v>
      </c>
      <c r="P531" s="207">
        <v>75554248.739999995</v>
      </c>
      <c r="Q531" s="207">
        <v>9397694.2199999988</v>
      </c>
      <c r="R531" s="207">
        <v>10620013.809999999</v>
      </c>
      <c r="S531" s="207">
        <v>13301265.629999999</v>
      </c>
      <c r="T531" s="207">
        <v>6930963.6600000001</v>
      </c>
      <c r="U531" s="207">
        <v>7605266.9499999993</v>
      </c>
      <c r="V531" s="207">
        <v>5225995.8600000003</v>
      </c>
      <c r="W531" s="207">
        <v>2583220.1799999997</v>
      </c>
      <c r="X531" s="207">
        <v>124588724.91</v>
      </c>
      <c r="Y531" s="207">
        <v>5157922.54</v>
      </c>
      <c r="Z531" s="207">
        <v>11815255.5</v>
      </c>
      <c r="AA531" s="207">
        <v>8740182.6000000015</v>
      </c>
      <c r="AB531" s="207">
        <v>3034415.15</v>
      </c>
      <c r="AC531" s="207">
        <v>3376186.27</v>
      </c>
      <c r="AD531" s="207">
        <v>7021329.2599999998</v>
      </c>
      <c r="AE531" s="207">
        <v>31741374.93</v>
      </c>
      <c r="AF531" s="207">
        <v>6275318.2400000002</v>
      </c>
      <c r="AG531" s="207">
        <v>6282362.6099999994</v>
      </c>
      <c r="AH531" s="207">
        <v>10463779.51</v>
      </c>
      <c r="AI531" s="207">
        <v>9510673.1699999999</v>
      </c>
      <c r="AJ531" s="207">
        <v>8544469.2699999996</v>
      </c>
      <c r="AK531" s="207">
        <v>4905630.34</v>
      </c>
      <c r="AL531" s="207">
        <v>284090461.02999997</v>
      </c>
      <c r="AM531" s="207">
        <v>8097754.4700000007</v>
      </c>
      <c r="AN531" s="207">
        <v>5170770.8900000006</v>
      </c>
      <c r="AO531" s="207">
        <v>18256896.34</v>
      </c>
      <c r="AP531" s="207">
        <v>15153684.34</v>
      </c>
      <c r="AQ531" s="207">
        <v>6349023.71</v>
      </c>
      <c r="AR531" s="207">
        <v>2352905.0699999998</v>
      </c>
      <c r="AS531" s="207">
        <v>72136008.680000007</v>
      </c>
      <c r="AT531" s="207">
        <v>7219149.0899999999</v>
      </c>
      <c r="AU531" s="207">
        <v>14339838.289999999</v>
      </c>
      <c r="AV531" s="207">
        <v>15797443.560000001</v>
      </c>
      <c r="AW531" s="207">
        <v>7697194.4199999999</v>
      </c>
      <c r="AX531" s="207">
        <v>4206808.5299999993</v>
      </c>
      <c r="AY531" s="207">
        <v>6650171.8799999999</v>
      </c>
      <c r="AZ531" s="207">
        <v>8176514.8499999996</v>
      </c>
      <c r="BA531" s="207">
        <v>5345758.84</v>
      </c>
      <c r="BB531" s="207">
        <v>40859172.099999994</v>
      </c>
      <c r="BC531" s="207">
        <v>7300432.2100000009</v>
      </c>
      <c r="BD531" s="207">
        <v>101893043.45999998</v>
      </c>
      <c r="BE531" s="207">
        <v>16962067.52</v>
      </c>
      <c r="BF531" s="207">
        <v>5525864.1500000004</v>
      </c>
      <c r="BG531" s="207">
        <v>7773435.2800000003</v>
      </c>
      <c r="BH531" s="207">
        <v>84681742.620000005</v>
      </c>
      <c r="BI531" s="207">
        <v>5029923.95</v>
      </c>
      <c r="BJ531" s="207">
        <v>3366416.18</v>
      </c>
      <c r="BK531" s="207">
        <v>6821713.1600000001</v>
      </c>
      <c r="BL531" s="207">
        <v>5571975.0999999996</v>
      </c>
      <c r="BM531" s="207">
        <v>47624521.410000004</v>
      </c>
      <c r="BN531" s="207">
        <v>12188662.079999998</v>
      </c>
      <c r="BO531" s="207">
        <v>8950719.75</v>
      </c>
      <c r="BP531" s="207">
        <v>22871663.399999999</v>
      </c>
      <c r="BQ531" s="207">
        <v>10604687.310000001</v>
      </c>
      <c r="BR531" s="207">
        <v>10229573.35</v>
      </c>
      <c r="BS531" s="207">
        <v>458189766.57999998</v>
      </c>
      <c r="BT531" s="207">
        <v>9441670.25</v>
      </c>
      <c r="BU531" s="207">
        <v>8540358.6399999987</v>
      </c>
      <c r="BV531" s="207">
        <v>51938793.590000004</v>
      </c>
      <c r="BW531" s="207">
        <v>481115.97</v>
      </c>
      <c r="BX531" s="207">
        <v>7443374.3700000001</v>
      </c>
      <c r="BY531" s="207">
        <v>28157499.43</v>
      </c>
      <c r="BZ531" s="207">
        <v>5056829.6900000004</v>
      </c>
      <c r="CA531" s="207">
        <v>7077571.5899999999</v>
      </c>
      <c r="CB531" s="207">
        <v>7105365.3200000003</v>
      </c>
      <c r="CC531" s="207">
        <v>11159275.220000001</v>
      </c>
      <c r="CD531" s="207">
        <v>19947446.370000001</v>
      </c>
      <c r="CE531" s="207">
        <v>8316063.2200000007</v>
      </c>
      <c r="CF531" s="207">
        <v>17185054.91</v>
      </c>
      <c r="CG531" s="207">
        <v>4455008.4700000007</v>
      </c>
      <c r="CH531" s="207">
        <v>4161682.0300000003</v>
      </c>
      <c r="CI531" s="207">
        <v>4408964.3</v>
      </c>
      <c r="CJ531" s="207">
        <v>4043674.96</v>
      </c>
      <c r="CK531" s="207">
        <v>39790147.219999999</v>
      </c>
      <c r="CL531" s="207">
        <v>4576855.3</v>
      </c>
      <c r="CM531" s="207">
        <v>4137999.3499999996</v>
      </c>
    </row>
    <row r="532" spans="1:91" s="122" customFormat="1" ht="25.95" customHeight="1">
      <c r="A532" s="365"/>
      <c r="B532" s="122">
        <v>28</v>
      </c>
      <c r="C532" s="205" t="s">
        <v>718</v>
      </c>
      <c r="D532" s="202">
        <v>24168140.850000001</v>
      </c>
      <c r="E532" s="202">
        <v>4251692.6500000004</v>
      </c>
      <c r="F532" s="202">
        <v>4332891.92</v>
      </c>
      <c r="G532" s="202">
        <v>5190819.8500000006</v>
      </c>
      <c r="H532" s="202">
        <v>1952140.51</v>
      </c>
      <c r="I532" s="202">
        <v>3639025.85</v>
      </c>
      <c r="J532" s="202">
        <v>6800684.1899999995</v>
      </c>
      <c r="K532" s="202">
        <v>9163040.4400000013</v>
      </c>
      <c r="L532" s="202">
        <v>5307263.51</v>
      </c>
      <c r="M532" s="202">
        <v>7240841.5799999991</v>
      </c>
      <c r="N532" s="202">
        <v>10141802.419999998</v>
      </c>
      <c r="O532" s="202">
        <v>1146040</v>
      </c>
      <c r="P532" s="202">
        <v>18321475.550000001</v>
      </c>
      <c r="Q532" s="202">
        <v>3367356.4299999997</v>
      </c>
      <c r="R532" s="202">
        <v>6661750.209999999</v>
      </c>
      <c r="S532" s="202">
        <v>7502243.54</v>
      </c>
      <c r="T532" s="202">
        <v>4268773.28</v>
      </c>
      <c r="U532" s="202">
        <v>5279631.2</v>
      </c>
      <c r="V532" s="202">
        <v>3660310.17</v>
      </c>
      <c r="W532" s="202">
        <v>1388461.55</v>
      </c>
      <c r="X532" s="202">
        <v>33763723.389999993</v>
      </c>
      <c r="Y532" s="202">
        <v>2698216.99</v>
      </c>
      <c r="Z532" s="202">
        <v>4425437.95</v>
      </c>
      <c r="AA532" s="202">
        <v>3923914.26</v>
      </c>
      <c r="AB532" s="202">
        <v>2474613.0499999998</v>
      </c>
      <c r="AC532" s="202">
        <v>3554518.94</v>
      </c>
      <c r="AD532" s="202">
        <v>3058364</v>
      </c>
      <c r="AE532" s="202">
        <v>17189088.689999998</v>
      </c>
      <c r="AF532" s="202">
        <v>4702555.97</v>
      </c>
      <c r="AG532" s="202">
        <v>4228794.58</v>
      </c>
      <c r="AH532" s="202">
        <v>5744683.6799999997</v>
      </c>
      <c r="AI532" s="202">
        <v>4739550.92</v>
      </c>
      <c r="AJ532" s="202">
        <v>3878502.0600000005</v>
      </c>
      <c r="AK532" s="202">
        <v>3201545.08</v>
      </c>
      <c r="AL532" s="202">
        <v>50733399.399999999</v>
      </c>
      <c r="AM532" s="202">
        <v>8293845.1800000006</v>
      </c>
      <c r="AN532" s="202">
        <v>2778175.5300000003</v>
      </c>
      <c r="AO532" s="202">
        <v>7695619.0300000003</v>
      </c>
      <c r="AP532" s="202">
        <v>6874151.4900000002</v>
      </c>
      <c r="AQ532" s="202">
        <v>6039211.5</v>
      </c>
      <c r="AR532" s="202">
        <v>2135217.5300000003</v>
      </c>
      <c r="AS532" s="202">
        <v>19594458.259999998</v>
      </c>
      <c r="AT532" s="202">
        <v>4512638.76</v>
      </c>
      <c r="AU532" s="202">
        <v>7204134.8499999996</v>
      </c>
      <c r="AV532" s="202">
        <v>6130582.8200000003</v>
      </c>
      <c r="AW532" s="202">
        <v>3273131.55</v>
      </c>
      <c r="AX532" s="202">
        <v>2193208.4500000002</v>
      </c>
      <c r="AY532" s="202">
        <v>5352688.57</v>
      </c>
      <c r="AZ532" s="202">
        <v>2923854.37</v>
      </c>
      <c r="BA532" s="202">
        <v>3657484.81</v>
      </c>
      <c r="BB532" s="202">
        <v>12945949.139999999</v>
      </c>
      <c r="BC532" s="202">
        <v>3835982.0700000003</v>
      </c>
      <c r="BD532" s="202">
        <v>21283198.640000001</v>
      </c>
      <c r="BE532" s="202">
        <v>8363441.1099999994</v>
      </c>
      <c r="BF532" s="202">
        <v>1564634.5</v>
      </c>
      <c r="BG532" s="202">
        <v>3679187.35</v>
      </c>
      <c r="BH532" s="202">
        <v>14898963.380000001</v>
      </c>
      <c r="BI532" s="202">
        <v>2639056.0099999998</v>
      </c>
      <c r="BJ532" s="202">
        <v>1425065.57</v>
      </c>
      <c r="BK532" s="202">
        <v>3586757</v>
      </c>
      <c r="BL532" s="202">
        <v>1784633.48</v>
      </c>
      <c r="BM532" s="202">
        <v>21574950.939999998</v>
      </c>
      <c r="BN532" s="202">
        <v>6065718.6900000004</v>
      </c>
      <c r="BO532" s="202">
        <v>4520208.0600000005</v>
      </c>
      <c r="BP532" s="202">
        <v>7935957.6999999993</v>
      </c>
      <c r="BQ532" s="202">
        <v>8544049.2899999991</v>
      </c>
      <c r="BR532" s="202">
        <v>4203850.45</v>
      </c>
      <c r="BS532" s="202">
        <v>89563210.909999996</v>
      </c>
      <c r="BT532" s="202">
        <v>4963046.87</v>
      </c>
      <c r="BU532" s="202">
        <v>4633955.2</v>
      </c>
      <c r="BV532" s="202">
        <v>12129083.040000001</v>
      </c>
      <c r="BW532" s="202">
        <v>781924.58000000007</v>
      </c>
      <c r="BX532" s="202">
        <v>2863507.26</v>
      </c>
      <c r="BY532" s="202">
        <v>10019259.770000001</v>
      </c>
      <c r="BZ532" s="202">
        <v>3490244.1300000004</v>
      </c>
      <c r="CA532" s="202">
        <v>2028661.77</v>
      </c>
      <c r="CB532" s="202">
        <v>4056599.5</v>
      </c>
      <c r="CC532" s="202">
        <v>14408620.029999999</v>
      </c>
      <c r="CD532" s="202">
        <v>6615746.3799999999</v>
      </c>
      <c r="CE532" s="202">
        <v>4575481.6099999994</v>
      </c>
      <c r="CF532" s="202">
        <v>6394404.8200000003</v>
      </c>
      <c r="CG532" s="202">
        <v>2807401.26</v>
      </c>
      <c r="CH532" s="202">
        <v>2326575.04</v>
      </c>
      <c r="CI532" s="202">
        <v>3307931.69</v>
      </c>
      <c r="CJ532" s="202">
        <v>2525400.09</v>
      </c>
      <c r="CK532" s="202">
        <v>15081684.649999999</v>
      </c>
      <c r="CL532" s="202">
        <v>1175212.8</v>
      </c>
      <c r="CM532" s="202">
        <v>1222150.1200000001</v>
      </c>
    </row>
    <row r="533" spans="1:91" s="122" customFormat="1" ht="25.95" customHeight="1">
      <c r="A533" s="365"/>
      <c r="B533" s="122">
        <v>29</v>
      </c>
      <c r="C533" s="206" t="s">
        <v>719</v>
      </c>
      <c r="D533" s="202">
        <v>11526574.65</v>
      </c>
      <c r="E533" s="202">
        <v>11970981.460000001</v>
      </c>
      <c r="F533" s="202">
        <v>6159495.54</v>
      </c>
      <c r="G533" s="202">
        <v>14276631.409999998</v>
      </c>
      <c r="H533" s="202">
        <v>1402380.77</v>
      </c>
      <c r="I533" s="202">
        <v>2981216.34</v>
      </c>
      <c r="J533" s="202">
        <v>2389153.46</v>
      </c>
      <c r="K533" s="202">
        <v>36685776.07</v>
      </c>
      <c r="L533" s="202">
        <v>9948933.7799999993</v>
      </c>
      <c r="M533" s="202">
        <v>7371101.790000001</v>
      </c>
      <c r="N533" s="202">
        <v>18563299.25</v>
      </c>
      <c r="O533" s="202">
        <v>650132.24</v>
      </c>
      <c r="P533" s="202">
        <v>32737013.440000001</v>
      </c>
      <c r="Q533" s="202">
        <v>7111580.2799999993</v>
      </c>
      <c r="R533" s="202">
        <v>21017088.41</v>
      </c>
      <c r="S533" s="202">
        <v>5156351.8099999996</v>
      </c>
      <c r="T533" s="202">
        <v>6618572.459999999</v>
      </c>
      <c r="U533" s="202">
        <v>6837597.7699999996</v>
      </c>
      <c r="V533" s="202">
        <v>7022331.2999999998</v>
      </c>
      <c r="W533" s="202">
        <v>1054546.08</v>
      </c>
      <c r="X533" s="202">
        <v>22207126.460000001</v>
      </c>
      <c r="Y533" s="202">
        <v>8489321.4100000001</v>
      </c>
      <c r="Z533" s="202">
        <v>2000572.2599999998</v>
      </c>
      <c r="AA533" s="202">
        <v>3133575.01</v>
      </c>
      <c r="AB533" s="202">
        <v>4570483.1399999997</v>
      </c>
      <c r="AC533" s="202">
        <v>1350757.99</v>
      </c>
      <c r="AD533" s="202">
        <v>1111740.0899999999</v>
      </c>
      <c r="AE533" s="202">
        <v>9711919.7400000002</v>
      </c>
      <c r="AF533" s="202">
        <v>614674.74</v>
      </c>
      <c r="AG533" s="202">
        <v>4337764.6400000006</v>
      </c>
      <c r="AH533" s="202">
        <v>2361104.0099999998</v>
      </c>
      <c r="AI533" s="202">
        <v>1927179.3899999997</v>
      </c>
      <c r="AJ533" s="202">
        <v>3440053.62</v>
      </c>
      <c r="AK533" s="202">
        <v>1468314.5</v>
      </c>
      <c r="AL533" s="202">
        <v>109791628.39999999</v>
      </c>
      <c r="AM533" s="202">
        <v>6207988.5600000005</v>
      </c>
      <c r="AN533" s="202">
        <v>6307657.6199999992</v>
      </c>
      <c r="AO533" s="202">
        <v>10640169.74</v>
      </c>
      <c r="AP533" s="202">
        <v>2625672.42</v>
      </c>
      <c r="AQ533" s="202">
        <v>6295331.8999999994</v>
      </c>
      <c r="AR533" s="202">
        <v>4450059.49</v>
      </c>
      <c r="AS533" s="202">
        <v>46355053.010000005</v>
      </c>
      <c r="AT533" s="202">
        <v>4499614.8600000003</v>
      </c>
      <c r="AU533" s="202">
        <v>7522736.5099999998</v>
      </c>
      <c r="AV533" s="202">
        <v>3544776.66</v>
      </c>
      <c r="AW533" s="202">
        <v>3844815.04</v>
      </c>
      <c r="AX533" s="202">
        <v>1265654.54</v>
      </c>
      <c r="AY533" s="202">
        <v>4519151.46</v>
      </c>
      <c r="AZ533" s="202">
        <v>3077921.05</v>
      </c>
      <c r="BA533" s="202">
        <v>1683392.83</v>
      </c>
      <c r="BB533" s="202">
        <v>33123553.5</v>
      </c>
      <c r="BC533" s="202">
        <v>1564258.88</v>
      </c>
      <c r="BD533" s="202">
        <v>38105760.799999997</v>
      </c>
      <c r="BE533" s="202">
        <v>8087968.7199999988</v>
      </c>
      <c r="BF533" s="202">
        <v>2894324.57</v>
      </c>
      <c r="BG533" s="202">
        <v>1946724.88</v>
      </c>
      <c r="BH533" s="202">
        <v>16772425.719999999</v>
      </c>
      <c r="BI533" s="202">
        <v>1422557.63</v>
      </c>
      <c r="BJ533" s="202">
        <v>1946138.12</v>
      </c>
      <c r="BK533" s="202">
        <v>2786200.05</v>
      </c>
      <c r="BL533" s="202">
        <v>1962123.08</v>
      </c>
      <c r="BM533" s="202">
        <v>19743747.739999998</v>
      </c>
      <c r="BN533" s="202">
        <v>9141952.5399999991</v>
      </c>
      <c r="BO533" s="202">
        <v>4661005.13</v>
      </c>
      <c r="BP533" s="202">
        <v>7643988.2599999998</v>
      </c>
      <c r="BQ533" s="202">
        <v>4366489.8</v>
      </c>
      <c r="BR533" s="202">
        <v>2604742.2000000002</v>
      </c>
      <c r="BS533" s="202">
        <v>153374824.31</v>
      </c>
      <c r="BT533" s="202">
        <v>5148908.88</v>
      </c>
      <c r="BU533" s="202">
        <v>2287590.66</v>
      </c>
      <c r="BV533" s="202">
        <v>42572894.520000003</v>
      </c>
      <c r="BW533" s="202">
        <v>4034344.63</v>
      </c>
      <c r="BX533" s="202">
        <v>3435895.7800000003</v>
      </c>
      <c r="BY533" s="202">
        <v>10284640.490000002</v>
      </c>
      <c r="BZ533" s="202">
        <v>674484.5</v>
      </c>
      <c r="CA533" s="202">
        <v>2973621.97</v>
      </c>
      <c r="CB533" s="202">
        <v>3702144.37</v>
      </c>
      <c r="CC533" s="202">
        <v>18634037.849999998</v>
      </c>
      <c r="CD533" s="202">
        <v>13473588.439999999</v>
      </c>
      <c r="CE533" s="202">
        <v>2785937.6799999997</v>
      </c>
      <c r="CF533" s="202">
        <v>12142881.32</v>
      </c>
      <c r="CG533" s="202">
        <v>4965762.03</v>
      </c>
      <c r="CH533" s="202">
        <v>1209914.92</v>
      </c>
      <c r="CI533" s="202">
        <v>3390857.08</v>
      </c>
      <c r="CJ533" s="202">
        <v>1866246.76</v>
      </c>
      <c r="CK533" s="202">
        <v>19749538.27</v>
      </c>
      <c r="CL533" s="202">
        <v>1649185.83</v>
      </c>
      <c r="CM533" s="202">
        <v>1719289.6099999999</v>
      </c>
    </row>
    <row r="534" spans="1:91" s="122" customFormat="1" ht="25.95" customHeight="1">
      <c r="A534" s="365"/>
      <c r="B534" s="122">
        <v>30</v>
      </c>
      <c r="C534" s="205" t="s">
        <v>720</v>
      </c>
      <c r="D534" s="202">
        <v>42319290</v>
      </c>
      <c r="E534" s="202">
        <v>1115391.5</v>
      </c>
      <c r="F534" s="202">
        <v>1467835</v>
      </c>
      <c r="G534" s="202">
        <v>1222575</v>
      </c>
      <c r="H534" s="202">
        <v>524440</v>
      </c>
      <c r="I534" s="202">
        <v>989481.59</v>
      </c>
      <c r="J534" s="202">
        <v>3220977.1</v>
      </c>
      <c r="K534" s="202">
        <v>5694678.5</v>
      </c>
      <c r="L534" s="202">
        <v>1517562</v>
      </c>
      <c r="M534" s="202">
        <v>921435</v>
      </c>
      <c r="N534" s="202">
        <v>8648744</v>
      </c>
      <c r="O534" s="202">
        <v>558040</v>
      </c>
      <c r="P534" s="202">
        <v>25361948</v>
      </c>
      <c r="Q534" s="202">
        <v>2935795</v>
      </c>
      <c r="R534" s="202">
        <v>3578308</v>
      </c>
      <c r="S534" s="202">
        <v>6080608.5</v>
      </c>
      <c r="T534" s="202">
        <v>2409456</v>
      </c>
      <c r="U534" s="202">
        <v>3012124.6</v>
      </c>
      <c r="V534" s="202">
        <v>1567075</v>
      </c>
      <c r="W534" s="202">
        <v>669948</v>
      </c>
      <c r="X534" s="202">
        <v>58038207.299999997</v>
      </c>
      <c r="Y534" s="202">
        <v>642740.5</v>
      </c>
      <c r="Z534" s="202">
        <v>985537.1</v>
      </c>
      <c r="AA534" s="202">
        <v>1451530.2</v>
      </c>
      <c r="AB534" s="202">
        <v>274375.40000000002</v>
      </c>
      <c r="AC534" s="202">
        <v>536650.9</v>
      </c>
      <c r="AD534" s="202">
        <v>148595</v>
      </c>
      <c r="AE534" s="202">
        <v>9698138.0999999996</v>
      </c>
      <c r="AF534" s="202">
        <v>569790</v>
      </c>
      <c r="AG534" s="202">
        <v>743189.2</v>
      </c>
      <c r="AH534" s="202">
        <v>783355.3</v>
      </c>
      <c r="AI534" s="202">
        <v>8849861.5</v>
      </c>
      <c r="AJ534" s="202">
        <v>652194</v>
      </c>
      <c r="AK534" s="202">
        <v>771315.29</v>
      </c>
      <c r="AL534" s="202">
        <v>65126823</v>
      </c>
      <c r="AM534" s="202">
        <v>1064635.1000000001</v>
      </c>
      <c r="AN534" s="202">
        <v>690092</v>
      </c>
      <c r="AO534" s="202">
        <v>1409789</v>
      </c>
      <c r="AP534" s="202">
        <v>6262139</v>
      </c>
      <c r="AQ534" s="202">
        <v>1489705</v>
      </c>
      <c r="AR534" s="202">
        <v>449075.5</v>
      </c>
      <c r="AS534" s="202">
        <v>18934674.02</v>
      </c>
      <c r="AT534" s="202">
        <v>1077404.82</v>
      </c>
      <c r="AU534" s="202">
        <v>7176111</v>
      </c>
      <c r="AV534" s="202">
        <v>2351310.54</v>
      </c>
      <c r="AW534" s="202">
        <v>878249</v>
      </c>
      <c r="AX534" s="202">
        <v>332982</v>
      </c>
      <c r="AY534" s="202">
        <v>1193399.5</v>
      </c>
      <c r="AZ534" s="202">
        <v>1376865</v>
      </c>
      <c r="BA534" s="202">
        <v>563875</v>
      </c>
      <c r="BB534" s="202">
        <v>21077650.18</v>
      </c>
      <c r="BC534" s="202">
        <v>536381.4</v>
      </c>
      <c r="BD534" s="202">
        <v>28859812.899999999</v>
      </c>
      <c r="BE534" s="202">
        <v>8233878.2999999998</v>
      </c>
      <c r="BF534" s="202">
        <v>1323147</v>
      </c>
      <c r="BG534" s="202">
        <v>318990</v>
      </c>
      <c r="BH534" s="202">
        <v>12008998.4</v>
      </c>
      <c r="BI534" s="202">
        <v>716775</v>
      </c>
      <c r="BJ534" s="202">
        <v>515770</v>
      </c>
      <c r="BK534" s="202">
        <v>1305958.5</v>
      </c>
      <c r="BL534" s="202">
        <v>845525</v>
      </c>
      <c r="BM534" s="202">
        <v>16180502.73</v>
      </c>
      <c r="BN534" s="202">
        <v>1468858.8</v>
      </c>
      <c r="BO534" s="202">
        <v>2072548.2</v>
      </c>
      <c r="BP534" s="202">
        <v>5399069</v>
      </c>
      <c r="BQ534" s="202">
        <v>2271649</v>
      </c>
      <c r="BR534" s="202">
        <v>595019.5</v>
      </c>
      <c r="BS534" s="202">
        <v>125409279.8</v>
      </c>
      <c r="BT534" s="202">
        <v>2266898.4700000002</v>
      </c>
      <c r="BU534" s="202">
        <v>816630</v>
      </c>
      <c r="BV534" s="202">
        <v>13930272.300000001</v>
      </c>
      <c r="BW534" s="202">
        <v>645585</v>
      </c>
      <c r="BX534" s="202">
        <v>802795</v>
      </c>
      <c r="BY534" s="202">
        <v>10193822</v>
      </c>
      <c r="BZ534" s="202">
        <v>862220.5</v>
      </c>
      <c r="CA534" s="202">
        <v>618820.5</v>
      </c>
      <c r="CB534" s="202">
        <v>1123260</v>
      </c>
      <c r="CC534" s="202">
        <v>1933255</v>
      </c>
      <c r="CD534" s="202">
        <v>14644481.32</v>
      </c>
      <c r="CE534" s="202">
        <v>636244.5</v>
      </c>
      <c r="CF534" s="202">
        <v>10459173.469999999</v>
      </c>
      <c r="CG534" s="202">
        <v>579665</v>
      </c>
      <c r="CH534" s="202">
        <v>102754</v>
      </c>
      <c r="CI534" s="202">
        <v>302583</v>
      </c>
      <c r="CJ534" s="202">
        <v>264811.2</v>
      </c>
      <c r="CK534" s="202">
        <v>8838186</v>
      </c>
      <c r="CL534" s="202">
        <v>774427.66</v>
      </c>
      <c r="CM534" s="202">
        <v>473207.5</v>
      </c>
    </row>
    <row r="535" spans="1:91" s="122" customFormat="1" ht="25.95" customHeight="1">
      <c r="A535" s="365"/>
      <c r="B535" s="122">
        <v>31</v>
      </c>
      <c r="C535" s="205" t="s">
        <v>721</v>
      </c>
      <c r="D535" s="202">
        <v>22283059.630000003</v>
      </c>
      <c r="E535" s="202">
        <v>2757418.9199999995</v>
      </c>
      <c r="F535" s="202">
        <v>2291445.1999999997</v>
      </c>
      <c r="G535" s="202">
        <v>1781045.7</v>
      </c>
      <c r="H535" s="202">
        <v>1240839.74</v>
      </c>
      <c r="I535" s="202">
        <v>2384729.8600000003</v>
      </c>
      <c r="J535" s="202">
        <v>2031386.44</v>
      </c>
      <c r="K535" s="202">
        <v>5543638.0700000003</v>
      </c>
      <c r="L535" s="202">
        <v>1757476.04</v>
      </c>
      <c r="M535" s="202">
        <v>2719621.7399999998</v>
      </c>
      <c r="N535" s="202">
        <v>6385150.2800000003</v>
      </c>
      <c r="O535" s="202">
        <v>916405.66</v>
      </c>
      <c r="P535" s="202">
        <v>13484334.130000001</v>
      </c>
      <c r="Q535" s="202">
        <v>2511039.16</v>
      </c>
      <c r="R535" s="202">
        <v>3225052.93</v>
      </c>
      <c r="S535" s="202">
        <v>3833876.2600000002</v>
      </c>
      <c r="T535" s="202">
        <v>2370013.23</v>
      </c>
      <c r="U535" s="202">
        <v>1644038.4200000002</v>
      </c>
      <c r="V535" s="202">
        <v>2112788.4400000004</v>
      </c>
      <c r="W535" s="202">
        <v>979503.32</v>
      </c>
      <c r="X535" s="202">
        <v>19528934.440000001</v>
      </c>
      <c r="Y535" s="202">
        <v>1565559.79</v>
      </c>
      <c r="Z535" s="202">
        <v>3017247.0699999994</v>
      </c>
      <c r="AA535" s="202">
        <v>2792505.54</v>
      </c>
      <c r="AB535" s="202">
        <v>892874.14</v>
      </c>
      <c r="AC535" s="202">
        <v>1075633.97</v>
      </c>
      <c r="AD535" s="202">
        <v>1810064.16</v>
      </c>
      <c r="AE535" s="202">
        <v>5852685.9099999992</v>
      </c>
      <c r="AF535" s="202">
        <v>1204880.4000000001</v>
      </c>
      <c r="AG535" s="202">
        <v>1783180.08</v>
      </c>
      <c r="AH535" s="202">
        <v>2630117.52</v>
      </c>
      <c r="AI535" s="202">
        <v>2512888.91</v>
      </c>
      <c r="AJ535" s="202">
        <v>2036803.1800000002</v>
      </c>
      <c r="AK535" s="202">
        <v>1293624.79</v>
      </c>
      <c r="AL535" s="202">
        <v>47108562.679999992</v>
      </c>
      <c r="AM535" s="202">
        <v>2399787.09</v>
      </c>
      <c r="AN535" s="202">
        <v>1675048.77</v>
      </c>
      <c r="AO535" s="202">
        <v>4361418.5600000005</v>
      </c>
      <c r="AP535" s="202">
        <v>4214226.9399999995</v>
      </c>
      <c r="AQ535" s="202">
        <v>2500918.04</v>
      </c>
      <c r="AR535" s="202">
        <v>818879.24</v>
      </c>
      <c r="AS535" s="202">
        <v>10086818.48</v>
      </c>
      <c r="AT535" s="202">
        <v>2266553.91</v>
      </c>
      <c r="AU535" s="202">
        <v>4367884.4300000006</v>
      </c>
      <c r="AV535" s="202">
        <v>3815135.24</v>
      </c>
      <c r="AW535" s="202">
        <v>1758977.9500000002</v>
      </c>
      <c r="AX535" s="202">
        <v>1440871.29</v>
      </c>
      <c r="AY535" s="202">
        <v>2588634.5700000003</v>
      </c>
      <c r="AZ535" s="202">
        <v>1675519.31</v>
      </c>
      <c r="BA535" s="202">
        <v>1809661.93</v>
      </c>
      <c r="BB535" s="202">
        <v>14485876.24</v>
      </c>
      <c r="BC535" s="202">
        <v>1803512.24</v>
      </c>
      <c r="BD535" s="202">
        <v>19171624.239999998</v>
      </c>
      <c r="BE535" s="202">
        <v>6012144.6000000006</v>
      </c>
      <c r="BF535" s="202">
        <v>1383777.45</v>
      </c>
      <c r="BG535" s="202">
        <v>2117357.63</v>
      </c>
      <c r="BH535" s="202">
        <v>11748101.67</v>
      </c>
      <c r="BI535" s="202">
        <v>1219474.1700000002</v>
      </c>
      <c r="BJ535" s="202">
        <v>697462.9</v>
      </c>
      <c r="BK535" s="202">
        <v>1512213.29</v>
      </c>
      <c r="BL535" s="202">
        <v>1405371</v>
      </c>
      <c r="BM535" s="202">
        <v>19499047.43</v>
      </c>
      <c r="BN535" s="202">
        <v>4774778.26</v>
      </c>
      <c r="BO535" s="202">
        <v>3261056.65</v>
      </c>
      <c r="BP535" s="202">
        <v>4141178.49</v>
      </c>
      <c r="BQ535" s="202">
        <v>2433356.7600000002</v>
      </c>
      <c r="BR535" s="202">
        <v>2468876.59</v>
      </c>
      <c r="BS535" s="202">
        <v>58531027.660000004</v>
      </c>
      <c r="BT535" s="202">
        <v>3767919.7</v>
      </c>
      <c r="BU535" s="202">
        <v>2187801.04</v>
      </c>
      <c r="BV535" s="202">
        <v>15046174.189999999</v>
      </c>
      <c r="BW535" s="202">
        <v>1093319.28</v>
      </c>
      <c r="BX535" s="202">
        <v>2730353.8400000003</v>
      </c>
      <c r="BY535" s="202">
        <v>6959530.2999999998</v>
      </c>
      <c r="BZ535" s="202">
        <v>1765826.8800000001</v>
      </c>
      <c r="CA535" s="202">
        <v>1222086.74</v>
      </c>
      <c r="CB535" s="202">
        <v>2014050.31</v>
      </c>
      <c r="CC535" s="202">
        <v>3124165.8199999994</v>
      </c>
      <c r="CD535" s="202">
        <v>6155093.9199999999</v>
      </c>
      <c r="CE535" s="202">
        <v>3652441.3000000003</v>
      </c>
      <c r="CF535" s="202">
        <v>6104462.3200000003</v>
      </c>
      <c r="CG535" s="202">
        <v>2147394.87</v>
      </c>
      <c r="CH535" s="202">
        <v>1813272.2800000003</v>
      </c>
      <c r="CI535" s="202">
        <v>1473981.0999999999</v>
      </c>
      <c r="CJ535" s="202">
        <v>1638767.37</v>
      </c>
      <c r="CK535" s="202">
        <v>7809144.870000001</v>
      </c>
      <c r="CL535" s="202">
        <v>1020727.9299999999</v>
      </c>
      <c r="CM535" s="202">
        <v>1342602.94</v>
      </c>
    </row>
    <row r="536" spans="1:91" s="122" customFormat="1" ht="25.95" customHeight="1">
      <c r="A536" s="365"/>
      <c r="B536" s="122">
        <v>32</v>
      </c>
      <c r="C536" s="205" t="s">
        <v>722</v>
      </c>
      <c r="D536" s="202">
        <v>3683375.55</v>
      </c>
      <c r="E536" s="202">
        <v>90054</v>
      </c>
      <c r="F536" s="202">
        <v>6349</v>
      </c>
      <c r="G536" s="202">
        <v>75543.17</v>
      </c>
      <c r="H536" s="202">
        <v>77425.440000000002</v>
      </c>
      <c r="I536" s="202">
        <v>131569.24000000002</v>
      </c>
      <c r="J536" s="202">
        <v>520008.2</v>
      </c>
      <c r="K536" s="202">
        <v>72900.600000000006</v>
      </c>
      <c r="L536" s="202">
        <v>70890.710000000006</v>
      </c>
      <c r="M536" s="202">
        <v>197026.88999999998</v>
      </c>
      <c r="N536" s="202">
        <v>1329242.2</v>
      </c>
      <c r="O536" s="202">
        <v>9824</v>
      </c>
      <c r="P536" s="202">
        <v>1107232.58</v>
      </c>
      <c r="Q536" s="202">
        <v>276683.45999999996</v>
      </c>
      <c r="R536" s="202">
        <v>151522.56</v>
      </c>
      <c r="S536" s="202">
        <v>164708.99</v>
      </c>
      <c r="T536" s="202">
        <v>533191.68999999994</v>
      </c>
      <c r="U536" s="202">
        <v>136855.62</v>
      </c>
      <c r="V536" s="202">
        <v>74370.98</v>
      </c>
      <c r="W536" s="202">
        <v>47890.85</v>
      </c>
      <c r="X536" s="202">
        <v>22459396.109999999</v>
      </c>
      <c r="Y536" s="202">
        <v>25643.52</v>
      </c>
      <c r="Z536" s="202">
        <v>188391.98</v>
      </c>
      <c r="AA536" s="202">
        <v>314693.42</v>
      </c>
      <c r="AB536" s="202">
        <v>399728.01</v>
      </c>
      <c r="AC536" s="202">
        <v>166317.99</v>
      </c>
      <c r="AD536" s="202">
        <v>122196.2</v>
      </c>
      <c r="AE536" s="202">
        <v>123051.89</v>
      </c>
      <c r="AF536" s="202">
        <v>308348.74</v>
      </c>
      <c r="AG536" s="202">
        <v>184015.91999999998</v>
      </c>
      <c r="AH536" s="202">
        <v>781710.85</v>
      </c>
      <c r="AI536" s="202">
        <v>3238301.52</v>
      </c>
      <c r="AJ536" s="202">
        <v>535286.66</v>
      </c>
      <c r="AK536" s="202">
        <v>334916.07</v>
      </c>
      <c r="AL536" s="202">
        <v>672406.77</v>
      </c>
      <c r="AM536" s="202">
        <v>1028490.84</v>
      </c>
      <c r="AN536" s="202">
        <v>93602.61</v>
      </c>
      <c r="AO536" s="202">
        <v>101596.72</v>
      </c>
      <c r="AP536" s="202">
        <v>232869.91999999998</v>
      </c>
      <c r="AQ536" s="202">
        <v>213455.81</v>
      </c>
      <c r="AR536" s="202">
        <v>62425.97</v>
      </c>
      <c r="AS536" s="202">
        <v>159821.68</v>
      </c>
      <c r="AT536" s="202">
        <v>108208.31</v>
      </c>
      <c r="AU536" s="202">
        <v>137340.46</v>
      </c>
      <c r="AV536" s="202">
        <v>125892.74</v>
      </c>
      <c r="AW536" s="202">
        <v>456154.94</v>
      </c>
      <c r="AX536" s="202">
        <v>50805.24</v>
      </c>
      <c r="AY536" s="202">
        <v>56527.27</v>
      </c>
      <c r="AZ536" s="202">
        <v>96750.05</v>
      </c>
      <c r="BA536" s="202">
        <v>72945.22</v>
      </c>
      <c r="BB536" s="202">
        <v>1284945.19</v>
      </c>
      <c r="BC536" s="202">
        <v>60254.61</v>
      </c>
      <c r="BD536" s="202">
        <v>16315574.300000001</v>
      </c>
      <c r="BE536" s="202">
        <v>1433996.74</v>
      </c>
      <c r="BF536" s="202">
        <v>10790</v>
      </c>
      <c r="BG536" s="202">
        <v>54</v>
      </c>
      <c r="BH536" s="202">
        <v>108974.70999999999</v>
      </c>
      <c r="BI536" s="202">
        <v>46144.4</v>
      </c>
      <c r="BJ536" s="202">
        <v>148724.72</v>
      </c>
      <c r="BK536" s="202">
        <v>120820.55</v>
      </c>
      <c r="BL536" s="202">
        <v>705967.44</v>
      </c>
      <c r="BM536" s="202">
        <v>267651.64</v>
      </c>
      <c r="BN536" s="202">
        <v>506039.07999999996</v>
      </c>
      <c r="BO536" s="202">
        <v>493688.45</v>
      </c>
      <c r="BP536" s="202">
        <v>1059435.45</v>
      </c>
      <c r="BQ536" s="202">
        <v>968796.83000000007</v>
      </c>
      <c r="BR536" s="202">
        <v>900455</v>
      </c>
      <c r="BS536" s="202">
        <v>1303824.8</v>
      </c>
      <c r="BT536" s="202">
        <v>36</v>
      </c>
      <c r="BU536" s="202">
        <v>120861.01000000001</v>
      </c>
      <c r="BV536" s="202">
        <v>1573880.79</v>
      </c>
      <c r="BW536" s="202">
        <v>87947.59</v>
      </c>
      <c r="BX536" s="202">
        <v>210421.01</v>
      </c>
      <c r="BY536" s="202">
        <v>1077120.1599999999</v>
      </c>
      <c r="BZ536" s="202">
        <v>404977.1</v>
      </c>
      <c r="CA536" s="202">
        <v>606441.03</v>
      </c>
      <c r="CB536" s="202">
        <v>68054.490000000005</v>
      </c>
      <c r="CC536" s="202">
        <v>941.02</v>
      </c>
      <c r="CD536" s="202">
        <v>113682.78</v>
      </c>
      <c r="CE536" s="202">
        <v>151007.89000000001</v>
      </c>
      <c r="CF536" s="202">
        <v>726020.95</v>
      </c>
      <c r="CG536" s="202">
        <v>175948.4</v>
      </c>
      <c r="CH536" s="202">
        <v>59778</v>
      </c>
      <c r="CI536" s="202">
        <v>196297.16</v>
      </c>
      <c r="CJ536" s="202">
        <v>77312.460000000006</v>
      </c>
      <c r="CK536" s="202">
        <v>277009.48</v>
      </c>
      <c r="CL536" s="202">
        <v>873313.5</v>
      </c>
      <c r="CM536" s="202">
        <v>32494.48</v>
      </c>
    </row>
    <row r="537" spans="1:91" s="122" customFormat="1" ht="25.95" customHeight="1">
      <c r="A537" s="365"/>
      <c r="B537" s="122">
        <v>33</v>
      </c>
      <c r="C537" s="206" t="s">
        <v>723</v>
      </c>
      <c r="D537" s="202">
        <v>2781354.5</v>
      </c>
      <c r="E537" s="202">
        <v>1125815.25</v>
      </c>
      <c r="F537" s="202">
        <v>2368269.77</v>
      </c>
      <c r="G537" s="202">
        <v>848294.79999999993</v>
      </c>
      <c r="H537" s="202">
        <v>823844.5</v>
      </c>
      <c r="I537" s="202">
        <v>5775627.0199999996</v>
      </c>
      <c r="J537" s="202">
        <v>6971033.4300000006</v>
      </c>
      <c r="K537" s="202">
        <v>3640185</v>
      </c>
      <c r="L537" s="202">
        <v>5085548.75</v>
      </c>
      <c r="M537" s="202">
        <v>2098826</v>
      </c>
      <c r="N537" s="202">
        <v>7357701.3799999999</v>
      </c>
      <c r="O537" s="202">
        <v>1400754.25</v>
      </c>
      <c r="P537" s="202">
        <v>6512310.9100000001</v>
      </c>
      <c r="Q537" s="202">
        <v>6949881.6500000004</v>
      </c>
      <c r="R537" s="202">
        <v>11840402.469999999</v>
      </c>
      <c r="S537" s="202">
        <v>3043402.43</v>
      </c>
      <c r="T537" s="202">
        <v>5201025.0200000005</v>
      </c>
      <c r="U537" s="202">
        <v>3279936.59</v>
      </c>
      <c r="V537" s="202">
        <v>4463679.6500000004</v>
      </c>
      <c r="W537" s="202">
        <v>2059367.03</v>
      </c>
      <c r="X537" s="202">
        <v>4491247.87</v>
      </c>
      <c r="Y537" s="202">
        <v>2375830.1</v>
      </c>
      <c r="Z537" s="202">
        <v>1243323.75</v>
      </c>
      <c r="AA537" s="202">
        <v>216126.25</v>
      </c>
      <c r="AB537" s="202">
        <v>680612.5</v>
      </c>
      <c r="AC537" s="202">
        <v>3626540.54</v>
      </c>
      <c r="AD537" s="202">
        <v>779367.14</v>
      </c>
      <c r="AE537" s="202">
        <v>6174775.5</v>
      </c>
      <c r="AF537" s="202">
        <v>332636.67</v>
      </c>
      <c r="AG537" s="202">
        <v>2678444.77</v>
      </c>
      <c r="AH537" s="202">
        <v>771423.4</v>
      </c>
      <c r="AI537" s="202">
        <v>4443266.51</v>
      </c>
      <c r="AJ537" s="202">
        <v>1051634.5</v>
      </c>
      <c r="AK537" s="202">
        <v>1679203.75</v>
      </c>
      <c r="AL537" s="202">
        <v>3938406.7</v>
      </c>
      <c r="AM537" s="202">
        <v>1594744</v>
      </c>
      <c r="AN537" s="202">
        <v>1198158</v>
      </c>
      <c r="AO537" s="202">
        <v>1142791.1500000001</v>
      </c>
      <c r="AP537" s="202">
        <v>4386303.75</v>
      </c>
      <c r="AQ537" s="202">
        <v>4247861.5</v>
      </c>
      <c r="AR537" s="202">
        <v>704490</v>
      </c>
      <c r="AS537" s="202">
        <v>1261068.6400000001</v>
      </c>
      <c r="AT537" s="202">
        <v>821748.29999999993</v>
      </c>
      <c r="AU537" s="202">
        <v>1643442.92</v>
      </c>
      <c r="AV537" s="202">
        <v>1972661.49</v>
      </c>
      <c r="AW537" s="202">
        <v>1260394.75</v>
      </c>
      <c r="AX537" s="202">
        <v>764212.35</v>
      </c>
      <c r="AY537" s="202">
        <v>1293914.8500000001</v>
      </c>
      <c r="AZ537" s="202">
        <v>860047.9</v>
      </c>
      <c r="BA537" s="202">
        <v>1594027.05</v>
      </c>
      <c r="BB537" s="202">
        <v>3321452.0500000003</v>
      </c>
      <c r="BC537" s="202">
        <v>1466284.45</v>
      </c>
      <c r="BD537" s="202">
        <v>4635513.25</v>
      </c>
      <c r="BE537" s="202">
        <v>2030079.72</v>
      </c>
      <c r="BF537" s="202">
        <v>2959730.28</v>
      </c>
      <c r="BG537" s="202">
        <v>2724355.4899999998</v>
      </c>
      <c r="BH537" s="202">
        <v>5019170.7899999991</v>
      </c>
      <c r="BI537" s="202">
        <v>704616.06</v>
      </c>
      <c r="BJ537" s="202">
        <v>391888.5</v>
      </c>
      <c r="BK537" s="202">
        <v>3128481.25</v>
      </c>
      <c r="BL537" s="202">
        <v>1207331.6299999999</v>
      </c>
      <c r="BM537" s="202">
        <v>4364461.9400000004</v>
      </c>
      <c r="BN537" s="202">
        <v>5228931.5</v>
      </c>
      <c r="BO537" s="202">
        <v>2660479.75</v>
      </c>
      <c r="BP537" s="202">
        <v>3230354.25</v>
      </c>
      <c r="BQ537" s="202">
        <v>3168866.84</v>
      </c>
      <c r="BR537" s="202">
        <v>1701758.8</v>
      </c>
      <c r="BS537" s="202">
        <v>9226790.6999999993</v>
      </c>
      <c r="BT537" s="202">
        <v>2343957.4499999997</v>
      </c>
      <c r="BU537" s="202">
        <v>2166795.8099999996</v>
      </c>
      <c r="BV537" s="202">
        <v>7006310.8999999994</v>
      </c>
      <c r="BW537" s="202">
        <v>1039601.5</v>
      </c>
      <c r="BX537" s="202">
        <v>2370248.2600000002</v>
      </c>
      <c r="BY537" s="202">
        <v>7805828.29</v>
      </c>
      <c r="BZ537" s="202">
        <v>5013311.63</v>
      </c>
      <c r="CA537" s="202">
        <v>270694</v>
      </c>
      <c r="CB537" s="202">
        <v>4565213.8</v>
      </c>
      <c r="CC537" s="202">
        <v>4079426.42</v>
      </c>
      <c r="CD537" s="202">
        <v>4078653.73</v>
      </c>
      <c r="CE537" s="202">
        <v>4191000.25</v>
      </c>
      <c r="CF537" s="202">
        <v>14385340.119999999</v>
      </c>
      <c r="CG537" s="202">
        <v>4030912.7</v>
      </c>
      <c r="CH537" s="202">
        <v>1413772</v>
      </c>
      <c r="CI537" s="202">
        <v>2907113.25</v>
      </c>
      <c r="CJ537" s="202">
        <v>4633473.03</v>
      </c>
      <c r="CK537" s="202">
        <v>8312940.1399999997</v>
      </c>
      <c r="CL537" s="202">
        <v>4233030.3</v>
      </c>
      <c r="CM537" s="202">
        <v>4044471.6</v>
      </c>
    </row>
    <row r="538" spans="1:91" s="122" customFormat="1" ht="25.95" customHeight="1">
      <c r="A538" s="365"/>
      <c r="B538" s="122">
        <v>34</v>
      </c>
      <c r="C538" s="205" t="s">
        <v>724</v>
      </c>
      <c r="D538" s="202">
        <v>0</v>
      </c>
      <c r="E538" s="202">
        <v>0</v>
      </c>
      <c r="F538" s="202">
        <v>0</v>
      </c>
      <c r="G538" s="202">
        <v>0</v>
      </c>
      <c r="H538" s="202">
        <v>0</v>
      </c>
      <c r="I538" s="202">
        <v>0</v>
      </c>
      <c r="J538" s="202">
        <v>0</v>
      </c>
      <c r="K538" s="202">
        <v>0</v>
      </c>
      <c r="L538" s="202">
        <v>0</v>
      </c>
      <c r="M538" s="202">
        <v>0</v>
      </c>
      <c r="N538" s="202">
        <v>0</v>
      </c>
      <c r="O538" s="202">
        <v>0</v>
      </c>
      <c r="P538" s="202">
        <v>0</v>
      </c>
      <c r="Q538" s="202">
        <v>0</v>
      </c>
      <c r="R538" s="202">
        <v>0</v>
      </c>
      <c r="S538" s="202">
        <v>0</v>
      </c>
      <c r="T538" s="202">
        <v>0</v>
      </c>
      <c r="U538" s="202">
        <v>0</v>
      </c>
      <c r="V538" s="202">
        <v>0</v>
      </c>
      <c r="W538" s="202">
        <v>0</v>
      </c>
      <c r="X538" s="202">
        <v>0</v>
      </c>
      <c r="Y538" s="202">
        <v>0</v>
      </c>
      <c r="Z538" s="202">
        <v>0</v>
      </c>
      <c r="AA538" s="202">
        <v>0</v>
      </c>
      <c r="AB538" s="202">
        <v>0</v>
      </c>
      <c r="AC538" s="202">
        <v>0</v>
      </c>
      <c r="AD538" s="202">
        <v>0</v>
      </c>
      <c r="AE538" s="202">
        <v>0</v>
      </c>
      <c r="AF538" s="202">
        <v>0</v>
      </c>
      <c r="AG538" s="202">
        <v>0</v>
      </c>
      <c r="AH538" s="202">
        <v>0</v>
      </c>
      <c r="AI538" s="202">
        <v>0</v>
      </c>
      <c r="AJ538" s="202">
        <v>0</v>
      </c>
      <c r="AK538" s="202">
        <v>0</v>
      </c>
      <c r="AL538" s="202">
        <v>0</v>
      </c>
      <c r="AM538" s="202">
        <v>48780</v>
      </c>
      <c r="AN538" s="202">
        <v>0</v>
      </c>
      <c r="AO538" s="202">
        <v>0</v>
      </c>
      <c r="AP538" s="202">
        <v>0</v>
      </c>
      <c r="AQ538" s="202">
        <v>0</v>
      </c>
      <c r="AR538" s="202">
        <v>0</v>
      </c>
      <c r="AS538" s="202">
        <v>935814</v>
      </c>
      <c r="AT538" s="202">
        <v>0</v>
      </c>
      <c r="AU538" s="202">
        <v>150000</v>
      </c>
      <c r="AV538" s="202">
        <v>0</v>
      </c>
      <c r="AW538" s="202">
        <v>0</v>
      </c>
      <c r="AX538" s="202">
        <v>265868</v>
      </c>
      <c r="AY538" s="202">
        <v>0</v>
      </c>
      <c r="AZ538" s="202">
        <v>0</v>
      </c>
      <c r="BA538" s="202">
        <v>0</v>
      </c>
      <c r="BB538" s="202">
        <v>0</v>
      </c>
      <c r="BC538" s="202">
        <v>224600</v>
      </c>
      <c r="BD538" s="202">
        <v>0</v>
      </c>
      <c r="BE538" s="202">
        <v>0</v>
      </c>
      <c r="BF538" s="202">
        <v>387555.89</v>
      </c>
      <c r="BG538" s="202">
        <v>0</v>
      </c>
      <c r="BH538" s="202">
        <v>6407000</v>
      </c>
      <c r="BI538" s="202">
        <v>0</v>
      </c>
      <c r="BJ538" s="202">
        <v>995250</v>
      </c>
      <c r="BK538" s="202">
        <v>0</v>
      </c>
      <c r="BL538" s="202">
        <v>0</v>
      </c>
      <c r="BM538" s="202">
        <v>0</v>
      </c>
      <c r="BN538" s="202">
        <v>0</v>
      </c>
      <c r="BO538" s="202">
        <v>0</v>
      </c>
      <c r="BP538" s="202">
        <v>0</v>
      </c>
      <c r="BQ538" s="202">
        <v>0</v>
      </c>
      <c r="BR538" s="202">
        <v>0</v>
      </c>
      <c r="BS538" s="202">
        <v>12936000</v>
      </c>
      <c r="BT538" s="202">
        <v>0</v>
      </c>
      <c r="BU538" s="202">
        <v>0</v>
      </c>
      <c r="BV538" s="202">
        <v>0</v>
      </c>
      <c r="BW538" s="202">
        <v>0</v>
      </c>
      <c r="BX538" s="202">
        <v>0</v>
      </c>
      <c r="BY538" s="202">
        <v>0</v>
      </c>
      <c r="BZ538" s="202">
        <v>3542.49</v>
      </c>
      <c r="CA538" s="202">
        <v>0</v>
      </c>
      <c r="CB538" s="202">
        <v>0</v>
      </c>
      <c r="CC538" s="202">
        <v>0</v>
      </c>
      <c r="CD538" s="202">
        <v>0</v>
      </c>
      <c r="CE538" s="202">
        <v>0</v>
      </c>
      <c r="CF538" s="202">
        <v>0</v>
      </c>
      <c r="CG538" s="202">
        <v>0</v>
      </c>
      <c r="CH538" s="202">
        <v>0</v>
      </c>
      <c r="CI538" s="202">
        <v>0</v>
      </c>
      <c r="CJ538" s="202">
        <v>0</v>
      </c>
      <c r="CK538" s="202">
        <v>0</v>
      </c>
      <c r="CL538" s="202">
        <v>0</v>
      </c>
      <c r="CM538" s="202">
        <v>0</v>
      </c>
    </row>
    <row r="539" spans="1:91" s="122" customFormat="1" ht="25.95" customHeight="1">
      <c r="A539" s="365"/>
      <c r="B539" s="122">
        <v>35</v>
      </c>
      <c r="C539" s="206" t="s">
        <v>725</v>
      </c>
      <c r="D539" s="202">
        <v>14314119.09</v>
      </c>
      <c r="E539" s="202">
        <v>7376326.1300000008</v>
      </c>
      <c r="F539" s="202">
        <v>6816844.8899999997</v>
      </c>
      <c r="G539" s="202">
        <v>2229740</v>
      </c>
      <c r="H539" s="202">
        <v>833601.35</v>
      </c>
      <c r="I539" s="202">
        <v>4942588.7700000005</v>
      </c>
      <c r="J539" s="202">
        <v>14255762.4</v>
      </c>
      <c r="K539" s="202">
        <v>12048531.59</v>
      </c>
      <c r="L539" s="202">
        <v>3180043</v>
      </c>
      <c r="M539" s="202">
        <v>5979279.3399999999</v>
      </c>
      <c r="N539" s="202">
        <v>6402816.0600000005</v>
      </c>
      <c r="O539" s="202">
        <v>1219542.2</v>
      </c>
      <c r="P539" s="202">
        <v>14387201.02</v>
      </c>
      <c r="Q539" s="202">
        <v>3520038.56</v>
      </c>
      <c r="R539" s="202">
        <v>4720236.66</v>
      </c>
      <c r="S539" s="202">
        <v>6010299.1600000001</v>
      </c>
      <c r="T539" s="202">
        <v>2571910.6</v>
      </c>
      <c r="U539" s="202">
        <v>2843550.88</v>
      </c>
      <c r="V539" s="202">
        <v>2712439.12</v>
      </c>
      <c r="W539" s="202">
        <v>1725569.85</v>
      </c>
      <c r="X539" s="202">
        <v>1937453.76</v>
      </c>
      <c r="Y539" s="202">
        <v>4373092.8</v>
      </c>
      <c r="Z539" s="202">
        <v>2693489.46</v>
      </c>
      <c r="AA539" s="202">
        <v>2272154</v>
      </c>
      <c r="AB539" s="202">
        <v>567025.75</v>
      </c>
      <c r="AC539" s="202">
        <v>2359283</v>
      </c>
      <c r="AD539" s="202">
        <v>2081153.21</v>
      </c>
      <c r="AE539" s="202">
        <v>2544031</v>
      </c>
      <c r="AF539" s="202">
        <v>819486</v>
      </c>
      <c r="AG539" s="202">
        <v>1242703.1399999999</v>
      </c>
      <c r="AH539" s="202">
        <v>934577.25</v>
      </c>
      <c r="AI539" s="202">
        <v>2446138.9699999997</v>
      </c>
      <c r="AJ539" s="202">
        <v>3792446</v>
      </c>
      <c r="AK539" s="202">
        <v>1266811.5</v>
      </c>
      <c r="AL539" s="202">
        <v>1845211.6</v>
      </c>
      <c r="AM539" s="202">
        <v>1170980.3899999999</v>
      </c>
      <c r="AN539" s="202">
        <v>607831</v>
      </c>
      <c r="AO539" s="202">
        <v>13791002</v>
      </c>
      <c r="AP539" s="202">
        <v>689564.4</v>
      </c>
      <c r="AQ539" s="202">
        <v>623436</v>
      </c>
      <c r="AR539" s="202">
        <v>340000</v>
      </c>
      <c r="AS539" s="202">
        <v>3475562.33</v>
      </c>
      <c r="AT539" s="202">
        <v>978168.3</v>
      </c>
      <c r="AU539" s="202">
        <v>7071975.0199999996</v>
      </c>
      <c r="AV539" s="202">
        <v>298871.66000000003</v>
      </c>
      <c r="AW539" s="202">
        <v>3595945</v>
      </c>
      <c r="AX539" s="202">
        <v>18158</v>
      </c>
      <c r="AY539" s="202">
        <v>30500</v>
      </c>
      <c r="AZ539" s="202">
        <v>974982</v>
      </c>
      <c r="BA539" s="202">
        <v>249320</v>
      </c>
      <c r="BB539" s="202">
        <v>1134121.75</v>
      </c>
      <c r="BC539" s="202">
        <v>37485.03</v>
      </c>
      <c r="BD539" s="202">
        <v>27742706.990000002</v>
      </c>
      <c r="BE539" s="202">
        <v>25403.68</v>
      </c>
      <c r="BF539" s="202">
        <v>0</v>
      </c>
      <c r="BG539" s="202">
        <v>3720907.54</v>
      </c>
      <c r="BH539" s="202">
        <v>159794.82</v>
      </c>
      <c r="BI539" s="202">
        <v>0</v>
      </c>
      <c r="BJ539" s="202">
        <v>29600</v>
      </c>
      <c r="BK539" s="202">
        <v>243472</v>
      </c>
      <c r="BL539" s="202">
        <v>214206</v>
      </c>
      <c r="BM539" s="202">
        <v>1177000</v>
      </c>
      <c r="BN539" s="202">
        <v>1198283</v>
      </c>
      <c r="BO539" s="202">
        <v>725400</v>
      </c>
      <c r="BP539" s="202">
        <v>572995.5</v>
      </c>
      <c r="BQ539" s="202">
        <v>1836951.01</v>
      </c>
      <c r="BR539" s="202">
        <v>928815</v>
      </c>
      <c r="BS539" s="202">
        <v>31082290.82</v>
      </c>
      <c r="BT539" s="202">
        <v>1258663.04</v>
      </c>
      <c r="BU539" s="202">
        <v>2192888.0499999998</v>
      </c>
      <c r="BV539" s="202">
        <v>7047169.4100000001</v>
      </c>
      <c r="BW539" s="202">
        <v>2144048.34</v>
      </c>
      <c r="BX539" s="202">
        <v>1092960</v>
      </c>
      <c r="BY539" s="202">
        <v>2794938.2800000003</v>
      </c>
      <c r="BZ539" s="202">
        <v>209512</v>
      </c>
      <c r="CA539" s="202">
        <v>902200</v>
      </c>
      <c r="CB539" s="202">
        <v>2186241.9299999997</v>
      </c>
      <c r="CC539" s="202">
        <v>4373919.2699999996</v>
      </c>
      <c r="CD539" s="202">
        <v>2005988.2</v>
      </c>
      <c r="CE539" s="202">
        <v>5198125.68</v>
      </c>
      <c r="CF539" s="202">
        <v>1045917.3500000001</v>
      </c>
      <c r="CG539" s="202">
        <v>396829.92000000004</v>
      </c>
      <c r="CH539" s="202">
        <v>980006.25</v>
      </c>
      <c r="CI539" s="202">
        <v>1045296.88</v>
      </c>
      <c r="CJ539" s="202">
        <v>1437010.95</v>
      </c>
      <c r="CK539" s="202">
        <v>4848090.09</v>
      </c>
      <c r="CL539" s="202">
        <v>1527278.99</v>
      </c>
      <c r="CM539" s="202">
        <v>1251626.28</v>
      </c>
    </row>
    <row r="540" spans="1:91" s="122" customFormat="1" ht="25.95" customHeight="1">
      <c r="A540" s="365"/>
      <c r="B540" s="122">
        <v>36</v>
      </c>
      <c r="C540" s="205" t="s">
        <v>726</v>
      </c>
      <c r="D540" s="202">
        <v>12913977.529999999</v>
      </c>
      <c r="E540" s="202">
        <v>0</v>
      </c>
      <c r="F540" s="202">
        <v>0</v>
      </c>
      <c r="G540" s="202">
        <v>0</v>
      </c>
      <c r="H540" s="202">
        <v>0</v>
      </c>
      <c r="I540" s="202">
        <v>0</v>
      </c>
      <c r="J540" s="202">
        <v>0</v>
      </c>
      <c r="K540" s="202">
        <v>0</v>
      </c>
      <c r="L540" s="202">
        <v>0</v>
      </c>
      <c r="M540" s="202">
        <v>0</v>
      </c>
      <c r="N540" s="202">
        <v>0</v>
      </c>
      <c r="O540" s="202">
        <v>0</v>
      </c>
      <c r="P540" s="202">
        <v>21128.080000000002</v>
      </c>
      <c r="Q540" s="202">
        <v>0</v>
      </c>
      <c r="R540" s="202">
        <v>0</v>
      </c>
      <c r="S540" s="202">
        <v>0</v>
      </c>
      <c r="T540" s="202">
        <v>0</v>
      </c>
      <c r="U540" s="202">
        <v>0</v>
      </c>
      <c r="V540" s="202">
        <v>0</v>
      </c>
      <c r="W540" s="202">
        <v>0</v>
      </c>
      <c r="X540" s="202">
        <v>857900</v>
      </c>
      <c r="Y540" s="202">
        <v>0</v>
      </c>
      <c r="Z540" s="202">
        <v>0</v>
      </c>
      <c r="AA540" s="202">
        <v>0</v>
      </c>
      <c r="AB540" s="202">
        <v>0</v>
      </c>
      <c r="AC540" s="202">
        <v>0</v>
      </c>
      <c r="AD540" s="202">
        <v>0</v>
      </c>
      <c r="AE540" s="202">
        <v>0</v>
      </c>
      <c r="AF540" s="202">
        <v>0</v>
      </c>
      <c r="AG540" s="202">
        <v>0</v>
      </c>
      <c r="AH540" s="202">
        <v>0</v>
      </c>
      <c r="AI540" s="202">
        <v>0</v>
      </c>
      <c r="AJ540" s="202">
        <v>0</v>
      </c>
      <c r="AK540" s="202">
        <v>0</v>
      </c>
      <c r="AL540" s="202">
        <v>1747.05</v>
      </c>
      <c r="AM540" s="202">
        <v>0</v>
      </c>
      <c r="AN540" s="202">
        <v>0</v>
      </c>
      <c r="AO540" s="202">
        <v>0</v>
      </c>
      <c r="AP540" s="202">
        <v>0</v>
      </c>
      <c r="AQ540" s="202">
        <v>0</v>
      </c>
      <c r="AR540" s="202">
        <v>0</v>
      </c>
      <c r="AS540" s="202">
        <v>247215.03</v>
      </c>
      <c r="AT540" s="202">
        <v>0</v>
      </c>
      <c r="AU540" s="202">
        <v>0</v>
      </c>
      <c r="AV540" s="202">
        <v>0</v>
      </c>
      <c r="AW540" s="202">
        <v>0</v>
      </c>
      <c r="AX540" s="202">
        <v>0</v>
      </c>
      <c r="AY540" s="202">
        <v>0</v>
      </c>
      <c r="AZ540" s="202">
        <v>0</v>
      </c>
      <c r="BA540" s="202">
        <v>0</v>
      </c>
      <c r="BB540" s="202">
        <v>289.42</v>
      </c>
      <c r="BC540" s="202">
        <v>0</v>
      </c>
      <c r="BD540" s="202">
        <v>4681053.07</v>
      </c>
      <c r="BE540" s="202">
        <v>0</v>
      </c>
      <c r="BF540" s="202">
        <v>0</v>
      </c>
      <c r="BG540" s="202">
        <v>0</v>
      </c>
      <c r="BH540" s="202">
        <v>13472.84</v>
      </c>
      <c r="BI540" s="202">
        <v>0</v>
      </c>
      <c r="BJ540" s="202">
        <v>0</v>
      </c>
      <c r="BK540" s="202">
        <v>0</v>
      </c>
      <c r="BL540" s="202">
        <v>0</v>
      </c>
      <c r="BM540" s="202">
        <v>72146201.730000004</v>
      </c>
      <c r="BN540" s="202">
        <v>0</v>
      </c>
      <c r="BO540" s="202">
        <v>0</v>
      </c>
      <c r="BP540" s="202">
        <v>0</v>
      </c>
      <c r="BQ540" s="202">
        <v>0</v>
      </c>
      <c r="BR540" s="202">
        <v>0</v>
      </c>
      <c r="BS540" s="202">
        <v>18873908.380000003</v>
      </c>
      <c r="BT540" s="202">
        <v>0</v>
      </c>
      <c r="BU540" s="202">
        <v>0</v>
      </c>
      <c r="BV540" s="202">
        <v>0</v>
      </c>
      <c r="BW540" s="202">
        <v>0</v>
      </c>
      <c r="BX540" s="202">
        <v>0</v>
      </c>
      <c r="BY540" s="202">
        <v>0</v>
      </c>
      <c r="BZ540" s="202">
        <v>0</v>
      </c>
      <c r="CA540" s="202">
        <v>0</v>
      </c>
      <c r="CB540" s="202">
        <v>0</v>
      </c>
      <c r="CC540" s="202">
        <v>0</v>
      </c>
      <c r="CD540" s="202">
        <v>0</v>
      </c>
      <c r="CE540" s="202">
        <v>0</v>
      </c>
      <c r="CF540" s="202">
        <v>0</v>
      </c>
      <c r="CG540" s="202">
        <v>0</v>
      </c>
      <c r="CH540" s="202">
        <v>0</v>
      </c>
      <c r="CI540" s="202">
        <v>2406.92</v>
      </c>
      <c r="CJ540" s="202">
        <v>0</v>
      </c>
      <c r="CK540" s="202">
        <v>0</v>
      </c>
      <c r="CL540" s="202">
        <v>0</v>
      </c>
      <c r="CM540" s="202">
        <v>0</v>
      </c>
    </row>
    <row r="541" spans="1:91" s="122" customFormat="1" ht="25.95" customHeight="1">
      <c r="A541" s="365"/>
      <c r="B541" s="122">
        <v>37</v>
      </c>
      <c r="C541" s="205" t="s">
        <v>727</v>
      </c>
      <c r="D541" s="202">
        <v>3798597.98</v>
      </c>
      <c r="E541" s="202">
        <v>21391.360000000001</v>
      </c>
      <c r="F541" s="202">
        <v>31513.22</v>
      </c>
      <c r="G541" s="202">
        <v>28325.800000000003</v>
      </c>
      <c r="H541" s="202">
        <v>5251518.7300000004</v>
      </c>
      <c r="I541" s="202">
        <v>795836.04999999993</v>
      </c>
      <c r="J541" s="202">
        <v>200421.25</v>
      </c>
      <c r="K541" s="202">
        <v>5794402.7700000005</v>
      </c>
      <c r="L541" s="202">
        <v>74827.939999999988</v>
      </c>
      <c r="M541" s="202">
        <v>101600.71</v>
      </c>
      <c r="N541" s="202">
        <v>447745.68</v>
      </c>
      <c r="O541" s="202">
        <v>9477.34</v>
      </c>
      <c r="P541" s="202">
        <v>1478319.98</v>
      </c>
      <c r="Q541" s="202">
        <v>1111758.52</v>
      </c>
      <c r="R541" s="202">
        <v>269672.25</v>
      </c>
      <c r="S541" s="202">
        <v>897260.22</v>
      </c>
      <c r="T541" s="202">
        <v>193854.63</v>
      </c>
      <c r="U541" s="202">
        <v>837211.64</v>
      </c>
      <c r="V541" s="202">
        <v>173310.62</v>
      </c>
      <c r="W541" s="202">
        <v>307614.56</v>
      </c>
      <c r="X541" s="202">
        <v>4650252.4499999993</v>
      </c>
      <c r="Y541" s="202">
        <v>56252.509999999995</v>
      </c>
      <c r="Z541" s="202">
        <v>405799.44999999995</v>
      </c>
      <c r="AA541" s="202">
        <v>267530.37</v>
      </c>
      <c r="AB541" s="202">
        <v>22704.15</v>
      </c>
      <c r="AC541" s="202">
        <v>117835.03</v>
      </c>
      <c r="AD541" s="202">
        <v>528700.12</v>
      </c>
      <c r="AE541" s="202">
        <v>393001.52</v>
      </c>
      <c r="AF541" s="202">
        <v>135692.25</v>
      </c>
      <c r="AG541" s="202">
        <v>376470.53</v>
      </c>
      <c r="AH541" s="202">
        <v>31562.84</v>
      </c>
      <c r="AI541" s="202">
        <v>1488364.36</v>
      </c>
      <c r="AJ541" s="202">
        <v>89248.3</v>
      </c>
      <c r="AK541" s="202">
        <v>154802.89000000001</v>
      </c>
      <c r="AL541" s="202">
        <v>8626967.6300000008</v>
      </c>
      <c r="AM541" s="202">
        <v>217969.44</v>
      </c>
      <c r="AN541" s="202">
        <v>111903.93</v>
      </c>
      <c r="AO541" s="202">
        <v>9620987.1899999995</v>
      </c>
      <c r="AP541" s="202">
        <v>218956.51</v>
      </c>
      <c r="AQ541" s="202">
        <v>103400.33000000002</v>
      </c>
      <c r="AR541" s="202">
        <v>28890.48</v>
      </c>
      <c r="AS541" s="202">
        <v>1091101.56</v>
      </c>
      <c r="AT541" s="202">
        <v>399303.32</v>
      </c>
      <c r="AU541" s="202">
        <v>205869.19</v>
      </c>
      <c r="AV541" s="202">
        <v>96652.290000000008</v>
      </c>
      <c r="AW541" s="202">
        <v>320518.51</v>
      </c>
      <c r="AX541" s="202">
        <v>9108.2800000000007</v>
      </c>
      <c r="AY541" s="202">
        <v>301530.49</v>
      </c>
      <c r="AZ541" s="202">
        <v>164517.63</v>
      </c>
      <c r="BA541" s="202">
        <v>98035.6</v>
      </c>
      <c r="BB541" s="202">
        <v>2390451.5499999998</v>
      </c>
      <c r="BC541" s="202">
        <v>198516.53</v>
      </c>
      <c r="BD541" s="202">
        <v>1908512.27</v>
      </c>
      <c r="BE541" s="202">
        <v>8087180.1699999999</v>
      </c>
      <c r="BF541" s="202">
        <v>773997.97</v>
      </c>
      <c r="BG541" s="202">
        <v>1471719.1600000001</v>
      </c>
      <c r="BH541" s="202">
        <v>467578.57</v>
      </c>
      <c r="BI541" s="202">
        <v>8403.36</v>
      </c>
      <c r="BJ541" s="202">
        <v>390377.72</v>
      </c>
      <c r="BK541" s="202">
        <v>1486264.63</v>
      </c>
      <c r="BL541" s="202">
        <v>202395.08000000002</v>
      </c>
      <c r="BM541" s="202">
        <v>2569854.9000000004</v>
      </c>
      <c r="BN541" s="202">
        <v>88500.5</v>
      </c>
      <c r="BO541" s="202">
        <v>77832.070000000007</v>
      </c>
      <c r="BP541" s="202">
        <v>232985.8</v>
      </c>
      <c r="BQ541" s="202">
        <v>188352.46</v>
      </c>
      <c r="BR541" s="202">
        <v>829382.7</v>
      </c>
      <c r="BS541" s="202">
        <v>14452386.51</v>
      </c>
      <c r="BT541" s="202">
        <v>637993.92000000004</v>
      </c>
      <c r="BU541" s="202">
        <v>298245.57</v>
      </c>
      <c r="BV541" s="202">
        <v>2622166.1100000003</v>
      </c>
      <c r="BW541" s="202">
        <v>107656.66</v>
      </c>
      <c r="BX541" s="202">
        <v>292250.82999999996</v>
      </c>
      <c r="BY541" s="202">
        <v>546353.23</v>
      </c>
      <c r="BZ541" s="202">
        <v>712392.50999999989</v>
      </c>
      <c r="CA541" s="202">
        <v>642259.71</v>
      </c>
      <c r="CB541" s="202">
        <v>336082.61</v>
      </c>
      <c r="CC541" s="202">
        <v>839068.59000000008</v>
      </c>
      <c r="CD541" s="202">
        <v>892637.66</v>
      </c>
      <c r="CE541" s="202">
        <v>1183044.3500000001</v>
      </c>
      <c r="CF541" s="202">
        <v>450457.98000000004</v>
      </c>
      <c r="CG541" s="202">
        <v>92280.41</v>
      </c>
      <c r="CH541" s="202">
        <v>76659.28</v>
      </c>
      <c r="CI541" s="202">
        <v>81962.12</v>
      </c>
      <c r="CJ541" s="202">
        <v>141850.49</v>
      </c>
      <c r="CK541" s="202">
        <v>1662496.94</v>
      </c>
      <c r="CL541" s="202">
        <v>427013.17</v>
      </c>
      <c r="CM541" s="202">
        <v>581221.57999999996</v>
      </c>
    </row>
    <row r="542" spans="1:91" s="122" customFormat="1" ht="25.95" customHeight="1">
      <c r="A542" s="365"/>
      <c r="B542" s="122">
        <v>38</v>
      </c>
      <c r="C542" s="205" t="s">
        <v>728</v>
      </c>
      <c r="D542" s="202">
        <v>61807861.329999998</v>
      </c>
      <c r="E542" s="202">
        <v>6108920.4400000023</v>
      </c>
      <c r="F542" s="202">
        <v>3025421.23</v>
      </c>
      <c r="G542" s="202">
        <v>5548384.6699999999</v>
      </c>
      <c r="H542" s="202">
        <v>4717044.4000000004</v>
      </c>
      <c r="I542" s="202">
        <v>6006669.3200000003</v>
      </c>
      <c r="J542" s="202">
        <v>4441747.87</v>
      </c>
      <c r="K542" s="202">
        <v>9687707.9900000002</v>
      </c>
      <c r="L542" s="202">
        <v>5252366.97</v>
      </c>
      <c r="M542" s="202">
        <v>9696621.6700000018</v>
      </c>
      <c r="N542" s="202">
        <v>17837759.27</v>
      </c>
      <c r="O542" s="202">
        <v>5343494.459999999</v>
      </c>
      <c r="P542" s="202">
        <v>79112320.720000014</v>
      </c>
      <c r="Q542" s="202">
        <v>5545030.9500000002</v>
      </c>
      <c r="R542" s="202">
        <v>6144552.9299999997</v>
      </c>
      <c r="S542" s="202">
        <v>13101237.41</v>
      </c>
      <c r="T542" s="202">
        <v>6646990.0100000007</v>
      </c>
      <c r="U542" s="202">
        <v>7035395.2800000012</v>
      </c>
      <c r="V542" s="202">
        <v>3472061.89</v>
      </c>
      <c r="W542" s="202">
        <v>5464967.879999999</v>
      </c>
      <c r="X542" s="202">
        <v>86845005.599999994</v>
      </c>
      <c r="Y542" s="202">
        <v>7057436.9399999995</v>
      </c>
      <c r="Z542" s="202">
        <v>9844812.7799999975</v>
      </c>
      <c r="AA542" s="202">
        <v>7658606.5500000017</v>
      </c>
      <c r="AB542" s="202">
        <v>3605254.5300000003</v>
      </c>
      <c r="AC542" s="202">
        <v>4219551.04</v>
      </c>
      <c r="AD542" s="202">
        <v>6591120.0200000014</v>
      </c>
      <c r="AE542" s="202">
        <v>17166231.959999997</v>
      </c>
      <c r="AF542" s="202">
        <v>4607372.4999999991</v>
      </c>
      <c r="AG542" s="202">
        <v>4460383.37</v>
      </c>
      <c r="AH542" s="202">
        <v>7513325.6899999985</v>
      </c>
      <c r="AI542" s="202">
        <v>7675204.8600000003</v>
      </c>
      <c r="AJ542" s="202">
        <v>6776106.5999999996</v>
      </c>
      <c r="AK542" s="202">
        <v>5521141.9100000001</v>
      </c>
      <c r="AL542" s="202">
        <v>113948961.86999996</v>
      </c>
      <c r="AM542" s="202">
        <v>5454349.4200000009</v>
      </c>
      <c r="AN542" s="202">
        <v>4280500.75</v>
      </c>
      <c r="AO542" s="202">
        <v>9981146.370000001</v>
      </c>
      <c r="AP542" s="202">
        <v>10042681.870000001</v>
      </c>
      <c r="AQ542" s="202">
        <v>7542414.6700000009</v>
      </c>
      <c r="AR542" s="202">
        <v>3526913.13</v>
      </c>
      <c r="AS542" s="202">
        <v>39984088.81000001</v>
      </c>
      <c r="AT542" s="202">
        <v>6846973.5399999982</v>
      </c>
      <c r="AU542" s="202">
        <v>13436204.43</v>
      </c>
      <c r="AV542" s="202">
        <v>8784784.7300000004</v>
      </c>
      <c r="AW542" s="202">
        <v>4132708.5799999996</v>
      </c>
      <c r="AX542" s="202">
        <v>3729773.9000000004</v>
      </c>
      <c r="AY542" s="202">
        <v>6081375.3399999999</v>
      </c>
      <c r="AZ542" s="202">
        <v>6198289.6599999992</v>
      </c>
      <c r="BA542" s="202">
        <v>7733866.870000001</v>
      </c>
      <c r="BB542" s="202">
        <v>43383977.18999999</v>
      </c>
      <c r="BC542" s="202">
        <v>7545911.3000000007</v>
      </c>
      <c r="BD542" s="202">
        <v>72569543.729999989</v>
      </c>
      <c r="BE542" s="202">
        <v>14463892.130000001</v>
      </c>
      <c r="BF542" s="202">
        <v>3141021.93</v>
      </c>
      <c r="BG542" s="202">
        <v>11359736.219999999</v>
      </c>
      <c r="BH542" s="202">
        <v>47414601.729999997</v>
      </c>
      <c r="BI542" s="202">
        <v>3936323.4200000004</v>
      </c>
      <c r="BJ542" s="202">
        <v>6672489.9099999992</v>
      </c>
      <c r="BK542" s="202">
        <v>4049722.87</v>
      </c>
      <c r="BL542" s="202">
        <v>6883128.1899999995</v>
      </c>
      <c r="BM542" s="202">
        <v>37296238.720000006</v>
      </c>
      <c r="BN542" s="202">
        <v>10500947.869999999</v>
      </c>
      <c r="BO542" s="202">
        <v>9687016.5700000003</v>
      </c>
      <c r="BP542" s="202">
        <v>12754272.639999997</v>
      </c>
      <c r="BQ542" s="202">
        <v>8953525.959999999</v>
      </c>
      <c r="BR542" s="202">
        <v>7498373.1799999997</v>
      </c>
      <c r="BS542" s="202">
        <v>185435423.37</v>
      </c>
      <c r="BT542" s="202">
        <v>8173760.1699999981</v>
      </c>
      <c r="BU542" s="202">
        <v>5466746.419999999</v>
      </c>
      <c r="BV542" s="202">
        <v>53265522.890000001</v>
      </c>
      <c r="BW542" s="202">
        <v>4127933.59</v>
      </c>
      <c r="BX542" s="202">
        <v>8284017.5499999998</v>
      </c>
      <c r="BY542" s="202">
        <v>29480576.659999996</v>
      </c>
      <c r="BZ542" s="202">
        <v>6141796.8300000001</v>
      </c>
      <c r="CA542" s="202">
        <v>5033132</v>
      </c>
      <c r="CB542" s="202">
        <v>7204658.1400000006</v>
      </c>
      <c r="CC542" s="202">
        <v>7932357.6600000001</v>
      </c>
      <c r="CD542" s="202">
        <v>23184145.080000002</v>
      </c>
      <c r="CE542" s="202">
        <v>6797510.0499999989</v>
      </c>
      <c r="CF542" s="202">
        <v>18994977.469999999</v>
      </c>
      <c r="CG542" s="202">
        <v>5053183.4899999993</v>
      </c>
      <c r="CH542" s="202">
        <v>3642636.41</v>
      </c>
      <c r="CI542" s="202">
        <v>4630665.919999999</v>
      </c>
      <c r="CJ542" s="202">
        <v>2937223.5500000003</v>
      </c>
      <c r="CK542" s="202">
        <v>26061718.679999996</v>
      </c>
      <c r="CL542" s="202">
        <v>6968591.2299999986</v>
      </c>
      <c r="CM542" s="202">
        <v>5348143.87</v>
      </c>
    </row>
    <row r="543" spans="1:91" s="208" customFormat="1" ht="25.95" customHeight="1">
      <c r="A543" s="365"/>
      <c r="C543" s="209" t="s">
        <v>729</v>
      </c>
      <c r="D543" s="207">
        <v>837342590.01000011</v>
      </c>
      <c r="E543" s="207">
        <v>103773266.90000001</v>
      </c>
      <c r="F543" s="207">
        <v>97316045.070000008</v>
      </c>
      <c r="G543" s="207">
        <v>99641854.86999999</v>
      </c>
      <c r="H543" s="207">
        <v>67562073.320000008</v>
      </c>
      <c r="I543" s="207">
        <v>108753422.48999998</v>
      </c>
      <c r="J543" s="207">
        <v>137444754.47999999</v>
      </c>
      <c r="K543" s="207">
        <v>222917405.51000002</v>
      </c>
      <c r="L543" s="207">
        <v>103679482.52</v>
      </c>
      <c r="M543" s="207">
        <v>119102961.38000001</v>
      </c>
      <c r="N543" s="207">
        <v>259342291.78</v>
      </c>
      <c r="O543" s="207">
        <v>38330745.399999999</v>
      </c>
      <c r="P543" s="207">
        <v>599830602.78000009</v>
      </c>
      <c r="Q543" s="207">
        <v>108284988.55</v>
      </c>
      <c r="R543" s="207">
        <v>148428846.60999998</v>
      </c>
      <c r="S543" s="207">
        <v>178435322.02000001</v>
      </c>
      <c r="T543" s="207">
        <v>102349914.44999999</v>
      </c>
      <c r="U543" s="207">
        <v>103599439.19</v>
      </c>
      <c r="V543" s="207">
        <v>90787764.390000015</v>
      </c>
      <c r="W543" s="207">
        <v>53626346.060000002</v>
      </c>
      <c r="X543" s="207">
        <v>1023460062.8000001</v>
      </c>
      <c r="Y543" s="207">
        <v>80176239</v>
      </c>
      <c r="Z543" s="207">
        <v>124976885.39</v>
      </c>
      <c r="AA543" s="207">
        <v>95104791.460000023</v>
      </c>
      <c r="AB543" s="207">
        <v>54440230.149999991</v>
      </c>
      <c r="AC543" s="207">
        <v>64122217.909999996</v>
      </c>
      <c r="AD543" s="207">
        <v>75547505.719999984</v>
      </c>
      <c r="AE543" s="207">
        <v>269561849.62</v>
      </c>
      <c r="AF543" s="207">
        <v>69274534.719999999</v>
      </c>
      <c r="AG543" s="207">
        <v>78848784.629999995</v>
      </c>
      <c r="AH543" s="207">
        <v>100215771.73999999</v>
      </c>
      <c r="AI543" s="207">
        <v>152954859.68000004</v>
      </c>
      <c r="AJ543" s="207">
        <v>85077521.63000001</v>
      </c>
      <c r="AK543" s="207">
        <v>60300503.390000001</v>
      </c>
      <c r="AL543" s="207">
        <v>2026967863.4000001</v>
      </c>
      <c r="AM543" s="207">
        <v>99693352.270000011</v>
      </c>
      <c r="AN543" s="207">
        <v>72772348.090000004</v>
      </c>
      <c r="AO543" s="207">
        <v>195911431.21000004</v>
      </c>
      <c r="AP543" s="207">
        <v>164555750.47999999</v>
      </c>
      <c r="AQ543" s="207">
        <v>101820091.47000001</v>
      </c>
      <c r="AR543" s="207">
        <v>47818266.430000007</v>
      </c>
      <c r="AS543" s="207">
        <v>483170191.17999989</v>
      </c>
      <c r="AT543" s="207">
        <v>90379164.099999979</v>
      </c>
      <c r="AU543" s="207">
        <v>173496676.13</v>
      </c>
      <c r="AV543" s="207">
        <v>155962969.97</v>
      </c>
      <c r="AW543" s="207">
        <v>85053164.140000015</v>
      </c>
      <c r="AX543" s="207">
        <v>56575678.040000014</v>
      </c>
      <c r="AY543" s="207">
        <v>96868181</v>
      </c>
      <c r="AZ543" s="207">
        <v>82778639.139999986</v>
      </c>
      <c r="BA543" s="207">
        <v>74690801.799999997</v>
      </c>
      <c r="BB543" s="207">
        <v>501693975.07000005</v>
      </c>
      <c r="BC543" s="207">
        <v>78078700.400000006</v>
      </c>
      <c r="BD543" s="207">
        <v>964227285.63999975</v>
      </c>
      <c r="BE543" s="207">
        <v>230433904.92000002</v>
      </c>
      <c r="BF543" s="207">
        <v>76427224.25</v>
      </c>
      <c r="BG543" s="207">
        <v>94343493.839999989</v>
      </c>
      <c r="BH543" s="207">
        <v>546268723.17999995</v>
      </c>
      <c r="BI543" s="207">
        <v>56653300.359999999</v>
      </c>
      <c r="BJ543" s="207">
        <v>47209015.18999999</v>
      </c>
      <c r="BK543" s="207">
        <v>71697782.230000004</v>
      </c>
      <c r="BL543" s="207">
        <v>61413625.179999985</v>
      </c>
      <c r="BM543" s="207">
        <v>665790829.18000007</v>
      </c>
      <c r="BN543" s="207">
        <v>153050449.61000001</v>
      </c>
      <c r="BO543" s="207">
        <v>112193751.53</v>
      </c>
      <c r="BP543" s="207">
        <v>187753919.13999999</v>
      </c>
      <c r="BQ543" s="207">
        <v>125631868.46000001</v>
      </c>
      <c r="BR543" s="207">
        <v>90309410.49000001</v>
      </c>
      <c r="BS543" s="207">
        <v>3255131929.75</v>
      </c>
      <c r="BT543" s="207">
        <v>120494813.79000002</v>
      </c>
      <c r="BU543" s="207">
        <v>108053060</v>
      </c>
      <c r="BV543" s="207">
        <v>534329874.97000009</v>
      </c>
      <c r="BW543" s="207">
        <v>37774050.439999998</v>
      </c>
      <c r="BX543" s="207">
        <v>95103696.580000013</v>
      </c>
      <c r="BY543" s="207">
        <v>284148679.92000002</v>
      </c>
      <c r="BZ543" s="207">
        <v>73078667.770000011</v>
      </c>
      <c r="CA543" s="207">
        <v>71626330.550000012</v>
      </c>
      <c r="CB543" s="207">
        <v>97438458.020000011</v>
      </c>
      <c r="CC543" s="207">
        <v>145884018.63999999</v>
      </c>
      <c r="CD543" s="207">
        <v>253481968.71999994</v>
      </c>
      <c r="CE543" s="207">
        <v>127158534.85999997</v>
      </c>
      <c r="CF543" s="207">
        <v>227699329.53999993</v>
      </c>
      <c r="CG543" s="207">
        <v>71118785.779999986</v>
      </c>
      <c r="CH543" s="207">
        <v>62599268.99000001</v>
      </c>
      <c r="CI543" s="207">
        <v>68839846.069999993</v>
      </c>
      <c r="CJ543" s="207">
        <v>63633575.129999995</v>
      </c>
      <c r="CK543" s="207">
        <v>318652604.37</v>
      </c>
      <c r="CL543" s="207">
        <v>59013079.459999986</v>
      </c>
      <c r="CM543" s="207">
        <v>52157451.309999995</v>
      </c>
    </row>
    <row r="544" spans="1:91" s="122" customFormat="1" ht="25.95" customHeight="1"/>
    <row r="545" s="122" customFormat="1" ht="25.95" customHeight="1"/>
    <row r="546" s="122" customFormat="1" ht="25.95" customHeight="1"/>
    <row r="547" s="122" customFormat="1" ht="25.95" customHeight="1"/>
    <row r="548" s="122" customFormat="1" ht="25.95" customHeight="1"/>
  </sheetData>
  <autoFilter ref="A3:CM445">
    <filterColumn colId="0">
      <filters>
        <filter val="6"/>
        <filter val="9"/>
      </filters>
    </filterColumn>
  </autoFilter>
  <mergeCells count="1">
    <mergeCell ref="A495:A54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93"/>
  <sheetViews>
    <sheetView zoomScale="70" zoomScaleNormal="70" workbookViewId="0">
      <pane xSplit="6" ySplit="2" topLeftCell="G3" activePane="bottomRight" state="frozen"/>
      <selection pane="topRight" activeCell="G1" sqref="G1"/>
      <selection pane="bottomLeft" activeCell="A3" sqref="A3"/>
      <selection pane="bottomRight" activeCell="O2" sqref="O2"/>
    </sheetView>
  </sheetViews>
  <sheetFormatPr defaultColWidth="8.6640625" defaultRowHeight="24.6"/>
  <cols>
    <col min="1" max="1" width="8.6640625" style="162"/>
    <col min="2" max="2" width="11.6640625" style="278" customWidth="1"/>
    <col min="3" max="3" width="7.6640625" style="278" customWidth="1"/>
    <col min="4" max="5" width="15.44140625" style="176" customWidth="1"/>
    <col min="6" max="6" width="30" style="162" customWidth="1"/>
    <col min="7" max="7" width="17.21875" style="162" customWidth="1"/>
    <col min="8" max="8" width="15.77734375" style="162" customWidth="1"/>
    <col min="9" max="9" width="14.33203125" style="162" customWidth="1"/>
    <col min="10" max="10" width="14.44140625" style="162" customWidth="1"/>
    <col min="11" max="11" width="17.21875" style="162" customWidth="1"/>
    <col min="12" max="12" width="16.21875" style="162" customWidth="1"/>
    <col min="13" max="14" width="14.21875" style="162" customWidth="1"/>
    <col min="15" max="15" width="14.44140625" style="162" customWidth="1"/>
    <col min="16" max="16" width="13.44140625" style="162" customWidth="1"/>
    <col min="17" max="17" width="16.21875" style="162" customWidth="1"/>
    <col min="18" max="18" width="14.109375" style="162" customWidth="1"/>
    <col min="19" max="19" width="15.44140625" style="162" customWidth="1"/>
    <col min="20" max="21" width="14.6640625" style="162" customWidth="1"/>
    <col min="22" max="22" width="16.5546875" style="162" customWidth="1"/>
    <col min="23" max="23" width="14.88671875" style="162" customWidth="1"/>
    <col min="24" max="24" width="16.6640625" style="162" customWidth="1"/>
    <col min="25" max="25" width="15.5546875" style="162" customWidth="1"/>
    <col min="26" max="26" width="18.21875" style="162" customWidth="1"/>
    <col min="27" max="27" width="8.6640625" style="162"/>
    <col min="28" max="51" width="9" customWidth="1"/>
    <col min="52" max="16384" width="8.6640625" style="162"/>
  </cols>
  <sheetData>
    <row r="1" spans="1:51">
      <c r="B1" s="277"/>
      <c r="C1" s="277"/>
      <c r="D1" s="272"/>
      <c r="E1" s="272"/>
      <c r="F1" s="274"/>
      <c r="G1" s="366" t="s">
        <v>690</v>
      </c>
      <c r="H1" s="366"/>
      <c r="I1" s="366"/>
      <c r="J1" s="366"/>
      <c r="K1" s="366"/>
      <c r="L1" s="366"/>
      <c r="M1" s="366"/>
      <c r="N1" s="366"/>
      <c r="O1" s="366"/>
      <c r="P1" s="366"/>
      <c r="Q1" s="366"/>
      <c r="R1" s="366"/>
      <c r="S1" s="366"/>
      <c r="T1" s="366"/>
      <c r="U1" s="366"/>
      <c r="V1" s="158"/>
      <c r="W1" s="159"/>
      <c r="X1" s="160"/>
      <c r="Y1" s="160"/>
      <c r="Z1" s="161" t="s">
        <v>691</v>
      </c>
    </row>
    <row r="2" spans="1:51" s="322" customFormat="1" ht="76.2" customHeight="1">
      <c r="B2" s="323"/>
      <c r="C2" s="323"/>
      <c r="D2" s="324"/>
      <c r="E2" s="324"/>
      <c r="F2" s="325"/>
      <c r="G2" s="367" t="s">
        <v>270</v>
      </c>
      <c r="H2" s="367"/>
      <c r="I2" s="367"/>
      <c r="J2" s="367"/>
      <c r="K2" s="326" t="s">
        <v>276</v>
      </c>
      <c r="L2" s="326" t="s">
        <v>275</v>
      </c>
      <c r="M2" s="326" t="s">
        <v>692</v>
      </c>
      <c r="N2" s="326" t="s">
        <v>693</v>
      </c>
      <c r="O2" s="326" t="s">
        <v>694</v>
      </c>
      <c r="P2" s="326" t="s">
        <v>695</v>
      </c>
      <c r="Q2" s="326" t="s">
        <v>142</v>
      </c>
      <c r="R2" s="326" t="s">
        <v>696</v>
      </c>
      <c r="S2" s="326" t="s">
        <v>697</v>
      </c>
      <c r="T2" s="326" t="s">
        <v>698</v>
      </c>
      <c r="U2" s="326" t="s">
        <v>699</v>
      </c>
      <c r="V2" s="327" t="s">
        <v>700</v>
      </c>
      <c r="W2" s="328" t="s">
        <v>701</v>
      </c>
      <c r="X2" s="321" t="s">
        <v>702</v>
      </c>
      <c r="Y2" s="321" t="s">
        <v>703</v>
      </c>
      <c r="Z2" s="321" t="s">
        <v>1337</v>
      </c>
      <c r="AB2" s="317"/>
      <c r="AC2" s="317"/>
      <c r="AD2" s="317"/>
      <c r="AE2" s="317"/>
      <c r="AF2" s="317"/>
      <c r="AG2" s="317"/>
      <c r="AH2" s="317"/>
      <c r="AI2" s="317"/>
      <c r="AJ2" s="317"/>
      <c r="AK2" s="317"/>
      <c r="AL2" s="317"/>
      <c r="AM2" s="317"/>
      <c r="AN2" s="317"/>
      <c r="AO2" s="317"/>
      <c r="AP2" s="317"/>
      <c r="AQ2" s="317"/>
      <c r="AR2" s="317"/>
      <c r="AS2" s="317"/>
      <c r="AT2" s="317"/>
      <c r="AU2" s="317"/>
      <c r="AV2" s="317"/>
      <c r="AW2" s="317"/>
      <c r="AX2" s="317"/>
      <c r="AY2" s="317"/>
    </row>
    <row r="3" spans="1:51" s="320" customFormat="1" ht="70.5" customHeight="1">
      <c r="A3" s="279" t="s">
        <v>1346</v>
      </c>
      <c r="B3" s="279" t="s">
        <v>1345</v>
      </c>
      <c r="C3" s="121" t="s">
        <v>247</v>
      </c>
      <c r="D3" s="121" t="s">
        <v>42</v>
      </c>
      <c r="E3" s="121" t="s">
        <v>164</v>
      </c>
      <c r="F3" s="121" t="s">
        <v>1344</v>
      </c>
      <c r="G3" s="318" t="s">
        <v>704</v>
      </c>
      <c r="H3" s="318" t="s">
        <v>705</v>
      </c>
      <c r="I3" s="318" t="s">
        <v>706</v>
      </c>
      <c r="J3" s="318" t="s">
        <v>707</v>
      </c>
      <c r="K3" s="275">
        <v>5</v>
      </c>
      <c r="L3" s="275">
        <v>6</v>
      </c>
      <c r="M3" s="275">
        <v>7</v>
      </c>
      <c r="N3" s="275">
        <v>8</v>
      </c>
      <c r="O3" s="275">
        <v>9</v>
      </c>
      <c r="P3" s="275">
        <v>10</v>
      </c>
      <c r="Q3" s="275">
        <v>11</v>
      </c>
      <c r="R3" s="275">
        <v>12</v>
      </c>
      <c r="S3" s="275">
        <v>13</v>
      </c>
      <c r="T3" s="275">
        <v>14</v>
      </c>
      <c r="U3" s="275">
        <v>15</v>
      </c>
      <c r="V3" s="164">
        <v>16</v>
      </c>
      <c r="W3" s="165">
        <v>17</v>
      </c>
      <c r="X3" s="163">
        <v>18</v>
      </c>
      <c r="Y3" s="163">
        <v>19</v>
      </c>
      <c r="Z3" s="319"/>
      <c r="AA3" s="122"/>
      <c r="AB3" s="211"/>
      <c r="AC3" s="211"/>
      <c r="AD3" s="211"/>
      <c r="AE3" s="211"/>
      <c r="AF3" s="211"/>
      <c r="AG3" s="211"/>
      <c r="AH3" s="211"/>
      <c r="AI3" s="211"/>
      <c r="AJ3" s="211"/>
      <c r="AK3" s="211"/>
      <c r="AL3" s="211"/>
      <c r="AM3" s="211"/>
      <c r="AN3" s="211"/>
      <c r="AO3" s="211"/>
      <c r="AP3" s="211"/>
      <c r="AQ3" s="211"/>
      <c r="AR3" s="211"/>
      <c r="AS3" s="211"/>
      <c r="AT3" s="211"/>
      <c r="AU3" s="211"/>
      <c r="AV3" s="211"/>
      <c r="AW3" s="211"/>
      <c r="AX3" s="211"/>
      <c r="AY3" s="211"/>
    </row>
    <row r="4" spans="1:51">
      <c r="A4" s="280">
        <v>72</v>
      </c>
      <c r="B4" s="225">
        <v>1</v>
      </c>
      <c r="C4" s="225">
        <v>1</v>
      </c>
      <c r="D4" s="202" t="s">
        <v>45</v>
      </c>
      <c r="E4" s="202" t="s">
        <v>159</v>
      </c>
      <c r="F4" s="270" t="s">
        <v>315</v>
      </c>
      <c r="G4" s="203">
        <v>4544159.5999999996</v>
      </c>
      <c r="H4" s="202">
        <v>1561595.58</v>
      </c>
      <c r="I4" s="203">
        <v>945753.89</v>
      </c>
      <c r="J4" s="202">
        <v>0</v>
      </c>
      <c r="K4" s="202">
        <v>265369</v>
      </c>
      <c r="L4" s="203">
        <v>5371844.4699999997</v>
      </c>
      <c r="M4" s="202">
        <v>84416</v>
      </c>
      <c r="N4" s="203">
        <v>1000</v>
      </c>
      <c r="O4" s="202">
        <v>617842.17999999982</v>
      </c>
      <c r="P4" s="203">
        <v>4099.84</v>
      </c>
      <c r="Q4" s="202">
        <v>357593</v>
      </c>
      <c r="R4" s="203">
        <v>11747.78</v>
      </c>
      <c r="S4" s="202">
        <v>342285.46</v>
      </c>
      <c r="T4" s="203">
        <v>0</v>
      </c>
      <c r="U4" s="202">
        <v>1436530</v>
      </c>
      <c r="V4" s="203">
        <v>10493490.689999999</v>
      </c>
      <c r="W4" s="202">
        <v>486678.5</v>
      </c>
      <c r="X4" s="203">
        <v>0</v>
      </c>
      <c r="Y4" s="202">
        <v>6598742.7999999989</v>
      </c>
      <c r="Z4" s="64">
        <f>G4+H4+I4+J4+K4+L4+M4+N4+O4+P4+Q4+R4+S4+T4+U4+V4+W4+X4+Y4</f>
        <v>33123148.789999999</v>
      </c>
      <c r="AA4" s="122"/>
    </row>
    <row r="5" spans="1:51">
      <c r="A5" s="280">
        <v>25</v>
      </c>
      <c r="B5" s="225">
        <v>2</v>
      </c>
      <c r="C5" s="225">
        <v>1</v>
      </c>
      <c r="D5" s="202" t="s">
        <v>53</v>
      </c>
      <c r="E5" s="202" t="s">
        <v>160</v>
      </c>
      <c r="F5" s="270" t="s">
        <v>336</v>
      </c>
      <c r="G5" s="203">
        <v>16087250.860000001</v>
      </c>
      <c r="H5" s="202">
        <v>778218.25</v>
      </c>
      <c r="I5" s="203">
        <v>10046241.060000001</v>
      </c>
      <c r="J5" s="202">
        <v>122750</v>
      </c>
      <c r="K5" s="202">
        <v>670986.5</v>
      </c>
      <c r="L5" s="203">
        <v>3140723.1100000003</v>
      </c>
      <c r="M5" s="202">
        <v>173444.5</v>
      </c>
      <c r="N5" s="203">
        <v>20278</v>
      </c>
      <c r="O5" s="202">
        <v>641077.5199999999</v>
      </c>
      <c r="P5" s="203">
        <v>2014</v>
      </c>
      <c r="Q5" s="202">
        <v>1150253</v>
      </c>
      <c r="R5" s="203">
        <v>127114.05000000002</v>
      </c>
      <c r="S5" s="202">
        <v>2873627.33</v>
      </c>
      <c r="T5" s="203">
        <v>0</v>
      </c>
      <c r="U5" s="202">
        <v>0</v>
      </c>
      <c r="V5" s="203">
        <v>16726328.65</v>
      </c>
      <c r="W5" s="202">
        <v>644753.89</v>
      </c>
      <c r="X5" s="203">
        <v>0</v>
      </c>
      <c r="Y5" s="202">
        <v>4017317.98</v>
      </c>
      <c r="Z5" s="64">
        <f t="shared" ref="Z5:Z68" si="0">G5+H5+I5+J5+K5+L5+M5+N5+O5+P5+Q5+R5+S5+T5+U5+V5+W5+X5+Y5</f>
        <v>57222378.699999996</v>
      </c>
      <c r="AA5" s="122"/>
    </row>
    <row r="6" spans="1:51">
      <c r="A6" s="280">
        <v>20</v>
      </c>
      <c r="B6" s="225">
        <v>3</v>
      </c>
      <c r="C6" s="225">
        <v>1</v>
      </c>
      <c r="D6" s="202" t="s">
        <v>55</v>
      </c>
      <c r="E6" s="202" t="s">
        <v>158</v>
      </c>
      <c r="F6" s="270" t="s">
        <v>304</v>
      </c>
      <c r="G6" s="203">
        <v>18852557.420000002</v>
      </c>
      <c r="H6" s="202">
        <v>870140.48999999987</v>
      </c>
      <c r="I6" s="203">
        <v>6494997.5300000003</v>
      </c>
      <c r="J6" s="202">
        <v>132300</v>
      </c>
      <c r="K6" s="202">
        <v>626205.9800000001</v>
      </c>
      <c r="L6" s="203">
        <v>3919906.72</v>
      </c>
      <c r="M6" s="202">
        <v>134471.5</v>
      </c>
      <c r="N6" s="203">
        <v>1995</v>
      </c>
      <c r="O6" s="202">
        <v>658529.64999999991</v>
      </c>
      <c r="P6" s="203">
        <v>164355.59000000003</v>
      </c>
      <c r="Q6" s="202">
        <v>1311221</v>
      </c>
      <c r="R6" s="203">
        <v>120730.97000000002</v>
      </c>
      <c r="S6" s="202">
        <v>683779.72</v>
      </c>
      <c r="T6" s="203">
        <v>0</v>
      </c>
      <c r="U6" s="202">
        <v>0</v>
      </c>
      <c r="V6" s="203">
        <v>16648241.060000001</v>
      </c>
      <c r="W6" s="202">
        <v>649213.47</v>
      </c>
      <c r="X6" s="203">
        <v>0</v>
      </c>
      <c r="Y6" s="202">
        <v>2796214.77</v>
      </c>
      <c r="Z6" s="64">
        <f t="shared" si="0"/>
        <v>54064860.870000005</v>
      </c>
      <c r="AA6" s="122"/>
    </row>
    <row r="7" spans="1:51">
      <c r="A7" s="280">
        <v>41</v>
      </c>
      <c r="B7" s="225">
        <v>4</v>
      </c>
      <c r="C7" s="225">
        <v>1</v>
      </c>
      <c r="D7" s="202" t="s">
        <v>49</v>
      </c>
      <c r="E7" s="202" t="s">
        <v>162</v>
      </c>
      <c r="F7" s="270" t="s">
        <v>361</v>
      </c>
      <c r="G7" s="203">
        <v>11911886.020000001</v>
      </c>
      <c r="H7" s="202">
        <v>456047.22</v>
      </c>
      <c r="I7" s="203">
        <v>4830157.26</v>
      </c>
      <c r="J7" s="202">
        <v>154950</v>
      </c>
      <c r="K7" s="202">
        <v>379798.28</v>
      </c>
      <c r="L7" s="203">
        <v>2838867.2600000002</v>
      </c>
      <c r="M7" s="202">
        <v>133230</v>
      </c>
      <c r="N7" s="203">
        <v>0</v>
      </c>
      <c r="O7" s="202">
        <v>1366986.3</v>
      </c>
      <c r="P7" s="203">
        <v>2720</v>
      </c>
      <c r="Q7" s="202">
        <v>493087.5</v>
      </c>
      <c r="R7" s="203">
        <v>0</v>
      </c>
      <c r="S7" s="202">
        <v>2980336.42</v>
      </c>
      <c r="T7" s="203">
        <v>0</v>
      </c>
      <c r="U7" s="202">
        <v>0</v>
      </c>
      <c r="V7" s="203">
        <v>15400445.33</v>
      </c>
      <c r="W7" s="202">
        <v>651914.15</v>
      </c>
      <c r="X7" s="203">
        <v>0</v>
      </c>
      <c r="Y7" s="202">
        <v>2389040.38</v>
      </c>
      <c r="Z7" s="64">
        <f t="shared" si="0"/>
        <v>43989466.120000005</v>
      </c>
      <c r="AA7" s="122"/>
    </row>
    <row r="8" spans="1:51">
      <c r="A8" s="280">
        <v>88</v>
      </c>
      <c r="B8" s="225">
        <v>5</v>
      </c>
      <c r="C8" s="225">
        <v>1</v>
      </c>
      <c r="D8" s="202" t="s">
        <v>45</v>
      </c>
      <c r="E8" s="202" t="s">
        <v>166</v>
      </c>
      <c r="F8" s="270" t="s">
        <v>331</v>
      </c>
      <c r="G8" s="203">
        <v>24020899.52</v>
      </c>
      <c r="H8" s="202">
        <v>3462391.35</v>
      </c>
      <c r="I8" s="203">
        <v>3864267.94</v>
      </c>
      <c r="J8" s="202">
        <v>21800</v>
      </c>
      <c r="K8" s="202">
        <v>941929.89999999991</v>
      </c>
      <c r="L8" s="203">
        <v>2522524.59</v>
      </c>
      <c r="M8" s="202">
        <v>365776.9</v>
      </c>
      <c r="N8" s="203">
        <v>0</v>
      </c>
      <c r="O8" s="202">
        <v>296298.03999999998</v>
      </c>
      <c r="P8" s="203">
        <v>17585.27</v>
      </c>
      <c r="Q8" s="202">
        <v>1164104.1000000001</v>
      </c>
      <c r="R8" s="203">
        <v>0</v>
      </c>
      <c r="S8" s="202">
        <v>1171432.5900000001</v>
      </c>
      <c r="T8" s="203">
        <v>0</v>
      </c>
      <c r="U8" s="202">
        <v>0</v>
      </c>
      <c r="V8" s="203">
        <v>11999769.67</v>
      </c>
      <c r="W8" s="202">
        <v>479352.55000000005</v>
      </c>
      <c r="X8" s="203">
        <v>0</v>
      </c>
      <c r="Y8" s="202">
        <v>4189441.46</v>
      </c>
      <c r="Z8" s="64">
        <f t="shared" si="0"/>
        <v>54517573.880000003</v>
      </c>
      <c r="AA8" s="122"/>
    </row>
    <row r="9" spans="1:51">
      <c r="A9" s="280">
        <v>59</v>
      </c>
      <c r="B9" s="225">
        <v>6</v>
      </c>
      <c r="C9" s="225">
        <v>1</v>
      </c>
      <c r="D9" s="202" t="s">
        <v>47</v>
      </c>
      <c r="E9" s="202" t="s">
        <v>161</v>
      </c>
      <c r="F9" s="270" t="s">
        <v>352</v>
      </c>
      <c r="G9" s="203">
        <v>12835448.920000002</v>
      </c>
      <c r="H9" s="202">
        <v>2216222.08</v>
      </c>
      <c r="I9" s="203">
        <v>1386806.3</v>
      </c>
      <c r="J9" s="202">
        <v>17400</v>
      </c>
      <c r="K9" s="202">
        <v>392679.74</v>
      </c>
      <c r="L9" s="203">
        <v>2762098.43</v>
      </c>
      <c r="M9" s="202">
        <v>386628</v>
      </c>
      <c r="N9" s="203">
        <v>0</v>
      </c>
      <c r="O9" s="202">
        <v>351227.63</v>
      </c>
      <c r="P9" s="203">
        <v>700</v>
      </c>
      <c r="Q9" s="202">
        <v>1137297</v>
      </c>
      <c r="R9" s="203">
        <v>20045.8</v>
      </c>
      <c r="S9" s="202">
        <v>995548.6</v>
      </c>
      <c r="T9" s="203">
        <v>11500000</v>
      </c>
      <c r="U9" s="202">
        <v>74751</v>
      </c>
      <c r="V9" s="203">
        <v>11345120.27</v>
      </c>
      <c r="W9" s="202">
        <v>519907.66000000003</v>
      </c>
      <c r="X9" s="203">
        <v>0</v>
      </c>
      <c r="Y9" s="202">
        <v>2197782.04</v>
      </c>
      <c r="Z9" s="64">
        <f t="shared" si="0"/>
        <v>48139663.469999991</v>
      </c>
      <c r="AA9" s="122"/>
    </row>
    <row r="10" spans="1:51">
      <c r="A10" s="280">
        <v>12</v>
      </c>
      <c r="B10" s="225">
        <v>7</v>
      </c>
      <c r="C10" s="225">
        <v>1</v>
      </c>
      <c r="D10" s="202" t="s">
        <v>51</v>
      </c>
      <c r="E10" s="202" t="s">
        <v>163</v>
      </c>
      <c r="F10" s="270" t="s">
        <v>384</v>
      </c>
      <c r="G10" s="203">
        <v>17420229.039999999</v>
      </c>
      <c r="H10" s="202">
        <v>629076.88</v>
      </c>
      <c r="I10" s="203">
        <v>3388972.4000000004</v>
      </c>
      <c r="J10" s="202">
        <v>65950</v>
      </c>
      <c r="K10" s="202">
        <v>328144.59999999998</v>
      </c>
      <c r="L10" s="203">
        <v>1865583.08</v>
      </c>
      <c r="M10" s="202">
        <v>120158</v>
      </c>
      <c r="N10" s="203">
        <v>2451</v>
      </c>
      <c r="O10" s="202">
        <v>370063.55</v>
      </c>
      <c r="P10" s="203">
        <v>9568.25</v>
      </c>
      <c r="Q10" s="202">
        <v>446163.5</v>
      </c>
      <c r="R10" s="203">
        <v>7314.25</v>
      </c>
      <c r="S10" s="202">
        <v>1780667.44</v>
      </c>
      <c r="T10" s="203">
        <v>0</v>
      </c>
      <c r="U10" s="202">
        <v>0</v>
      </c>
      <c r="V10" s="203">
        <v>9014821.1899999995</v>
      </c>
      <c r="W10" s="202">
        <v>383198.12</v>
      </c>
      <c r="X10" s="203">
        <v>0</v>
      </c>
      <c r="Y10" s="202">
        <v>6002166.9100000001</v>
      </c>
      <c r="Z10" s="64">
        <f t="shared" si="0"/>
        <v>41834528.209999993</v>
      </c>
      <c r="AA10" s="122"/>
    </row>
    <row r="11" spans="1:51">
      <c r="A11" s="280">
        <v>83</v>
      </c>
      <c r="B11" s="225">
        <v>8</v>
      </c>
      <c r="C11" s="225">
        <v>2</v>
      </c>
      <c r="D11" s="202" t="s">
        <v>45</v>
      </c>
      <c r="E11" s="202" t="s">
        <v>197</v>
      </c>
      <c r="F11" s="270" t="s">
        <v>326</v>
      </c>
      <c r="G11" s="203">
        <v>23497995.079999998</v>
      </c>
      <c r="H11" s="202">
        <v>2133452.9499999997</v>
      </c>
      <c r="I11" s="203">
        <v>5309420.8900000006</v>
      </c>
      <c r="J11" s="202">
        <v>48550</v>
      </c>
      <c r="K11" s="202">
        <v>987891.45</v>
      </c>
      <c r="L11" s="203">
        <v>2660789.96</v>
      </c>
      <c r="M11" s="202">
        <v>266296</v>
      </c>
      <c r="N11" s="203">
        <v>0</v>
      </c>
      <c r="O11" s="202">
        <v>514954.05000000005</v>
      </c>
      <c r="P11" s="203">
        <v>8571</v>
      </c>
      <c r="Q11" s="202">
        <v>1086433</v>
      </c>
      <c r="R11" s="203">
        <v>0</v>
      </c>
      <c r="S11" s="202">
        <v>924872.47</v>
      </c>
      <c r="T11" s="203">
        <v>0</v>
      </c>
      <c r="U11" s="202">
        <v>25685</v>
      </c>
      <c r="V11" s="203">
        <v>22156876.780000001</v>
      </c>
      <c r="W11" s="202">
        <v>799612.61</v>
      </c>
      <c r="X11" s="203">
        <v>0</v>
      </c>
      <c r="Y11" s="202">
        <v>2884439</v>
      </c>
      <c r="Z11" s="64">
        <f t="shared" si="0"/>
        <v>63305840.239999995</v>
      </c>
      <c r="AA11" s="122"/>
    </row>
    <row r="12" spans="1:51">
      <c r="A12" s="280">
        <v>84</v>
      </c>
      <c r="B12" s="225">
        <v>9</v>
      </c>
      <c r="C12" s="225">
        <v>2</v>
      </c>
      <c r="D12" s="202" t="s">
        <v>45</v>
      </c>
      <c r="E12" s="202" t="s">
        <v>198</v>
      </c>
      <c r="F12" s="270" t="s">
        <v>327</v>
      </c>
      <c r="G12" s="203">
        <v>31159071.730000004</v>
      </c>
      <c r="H12" s="202">
        <v>557273.77</v>
      </c>
      <c r="I12" s="203">
        <v>8486997.3300000001</v>
      </c>
      <c r="J12" s="202">
        <v>90600</v>
      </c>
      <c r="K12" s="202">
        <v>774264.75</v>
      </c>
      <c r="L12" s="203">
        <v>2477832.31</v>
      </c>
      <c r="M12" s="202">
        <v>322156</v>
      </c>
      <c r="N12" s="203">
        <v>0</v>
      </c>
      <c r="O12" s="202">
        <v>516653.76</v>
      </c>
      <c r="P12" s="203">
        <v>21133.96</v>
      </c>
      <c r="Q12" s="202">
        <v>996588.47</v>
      </c>
      <c r="R12" s="203">
        <v>21453.62</v>
      </c>
      <c r="S12" s="202">
        <v>3420941.7</v>
      </c>
      <c r="T12" s="203">
        <v>0</v>
      </c>
      <c r="U12" s="202">
        <v>0</v>
      </c>
      <c r="V12" s="203">
        <v>16940350.789999999</v>
      </c>
      <c r="W12" s="202">
        <v>729584.3</v>
      </c>
      <c r="X12" s="203">
        <v>0</v>
      </c>
      <c r="Y12" s="202">
        <v>5046046.95</v>
      </c>
      <c r="Z12" s="64">
        <f t="shared" si="0"/>
        <v>71560949.439999998</v>
      </c>
      <c r="AA12" s="122"/>
    </row>
    <row r="13" spans="1:51">
      <c r="A13" s="280">
        <v>55</v>
      </c>
      <c r="B13" s="225">
        <v>10</v>
      </c>
      <c r="C13" s="225">
        <v>2</v>
      </c>
      <c r="D13" s="202" t="s">
        <v>47</v>
      </c>
      <c r="E13" s="202" t="s">
        <v>216</v>
      </c>
      <c r="F13" s="270" t="s">
        <v>348</v>
      </c>
      <c r="G13" s="203">
        <v>30507738.739999998</v>
      </c>
      <c r="H13" s="202">
        <v>1143406.6599999999</v>
      </c>
      <c r="I13" s="203">
        <v>2385771.89</v>
      </c>
      <c r="J13" s="202">
        <v>71050</v>
      </c>
      <c r="K13" s="202">
        <v>992445.25999999978</v>
      </c>
      <c r="L13" s="203">
        <v>4913456.2699999996</v>
      </c>
      <c r="M13" s="202">
        <v>813114</v>
      </c>
      <c r="N13" s="203">
        <v>9230</v>
      </c>
      <c r="O13" s="202">
        <v>1054728</v>
      </c>
      <c r="P13" s="203">
        <v>149383</v>
      </c>
      <c r="Q13" s="202">
        <v>1945538.25</v>
      </c>
      <c r="R13" s="203">
        <v>238963.64</v>
      </c>
      <c r="S13" s="202">
        <v>3413231.83</v>
      </c>
      <c r="T13" s="203">
        <v>0</v>
      </c>
      <c r="U13" s="202">
        <v>134115</v>
      </c>
      <c r="V13" s="203">
        <v>27894096.530000001</v>
      </c>
      <c r="W13" s="202">
        <v>1077053.77</v>
      </c>
      <c r="X13" s="203">
        <v>0</v>
      </c>
      <c r="Y13" s="202">
        <v>4591714.59</v>
      </c>
      <c r="Z13" s="64">
        <f t="shared" si="0"/>
        <v>81335037.429999992</v>
      </c>
      <c r="AA13" s="122"/>
    </row>
    <row r="14" spans="1:51">
      <c r="A14" s="280">
        <v>47</v>
      </c>
      <c r="B14" s="225">
        <v>11</v>
      </c>
      <c r="C14" s="225">
        <v>2</v>
      </c>
      <c r="D14" s="202" t="s">
        <v>49</v>
      </c>
      <c r="E14" s="202" t="s">
        <v>168</v>
      </c>
      <c r="F14" s="270" t="s">
        <v>367</v>
      </c>
      <c r="G14" s="203">
        <v>21000650.379999999</v>
      </c>
      <c r="H14" s="202">
        <v>1558279.2099999997</v>
      </c>
      <c r="I14" s="203">
        <v>3480446.8</v>
      </c>
      <c r="J14" s="202">
        <v>61950</v>
      </c>
      <c r="K14" s="202">
        <v>962724.93</v>
      </c>
      <c r="L14" s="203">
        <v>2777381.3000000003</v>
      </c>
      <c r="M14" s="202">
        <v>370804</v>
      </c>
      <c r="N14" s="203">
        <v>2714.5</v>
      </c>
      <c r="O14" s="202">
        <v>487171.43000000005</v>
      </c>
      <c r="P14" s="203">
        <v>6169</v>
      </c>
      <c r="Q14" s="202">
        <v>1178540.75</v>
      </c>
      <c r="R14" s="203">
        <v>15790.98</v>
      </c>
      <c r="S14" s="202">
        <v>3873929.64</v>
      </c>
      <c r="T14" s="203">
        <v>0</v>
      </c>
      <c r="U14" s="202">
        <v>46640</v>
      </c>
      <c r="V14" s="203">
        <v>19417088</v>
      </c>
      <c r="W14" s="202">
        <v>794840.59</v>
      </c>
      <c r="X14" s="203">
        <v>0</v>
      </c>
      <c r="Y14" s="202">
        <v>2929713.15</v>
      </c>
      <c r="Z14" s="64">
        <f t="shared" si="0"/>
        <v>58964834.660000004</v>
      </c>
      <c r="AA14" s="122"/>
    </row>
    <row r="15" spans="1:51">
      <c r="A15" s="280">
        <v>5</v>
      </c>
      <c r="B15" s="225">
        <v>12</v>
      </c>
      <c r="C15" s="225">
        <v>2</v>
      </c>
      <c r="D15" s="202" t="s">
        <v>51</v>
      </c>
      <c r="E15" s="202" t="s">
        <v>169</v>
      </c>
      <c r="F15" s="270" t="s">
        <v>377</v>
      </c>
      <c r="G15" s="203">
        <v>26978762.399999999</v>
      </c>
      <c r="H15" s="202">
        <v>1869491.89</v>
      </c>
      <c r="I15" s="203">
        <v>6053888.8800000008</v>
      </c>
      <c r="J15" s="202">
        <v>63800</v>
      </c>
      <c r="K15" s="202">
        <v>374122.49999999994</v>
      </c>
      <c r="L15" s="203">
        <v>2364311.0800000005</v>
      </c>
      <c r="M15" s="202">
        <v>255025.5</v>
      </c>
      <c r="N15" s="203">
        <v>0</v>
      </c>
      <c r="O15" s="202">
        <v>437950.57</v>
      </c>
      <c r="P15" s="203">
        <v>26467</v>
      </c>
      <c r="Q15" s="202">
        <v>740459.5</v>
      </c>
      <c r="R15" s="203">
        <v>6283.04</v>
      </c>
      <c r="S15" s="202">
        <v>942045.7</v>
      </c>
      <c r="T15" s="203">
        <v>0</v>
      </c>
      <c r="U15" s="202">
        <v>44430</v>
      </c>
      <c r="V15" s="203">
        <v>22033045.579999998</v>
      </c>
      <c r="W15" s="202">
        <v>960293.05999999994</v>
      </c>
      <c r="X15" s="203">
        <v>0</v>
      </c>
      <c r="Y15" s="202">
        <v>2299067.77</v>
      </c>
      <c r="Z15" s="64">
        <f t="shared" si="0"/>
        <v>65449444.470000006</v>
      </c>
      <c r="AA15" s="122"/>
    </row>
    <row r="16" spans="1:51">
      <c r="A16" s="280">
        <v>58</v>
      </c>
      <c r="B16" s="225">
        <v>13</v>
      </c>
      <c r="C16" s="225">
        <v>2</v>
      </c>
      <c r="D16" s="202" t="s">
        <v>47</v>
      </c>
      <c r="E16" s="202" t="s">
        <v>167</v>
      </c>
      <c r="F16" s="270" t="s">
        <v>351</v>
      </c>
      <c r="G16" s="203">
        <v>29655285.299999997</v>
      </c>
      <c r="H16" s="202">
        <v>933016.56</v>
      </c>
      <c r="I16" s="203">
        <v>2246448.79</v>
      </c>
      <c r="J16" s="202">
        <v>174100</v>
      </c>
      <c r="K16" s="202">
        <v>1063123.8399999999</v>
      </c>
      <c r="L16" s="203">
        <v>2504742.27</v>
      </c>
      <c r="M16" s="202">
        <v>403601</v>
      </c>
      <c r="N16" s="203">
        <v>13500</v>
      </c>
      <c r="O16" s="202">
        <v>283730.23</v>
      </c>
      <c r="P16" s="203">
        <v>0</v>
      </c>
      <c r="Q16" s="202">
        <v>1151761.8999999999</v>
      </c>
      <c r="R16" s="203">
        <v>11347.7</v>
      </c>
      <c r="S16" s="202">
        <v>3346405.64</v>
      </c>
      <c r="T16" s="203">
        <v>0</v>
      </c>
      <c r="U16" s="202">
        <v>88910</v>
      </c>
      <c r="V16" s="203">
        <v>16806835.170000002</v>
      </c>
      <c r="W16" s="202">
        <v>685033.91</v>
      </c>
      <c r="X16" s="203">
        <v>0</v>
      </c>
      <c r="Y16" s="202">
        <v>2455041.19</v>
      </c>
      <c r="Z16" s="64">
        <f t="shared" si="0"/>
        <v>61822883.499999993</v>
      </c>
      <c r="AA16" s="122"/>
    </row>
    <row r="17" spans="1:27">
      <c r="A17" s="280">
        <v>87</v>
      </c>
      <c r="B17" s="225">
        <v>14</v>
      </c>
      <c r="C17" s="225">
        <v>2</v>
      </c>
      <c r="D17" s="202" t="s">
        <v>45</v>
      </c>
      <c r="E17" s="202" t="s">
        <v>165</v>
      </c>
      <c r="F17" s="270" t="s">
        <v>330</v>
      </c>
      <c r="G17" s="203">
        <v>28956673.589999996</v>
      </c>
      <c r="H17" s="202">
        <v>3105756.13</v>
      </c>
      <c r="I17" s="203">
        <v>7275466.8699999992</v>
      </c>
      <c r="J17" s="202">
        <v>39150</v>
      </c>
      <c r="K17" s="202">
        <v>1245559.6800000002</v>
      </c>
      <c r="L17" s="203">
        <v>3682043.9699999997</v>
      </c>
      <c r="M17" s="202">
        <v>297149</v>
      </c>
      <c r="N17" s="203">
        <v>0</v>
      </c>
      <c r="O17" s="202">
        <v>658205.56999999995</v>
      </c>
      <c r="P17" s="203">
        <v>0</v>
      </c>
      <c r="Q17" s="202">
        <v>919289</v>
      </c>
      <c r="R17" s="203">
        <v>0</v>
      </c>
      <c r="S17" s="202">
        <v>2074377.35</v>
      </c>
      <c r="T17" s="203">
        <v>0</v>
      </c>
      <c r="U17" s="202">
        <v>0</v>
      </c>
      <c r="V17" s="203">
        <v>12745269.9</v>
      </c>
      <c r="W17" s="202">
        <v>523372.16</v>
      </c>
      <c r="X17" s="203">
        <v>0</v>
      </c>
      <c r="Y17" s="202">
        <v>3333936.12</v>
      </c>
      <c r="Z17" s="64">
        <f t="shared" si="0"/>
        <v>64856249.339999989</v>
      </c>
      <c r="AA17" s="122"/>
    </row>
    <row r="18" spans="1:27">
      <c r="A18" s="280">
        <v>60</v>
      </c>
      <c r="B18" s="225">
        <v>15</v>
      </c>
      <c r="C18" s="225">
        <v>2</v>
      </c>
      <c r="D18" s="202" t="s">
        <v>47</v>
      </c>
      <c r="E18" s="202" t="s">
        <v>219</v>
      </c>
      <c r="F18" s="270" t="s">
        <v>353</v>
      </c>
      <c r="G18" s="203">
        <v>40235512.440000013</v>
      </c>
      <c r="H18" s="202">
        <v>4803274.1799999988</v>
      </c>
      <c r="I18" s="203">
        <v>3351421.8199999994</v>
      </c>
      <c r="J18" s="202">
        <v>101200</v>
      </c>
      <c r="K18" s="202">
        <v>533566.16999999981</v>
      </c>
      <c r="L18" s="203">
        <v>2803198.97</v>
      </c>
      <c r="M18" s="202">
        <v>538818</v>
      </c>
      <c r="N18" s="203">
        <v>0</v>
      </c>
      <c r="O18" s="202">
        <v>552126.56999999995</v>
      </c>
      <c r="P18" s="203">
        <v>0</v>
      </c>
      <c r="Q18" s="202">
        <v>1565623</v>
      </c>
      <c r="R18" s="203">
        <v>1236.5999999999999</v>
      </c>
      <c r="S18" s="202">
        <v>4280024.0599999996</v>
      </c>
      <c r="T18" s="203">
        <v>0</v>
      </c>
      <c r="U18" s="202">
        <v>120528</v>
      </c>
      <c r="V18" s="203">
        <v>14177968.449999999</v>
      </c>
      <c r="W18" s="202">
        <v>646288.4</v>
      </c>
      <c r="X18" s="203">
        <v>0</v>
      </c>
      <c r="Y18" s="202">
        <v>3818599.59</v>
      </c>
      <c r="Z18" s="64">
        <f t="shared" si="0"/>
        <v>77529386.25000003</v>
      </c>
      <c r="AA18" s="122"/>
    </row>
    <row r="19" spans="1:27">
      <c r="A19" s="280">
        <v>61</v>
      </c>
      <c r="B19" s="225">
        <v>16</v>
      </c>
      <c r="C19" s="225">
        <v>2</v>
      </c>
      <c r="D19" s="202" t="s">
        <v>47</v>
      </c>
      <c r="E19" s="202" t="s">
        <v>220</v>
      </c>
      <c r="F19" s="270" t="s">
        <v>354</v>
      </c>
      <c r="G19" s="203">
        <v>37364553.350000001</v>
      </c>
      <c r="H19" s="202">
        <v>994170.67</v>
      </c>
      <c r="I19" s="203">
        <v>4546527.76</v>
      </c>
      <c r="J19" s="202">
        <v>23200</v>
      </c>
      <c r="K19" s="202">
        <v>657195.43000000005</v>
      </c>
      <c r="L19" s="203">
        <v>3264557.38</v>
      </c>
      <c r="M19" s="202">
        <v>476148</v>
      </c>
      <c r="N19" s="203">
        <v>78586.5</v>
      </c>
      <c r="O19" s="202">
        <v>801579.71</v>
      </c>
      <c r="P19" s="203">
        <v>49036</v>
      </c>
      <c r="Q19" s="202">
        <v>1676718.5</v>
      </c>
      <c r="R19" s="203">
        <v>740</v>
      </c>
      <c r="S19" s="202">
        <v>4212482.0999999996</v>
      </c>
      <c r="T19" s="203">
        <v>0</v>
      </c>
      <c r="U19" s="202">
        <v>51420</v>
      </c>
      <c r="V19" s="203">
        <v>12923021.83</v>
      </c>
      <c r="W19" s="202">
        <v>563833.89999999991</v>
      </c>
      <c r="X19" s="203">
        <v>0</v>
      </c>
      <c r="Y19" s="202">
        <v>7792986.4400000004</v>
      </c>
      <c r="Z19" s="64">
        <f t="shared" si="0"/>
        <v>75476757.570000008</v>
      </c>
      <c r="AA19" s="122"/>
    </row>
    <row r="20" spans="1:27">
      <c r="A20" s="280">
        <v>34</v>
      </c>
      <c r="B20" s="225">
        <v>17</v>
      </c>
      <c r="C20" s="225">
        <v>2</v>
      </c>
      <c r="D20" s="202" t="s">
        <v>53</v>
      </c>
      <c r="E20" s="202" t="s">
        <v>213</v>
      </c>
      <c r="F20" s="270" t="s">
        <v>345</v>
      </c>
      <c r="G20" s="203">
        <v>22983732.920000006</v>
      </c>
      <c r="H20" s="202">
        <v>3126688.8300000005</v>
      </c>
      <c r="I20" s="203">
        <v>2407814.5100000002</v>
      </c>
      <c r="J20" s="202">
        <v>548000</v>
      </c>
      <c r="K20" s="202">
        <v>615966.90000000014</v>
      </c>
      <c r="L20" s="203">
        <v>2930899.33</v>
      </c>
      <c r="M20" s="202">
        <v>240988</v>
      </c>
      <c r="N20" s="203">
        <v>0</v>
      </c>
      <c r="O20" s="202">
        <v>654385.94999999995</v>
      </c>
      <c r="P20" s="203">
        <v>18674.999999999996</v>
      </c>
      <c r="Q20" s="202">
        <v>1533021.25</v>
      </c>
      <c r="R20" s="203">
        <v>0</v>
      </c>
      <c r="S20" s="202">
        <v>1492694.99</v>
      </c>
      <c r="T20" s="203">
        <v>0</v>
      </c>
      <c r="U20" s="202">
        <v>66540</v>
      </c>
      <c r="V20" s="203">
        <v>16113109.57</v>
      </c>
      <c r="W20" s="202">
        <v>568556.66</v>
      </c>
      <c r="X20" s="203">
        <v>0</v>
      </c>
      <c r="Y20" s="202">
        <v>3955711.02</v>
      </c>
      <c r="Z20" s="64">
        <f t="shared" si="0"/>
        <v>57256784.930000015</v>
      </c>
      <c r="AA20" s="122"/>
    </row>
    <row r="21" spans="1:27">
      <c r="A21" s="280">
        <v>75</v>
      </c>
      <c r="B21" s="225">
        <v>18</v>
      </c>
      <c r="C21" s="225">
        <v>3</v>
      </c>
      <c r="D21" s="202" t="s">
        <v>45</v>
      </c>
      <c r="E21" s="202" t="s">
        <v>189</v>
      </c>
      <c r="F21" s="270" t="s">
        <v>318</v>
      </c>
      <c r="G21" s="203">
        <v>28208335.350000001</v>
      </c>
      <c r="H21" s="202">
        <v>1240681.28</v>
      </c>
      <c r="I21" s="203">
        <v>4483828.42</v>
      </c>
      <c r="J21" s="202">
        <v>290700</v>
      </c>
      <c r="K21" s="202">
        <v>795879.83000000007</v>
      </c>
      <c r="L21" s="203">
        <v>3734197.44</v>
      </c>
      <c r="M21" s="202">
        <v>236530</v>
      </c>
      <c r="N21" s="203">
        <v>10113</v>
      </c>
      <c r="O21" s="202">
        <v>768074.30999999994</v>
      </c>
      <c r="P21" s="203">
        <v>6493</v>
      </c>
      <c r="Q21" s="202">
        <v>955060.9</v>
      </c>
      <c r="R21" s="203">
        <v>618.29999999999995</v>
      </c>
      <c r="S21" s="202">
        <v>1807373.19</v>
      </c>
      <c r="T21" s="203">
        <v>0</v>
      </c>
      <c r="U21" s="202">
        <v>21102</v>
      </c>
      <c r="V21" s="203">
        <v>22931127.41</v>
      </c>
      <c r="W21" s="202">
        <v>1010292.79</v>
      </c>
      <c r="X21" s="203">
        <v>0</v>
      </c>
      <c r="Y21" s="202">
        <v>2788817.3200000003</v>
      </c>
      <c r="Z21" s="64">
        <f t="shared" si="0"/>
        <v>69289224.539999992</v>
      </c>
      <c r="AA21" s="122"/>
    </row>
    <row r="22" spans="1:27">
      <c r="A22" s="280">
        <v>76</v>
      </c>
      <c r="B22" s="225">
        <v>19</v>
      </c>
      <c r="C22" s="225">
        <v>3</v>
      </c>
      <c r="D22" s="202" t="s">
        <v>45</v>
      </c>
      <c r="E22" s="202" t="s">
        <v>190</v>
      </c>
      <c r="F22" s="270" t="s">
        <v>319</v>
      </c>
      <c r="G22" s="203">
        <v>34625567.369999997</v>
      </c>
      <c r="H22" s="202">
        <v>688371.75</v>
      </c>
      <c r="I22" s="203">
        <v>3325168.98</v>
      </c>
      <c r="J22" s="202">
        <v>156200</v>
      </c>
      <c r="K22" s="202">
        <v>729338</v>
      </c>
      <c r="L22" s="203">
        <v>2991920.0500000003</v>
      </c>
      <c r="M22" s="202">
        <v>230273</v>
      </c>
      <c r="N22" s="203">
        <v>10965</v>
      </c>
      <c r="O22" s="202">
        <v>493209.00999999995</v>
      </c>
      <c r="P22" s="203">
        <v>2828</v>
      </c>
      <c r="Q22" s="202">
        <v>1716003.9</v>
      </c>
      <c r="R22" s="203">
        <v>0</v>
      </c>
      <c r="S22" s="202">
        <v>2708072.8</v>
      </c>
      <c r="T22" s="203">
        <v>0</v>
      </c>
      <c r="U22" s="202">
        <v>0</v>
      </c>
      <c r="V22" s="203">
        <v>21973368.719999999</v>
      </c>
      <c r="W22" s="202">
        <v>1042361.84</v>
      </c>
      <c r="X22" s="203">
        <v>0</v>
      </c>
      <c r="Y22" s="202">
        <v>4788483.8900000006</v>
      </c>
      <c r="Z22" s="64">
        <f t="shared" si="0"/>
        <v>75482132.309999987</v>
      </c>
      <c r="AA22" s="122"/>
    </row>
    <row r="23" spans="1:27">
      <c r="A23" s="280">
        <v>82</v>
      </c>
      <c r="B23" s="225">
        <v>20</v>
      </c>
      <c r="C23" s="225">
        <v>3</v>
      </c>
      <c r="D23" s="202" t="s">
        <v>45</v>
      </c>
      <c r="E23" s="202" t="s">
        <v>196</v>
      </c>
      <c r="F23" s="270" t="s">
        <v>325</v>
      </c>
      <c r="G23" s="203">
        <v>30246524.899999999</v>
      </c>
      <c r="H23" s="202">
        <v>5135451.4200000009</v>
      </c>
      <c r="I23" s="203">
        <v>4221613.88</v>
      </c>
      <c r="J23" s="202">
        <v>228250</v>
      </c>
      <c r="K23" s="202">
        <v>823386</v>
      </c>
      <c r="L23" s="203">
        <v>5743141.5099999998</v>
      </c>
      <c r="M23" s="202">
        <v>149920</v>
      </c>
      <c r="N23" s="203">
        <v>7197</v>
      </c>
      <c r="O23" s="202">
        <v>912367.27</v>
      </c>
      <c r="P23" s="203">
        <v>4960</v>
      </c>
      <c r="Q23" s="202">
        <v>1048025</v>
      </c>
      <c r="R23" s="203">
        <v>9031.7900000000009</v>
      </c>
      <c r="S23" s="202">
        <v>1712391.52</v>
      </c>
      <c r="T23" s="203">
        <v>0</v>
      </c>
      <c r="U23" s="202">
        <v>0</v>
      </c>
      <c r="V23" s="203">
        <v>18102046.280000001</v>
      </c>
      <c r="W23" s="202">
        <v>752898.67999999993</v>
      </c>
      <c r="X23" s="203">
        <v>0</v>
      </c>
      <c r="Y23" s="202">
        <v>3603841.6100000003</v>
      </c>
      <c r="Z23" s="64">
        <f t="shared" si="0"/>
        <v>72701046.860000014</v>
      </c>
      <c r="AA23" s="122"/>
    </row>
    <row r="24" spans="1:27">
      <c r="A24" s="280">
        <v>85</v>
      </c>
      <c r="B24" s="225">
        <v>21</v>
      </c>
      <c r="C24" s="225">
        <v>3</v>
      </c>
      <c r="D24" s="202" t="s">
        <v>45</v>
      </c>
      <c r="E24" s="202" t="s">
        <v>199</v>
      </c>
      <c r="F24" s="270" t="s">
        <v>328</v>
      </c>
      <c r="G24" s="203">
        <v>26816162.460000001</v>
      </c>
      <c r="H24" s="202">
        <v>4633461.3600000003</v>
      </c>
      <c r="I24" s="203">
        <v>4550056.2200000007</v>
      </c>
      <c r="J24" s="202">
        <v>74050</v>
      </c>
      <c r="K24" s="202">
        <v>995930</v>
      </c>
      <c r="L24" s="203">
        <v>3177948.6700000004</v>
      </c>
      <c r="M24" s="202">
        <v>195795</v>
      </c>
      <c r="N24" s="203">
        <v>0</v>
      </c>
      <c r="O24" s="202">
        <v>814043.52</v>
      </c>
      <c r="P24" s="203">
        <v>1241</v>
      </c>
      <c r="Q24" s="202">
        <v>821749.5</v>
      </c>
      <c r="R24" s="203">
        <v>0</v>
      </c>
      <c r="S24" s="202">
        <v>54641.35</v>
      </c>
      <c r="T24" s="203">
        <v>0</v>
      </c>
      <c r="U24" s="202">
        <v>12350</v>
      </c>
      <c r="V24" s="203">
        <v>21379436.300000001</v>
      </c>
      <c r="W24" s="202">
        <v>882144.29999999993</v>
      </c>
      <c r="X24" s="203">
        <v>0</v>
      </c>
      <c r="Y24" s="202">
        <v>2789392.21</v>
      </c>
      <c r="Z24" s="64">
        <f t="shared" si="0"/>
        <v>67198401.890000001</v>
      </c>
      <c r="AA24" s="122"/>
    </row>
    <row r="25" spans="1:27">
      <c r="A25" s="280">
        <v>22</v>
      </c>
      <c r="B25" s="225">
        <v>22</v>
      </c>
      <c r="C25" s="225">
        <v>3</v>
      </c>
      <c r="D25" s="202" t="s">
        <v>53</v>
      </c>
      <c r="E25" s="202" t="s">
        <v>202</v>
      </c>
      <c r="F25" s="270" t="s">
        <v>333</v>
      </c>
      <c r="G25" s="203">
        <v>37688039.00999999</v>
      </c>
      <c r="H25" s="202">
        <v>1074052.3400000001</v>
      </c>
      <c r="I25" s="203">
        <v>4855144.2700000005</v>
      </c>
      <c r="J25" s="202">
        <v>186300</v>
      </c>
      <c r="K25" s="202">
        <v>1136092.1899999997</v>
      </c>
      <c r="L25" s="203">
        <v>2622050.69</v>
      </c>
      <c r="M25" s="202">
        <v>372179.3</v>
      </c>
      <c r="N25" s="203">
        <v>8515</v>
      </c>
      <c r="O25" s="202">
        <v>612224.24000000011</v>
      </c>
      <c r="P25" s="203">
        <v>13011.36</v>
      </c>
      <c r="Q25" s="202">
        <v>1686640</v>
      </c>
      <c r="R25" s="203">
        <v>157634.75999999998</v>
      </c>
      <c r="S25" s="202">
        <v>3489090.26</v>
      </c>
      <c r="T25" s="203">
        <v>0</v>
      </c>
      <c r="U25" s="202">
        <v>131370</v>
      </c>
      <c r="V25" s="203">
        <v>19448348.710000001</v>
      </c>
      <c r="W25" s="202">
        <v>759637.38</v>
      </c>
      <c r="X25" s="203">
        <v>0</v>
      </c>
      <c r="Y25" s="202">
        <v>6473482.2400000002</v>
      </c>
      <c r="Z25" s="64">
        <f t="shared" si="0"/>
        <v>80713811.749999985</v>
      </c>
      <c r="AA25" s="122"/>
    </row>
    <row r="26" spans="1:27">
      <c r="A26" s="280">
        <v>26</v>
      </c>
      <c r="B26" s="225">
        <v>23</v>
      </c>
      <c r="C26" s="225">
        <v>3</v>
      </c>
      <c r="D26" s="202" t="s">
        <v>53</v>
      </c>
      <c r="E26" s="202" t="s">
        <v>205</v>
      </c>
      <c r="F26" s="270" t="s">
        <v>337</v>
      </c>
      <c r="G26" s="203">
        <v>29429866.719999999</v>
      </c>
      <c r="H26" s="202">
        <v>1982395.8199999998</v>
      </c>
      <c r="I26" s="203">
        <v>3728198.41</v>
      </c>
      <c r="J26" s="202">
        <v>101700</v>
      </c>
      <c r="K26" s="202">
        <v>1109056.7999999998</v>
      </c>
      <c r="L26" s="203">
        <v>3458644.7899999996</v>
      </c>
      <c r="M26" s="202">
        <v>280174</v>
      </c>
      <c r="N26" s="203">
        <v>57848.5</v>
      </c>
      <c r="O26" s="202">
        <v>1119376.1300000001</v>
      </c>
      <c r="P26" s="203">
        <v>66084.239999999991</v>
      </c>
      <c r="Q26" s="202">
        <v>1652028.7</v>
      </c>
      <c r="R26" s="203">
        <v>235377.59</v>
      </c>
      <c r="S26" s="202">
        <v>1711241.62</v>
      </c>
      <c r="T26" s="203">
        <v>0</v>
      </c>
      <c r="U26" s="202">
        <v>0</v>
      </c>
      <c r="V26" s="203">
        <v>20490194.829999998</v>
      </c>
      <c r="W26" s="202">
        <v>647618.29</v>
      </c>
      <c r="X26" s="203">
        <v>0</v>
      </c>
      <c r="Y26" s="202">
        <v>4351703.41</v>
      </c>
      <c r="Z26" s="64">
        <f t="shared" si="0"/>
        <v>70421509.850000009</v>
      </c>
      <c r="AA26" s="122"/>
    </row>
    <row r="27" spans="1:27">
      <c r="A27" s="280">
        <v>37</v>
      </c>
      <c r="B27" s="225">
        <v>24</v>
      </c>
      <c r="C27" s="225">
        <v>3</v>
      </c>
      <c r="D27" s="202" t="s">
        <v>49</v>
      </c>
      <c r="E27" s="202" t="s">
        <v>223</v>
      </c>
      <c r="F27" s="270" t="s">
        <v>357</v>
      </c>
      <c r="G27" s="203">
        <v>30870947.130000003</v>
      </c>
      <c r="H27" s="202">
        <v>2266526.2400000002</v>
      </c>
      <c r="I27" s="203">
        <v>5699848.3200000003</v>
      </c>
      <c r="J27" s="202">
        <v>103900</v>
      </c>
      <c r="K27" s="202">
        <v>756683.2</v>
      </c>
      <c r="L27" s="203">
        <v>6931828.8799999999</v>
      </c>
      <c r="M27" s="202">
        <v>253528</v>
      </c>
      <c r="N27" s="203">
        <v>12847</v>
      </c>
      <c r="O27" s="202">
        <v>1915897.74</v>
      </c>
      <c r="P27" s="203">
        <v>7691</v>
      </c>
      <c r="Q27" s="202">
        <v>825909</v>
      </c>
      <c r="R27" s="203">
        <v>617.98</v>
      </c>
      <c r="S27" s="202">
        <v>4146054.9</v>
      </c>
      <c r="T27" s="203">
        <v>0</v>
      </c>
      <c r="U27" s="202">
        <v>33759</v>
      </c>
      <c r="V27" s="203">
        <v>22998237.300000001</v>
      </c>
      <c r="W27" s="202">
        <v>1044834.74</v>
      </c>
      <c r="X27" s="203">
        <v>0</v>
      </c>
      <c r="Y27" s="202">
        <v>4032884.0300000003</v>
      </c>
      <c r="Z27" s="64">
        <f t="shared" si="0"/>
        <v>81901994.460000008</v>
      </c>
      <c r="AA27" s="122"/>
    </row>
    <row r="28" spans="1:27">
      <c r="A28" s="280">
        <v>46</v>
      </c>
      <c r="B28" s="225">
        <v>25</v>
      </c>
      <c r="C28" s="225">
        <v>3</v>
      </c>
      <c r="D28" s="202" t="s">
        <v>49</v>
      </c>
      <c r="E28" s="202" t="s">
        <v>231</v>
      </c>
      <c r="F28" s="270" t="s">
        <v>366</v>
      </c>
      <c r="G28" s="203">
        <v>41098600.120000005</v>
      </c>
      <c r="H28" s="202">
        <v>902951.62</v>
      </c>
      <c r="I28" s="203">
        <v>6404829.2200000007</v>
      </c>
      <c r="J28" s="202">
        <v>477150</v>
      </c>
      <c r="K28" s="202">
        <v>708524.22000000009</v>
      </c>
      <c r="L28" s="203">
        <v>5234109.1399999997</v>
      </c>
      <c r="M28" s="202">
        <v>356984</v>
      </c>
      <c r="N28" s="203">
        <v>8690</v>
      </c>
      <c r="O28" s="202">
        <v>1097049.22</v>
      </c>
      <c r="P28" s="203">
        <v>13898</v>
      </c>
      <c r="Q28" s="202">
        <v>2417105.4900000002</v>
      </c>
      <c r="R28" s="203">
        <v>0</v>
      </c>
      <c r="S28" s="202">
        <v>2805808.83</v>
      </c>
      <c r="T28" s="203">
        <v>0</v>
      </c>
      <c r="U28" s="202">
        <v>42452</v>
      </c>
      <c r="V28" s="203">
        <v>26447450</v>
      </c>
      <c r="W28" s="202">
        <v>1001817.74</v>
      </c>
      <c r="X28" s="203">
        <v>0</v>
      </c>
      <c r="Y28" s="202">
        <v>11838222.07</v>
      </c>
      <c r="Z28" s="64">
        <f t="shared" si="0"/>
        <v>100855641.66999999</v>
      </c>
      <c r="AA28" s="122"/>
    </row>
    <row r="29" spans="1:27">
      <c r="A29" s="280">
        <v>49</v>
      </c>
      <c r="B29" s="225">
        <v>26</v>
      </c>
      <c r="C29" s="225">
        <v>3</v>
      </c>
      <c r="D29" s="202" t="s">
        <v>49</v>
      </c>
      <c r="E29" s="202" t="s">
        <v>233</v>
      </c>
      <c r="F29" s="270" t="s">
        <v>369</v>
      </c>
      <c r="G29" s="203">
        <v>41197424.79999999</v>
      </c>
      <c r="H29" s="202">
        <v>1797934.71</v>
      </c>
      <c r="I29" s="203">
        <v>9143499.3099999987</v>
      </c>
      <c r="J29" s="202">
        <v>112600</v>
      </c>
      <c r="K29" s="202">
        <v>428499.76</v>
      </c>
      <c r="L29" s="203">
        <v>8198248.3199999994</v>
      </c>
      <c r="M29" s="202">
        <v>471326</v>
      </c>
      <c r="N29" s="203">
        <v>8224</v>
      </c>
      <c r="O29" s="202">
        <v>3199812.93</v>
      </c>
      <c r="P29" s="203">
        <v>11468</v>
      </c>
      <c r="Q29" s="202">
        <v>1210945.5</v>
      </c>
      <c r="R29" s="203">
        <v>1782</v>
      </c>
      <c r="S29" s="202">
        <v>1872371.74</v>
      </c>
      <c r="T29" s="203">
        <v>0</v>
      </c>
      <c r="U29" s="202">
        <v>0</v>
      </c>
      <c r="V29" s="203">
        <v>24110232.579999998</v>
      </c>
      <c r="W29" s="202">
        <v>905712.84000000008</v>
      </c>
      <c r="X29" s="203">
        <v>0</v>
      </c>
      <c r="Y29" s="202">
        <v>5593413.3399999999</v>
      </c>
      <c r="Z29" s="64">
        <f t="shared" si="0"/>
        <v>98263495.829999998</v>
      </c>
      <c r="AA29" s="122"/>
    </row>
    <row r="30" spans="1:27">
      <c r="A30" s="280">
        <v>50</v>
      </c>
      <c r="B30" s="225">
        <v>27</v>
      </c>
      <c r="C30" s="225">
        <v>3</v>
      </c>
      <c r="D30" s="202" t="s">
        <v>49</v>
      </c>
      <c r="E30" s="202" t="s">
        <v>234</v>
      </c>
      <c r="F30" s="270" t="s">
        <v>370</v>
      </c>
      <c r="G30" s="203">
        <v>40707117.690000005</v>
      </c>
      <c r="H30" s="202">
        <v>1205191.28</v>
      </c>
      <c r="I30" s="203">
        <v>3137672.9</v>
      </c>
      <c r="J30" s="202">
        <v>49750</v>
      </c>
      <c r="K30" s="202">
        <v>1221324.53</v>
      </c>
      <c r="L30" s="203">
        <v>4259065.8199999994</v>
      </c>
      <c r="M30" s="202">
        <v>390523</v>
      </c>
      <c r="N30" s="203">
        <v>20063</v>
      </c>
      <c r="O30" s="202">
        <v>1107923.6200000001</v>
      </c>
      <c r="P30" s="203">
        <v>9091</v>
      </c>
      <c r="Q30" s="202">
        <v>1094091</v>
      </c>
      <c r="R30" s="203">
        <v>3091.91</v>
      </c>
      <c r="S30" s="202">
        <v>1564573.13</v>
      </c>
      <c r="T30" s="203">
        <v>0</v>
      </c>
      <c r="U30" s="202">
        <v>0</v>
      </c>
      <c r="V30" s="203">
        <v>21355746.129999999</v>
      </c>
      <c r="W30" s="202">
        <v>1000880.55</v>
      </c>
      <c r="X30" s="203">
        <v>0</v>
      </c>
      <c r="Y30" s="202">
        <v>4848944.3600000003</v>
      </c>
      <c r="Z30" s="64">
        <f t="shared" si="0"/>
        <v>81975049.920000002</v>
      </c>
      <c r="AA30" s="122"/>
    </row>
    <row r="31" spans="1:27" s="167" customFormat="1">
      <c r="A31" s="280">
        <v>2</v>
      </c>
      <c r="B31" s="225">
        <v>28</v>
      </c>
      <c r="C31" s="225">
        <v>3</v>
      </c>
      <c r="D31" s="202" t="s">
        <v>51</v>
      </c>
      <c r="E31" s="202" t="s">
        <v>238</v>
      </c>
      <c r="F31" s="270" t="s">
        <v>374</v>
      </c>
      <c r="G31" s="203">
        <v>31943334.860000003</v>
      </c>
      <c r="H31" s="202">
        <v>7001220.8600000013</v>
      </c>
      <c r="I31" s="203">
        <v>2593858.8199999998</v>
      </c>
      <c r="J31" s="202">
        <v>115300</v>
      </c>
      <c r="K31" s="202">
        <v>1279863.2999999998</v>
      </c>
      <c r="L31" s="203">
        <v>7310577.5399999991</v>
      </c>
      <c r="M31" s="202">
        <v>148932.75</v>
      </c>
      <c r="N31" s="203">
        <v>0</v>
      </c>
      <c r="O31" s="202">
        <v>1522634.44</v>
      </c>
      <c r="P31" s="203">
        <v>26615</v>
      </c>
      <c r="Q31" s="202">
        <v>1193307.44</v>
      </c>
      <c r="R31" s="203">
        <v>25900.39</v>
      </c>
      <c r="S31" s="202">
        <v>2781697.74</v>
      </c>
      <c r="T31" s="203">
        <v>0</v>
      </c>
      <c r="U31" s="202">
        <v>0</v>
      </c>
      <c r="V31" s="203">
        <v>29246385.629999999</v>
      </c>
      <c r="W31" s="202">
        <v>1126845.8999999999</v>
      </c>
      <c r="X31" s="203">
        <v>0</v>
      </c>
      <c r="Y31" s="202">
        <v>9416206.1799999997</v>
      </c>
      <c r="Z31" s="64">
        <f t="shared" si="0"/>
        <v>95732680.849999994</v>
      </c>
      <c r="AA31" s="122"/>
    </row>
    <row r="32" spans="1:27">
      <c r="A32" s="280">
        <v>3</v>
      </c>
      <c r="B32" s="225">
        <v>29</v>
      </c>
      <c r="C32" s="225">
        <v>3</v>
      </c>
      <c r="D32" s="202" t="s">
        <v>51</v>
      </c>
      <c r="E32" s="202" t="s">
        <v>239</v>
      </c>
      <c r="F32" s="270" t="s">
        <v>375</v>
      </c>
      <c r="G32" s="203">
        <v>34072597.300000004</v>
      </c>
      <c r="H32" s="202">
        <v>977180.36</v>
      </c>
      <c r="I32" s="203">
        <v>5615651.1099999994</v>
      </c>
      <c r="J32" s="202">
        <v>218450</v>
      </c>
      <c r="K32" s="202">
        <v>795907.07000000007</v>
      </c>
      <c r="L32" s="203">
        <v>5363888.5500000007</v>
      </c>
      <c r="M32" s="202">
        <v>101708</v>
      </c>
      <c r="N32" s="203">
        <v>0</v>
      </c>
      <c r="O32" s="202">
        <v>633576.79000000015</v>
      </c>
      <c r="P32" s="203">
        <v>241886</v>
      </c>
      <c r="Q32" s="202">
        <v>1607656</v>
      </c>
      <c r="R32" s="203">
        <v>384488.9</v>
      </c>
      <c r="S32" s="202">
        <v>1871835.64</v>
      </c>
      <c r="T32" s="203">
        <v>0</v>
      </c>
      <c r="U32" s="202">
        <v>3760</v>
      </c>
      <c r="V32" s="203">
        <v>30912959.27</v>
      </c>
      <c r="W32" s="202">
        <v>1339593.6800000002</v>
      </c>
      <c r="X32" s="203">
        <v>0</v>
      </c>
      <c r="Y32" s="202">
        <v>4298255.2699999996</v>
      </c>
      <c r="Z32" s="64">
        <f t="shared" si="0"/>
        <v>88439393.939999998</v>
      </c>
      <c r="AA32" s="122"/>
    </row>
    <row r="33" spans="1:27">
      <c r="A33" s="280">
        <v>52</v>
      </c>
      <c r="B33" s="225">
        <v>30</v>
      </c>
      <c r="C33" s="225">
        <v>3</v>
      </c>
      <c r="D33" s="202" t="s">
        <v>49</v>
      </c>
      <c r="E33" s="202" t="s">
        <v>236</v>
      </c>
      <c r="F33" s="270" t="s">
        <v>372</v>
      </c>
      <c r="G33" s="203">
        <v>36062186.219999999</v>
      </c>
      <c r="H33" s="202">
        <v>4447632.16</v>
      </c>
      <c r="I33" s="203">
        <v>2784650.83</v>
      </c>
      <c r="J33" s="202">
        <v>205900</v>
      </c>
      <c r="K33" s="202">
        <v>1139823.8900000001</v>
      </c>
      <c r="L33" s="203">
        <v>4047457.63</v>
      </c>
      <c r="M33" s="202">
        <v>234855</v>
      </c>
      <c r="N33" s="203">
        <v>10995.73</v>
      </c>
      <c r="O33" s="202">
        <v>1078216.7599999998</v>
      </c>
      <c r="P33" s="203">
        <v>2222</v>
      </c>
      <c r="Q33" s="202">
        <v>1326719.5</v>
      </c>
      <c r="R33" s="203">
        <v>3638</v>
      </c>
      <c r="S33" s="202">
        <v>2527863.92</v>
      </c>
      <c r="T33" s="203">
        <v>0</v>
      </c>
      <c r="U33" s="202">
        <v>46980</v>
      </c>
      <c r="V33" s="203">
        <v>21387023.899999999</v>
      </c>
      <c r="W33" s="202">
        <v>1030183.4500000001</v>
      </c>
      <c r="X33" s="203">
        <v>0</v>
      </c>
      <c r="Y33" s="202">
        <v>7888905.7800000012</v>
      </c>
      <c r="Z33" s="64">
        <f t="shared" si="0"/>
        <v>84225254.769999996</v>
      </c>
      <c r="AA33" s="122"/>
    </row>
    <row r="34" spans="1:27">
      <c r="A34" s="280">
        <v>27</v>
      </c>
      <c r="B34" s="225">
        <v>31</v>
      </c>
      <c r="C34" s="225">
        <v>4</v>
      </c>
      <c r="D34" s="202" t="s">
        <v>53</v>
      </c>
      <c r="E34" s="202" t="s">
        <v>206</v>
      </c>
      <c r="F34" s="270" t="s">
        <v>338</v>
      </c>
      <c r="G34" s="203">
        <v>29136263.079999998</v>
      </c>
      <c r="H34" s="202">
        <v>1138869.4100000001</v>
      </c>
      <c r="I34" s="203">
        <v>3054664.5300000003</v>
      </c>
      <c r="J34" s="202">
        <v>0</v>
      </c>
      <c r="K34" s="202">
        <v>508980.50000000006</v>
      </c>
      <c r="L34" s="203">
        <v>5196182.43</v>
      </c>
      <c r="M34" s="202">
        <v>166294</v>
      </c>
      <c r="N34" s="203">
        <v>28982</v>
      </c>
      <c r="O34" s="202">
        <v>1123544.1499999999</v>
      </c>
      <c r="P34" s="203">
        <v>24832</v>
      </c>
      <c r="Q34" s="202">
        <v>7130774</v>
      </c>
      <c r="R34" s="203">
        <v>1422786.85</v>
      </c>
      <c r="S34" s="202">
        <v>829493.13</v>
      </c>
      <c r="T34" s="203">
        <v>0</v>
      </c>
      <c r="U34" s="202">
        <v>59464</v>
      </c>
      <c r="V34" s="203">
        <v>23190957.399999999</v>
      </c>
      <c r="W34" s="202">
        <v>801507.17999999993</v>
      </c>
      <c r="X34" s="203">
        <v>0</v>
      </c>
      <c r="Y34" s="202">
        <v>1115857</v>
      </c>
      <c r="Z34" s="64">
        <f t="shared" si="0"/>
        <v>74929451.660000011</v>
      </c>
      <c r="AA34" s="122"/>
    </row>
    <row r="35" spans="1:27">
      <c r="A35" s="280">
        <v>29</v>
      </c>
      <c r="B35" s="225">
        <v>32</v>
      </c>
      <c r="C35" s="225">
        <v>4</v>
      </c>
      <c r="D35" s="202" t="s">
        <v>53</v>
      </c>
      <c r="E35" s="202" t="s">
        <v>208</v>
      </c>
      <c r="F35" s="270" t="s">
        <v>340</v>
      </c>
      <c r="G35" s="203">
        <v>31470130.699999999</v>
      </c>
      <c r="H35" s="202">
        <v>934889.8899999999</v>
      </c>
      <c r="I35" s="203">
        <v>2202122.73</v>
      </c>
      <c r="J35" s="202">
        <v>377250</v>
      </c>
      <c r="K35" s="202">
        <v>1035590.3800000001</v>
      </c>
      <c r="L35" s="203">
        <v>3155387.61</v>
      </c>
      <c r="M35" s="202">
        <v>265696</v>
      </c>
      <c r="N35" s="203">
        <v>183690.75</v>
      </c>
      <c r="O35" s="202">
        <v>558551.16999999993</v>
      </c>
      <c r="P35" s="203">
        <v>19140</v>
      </c>
      <c r="Q35" s="202">
        <v>1560934</v>
      </c>
      <c r="R35" s="203">
        <v>0</v>
      </c>
      <c r="S35" s="202">
        <v>2154637.67</v>
      </c>
      <c r="T35" s="203">
        <v>0</v>
      </c>
      <c r="U35" s="202">
        <v>0</v>
      </c>
      <c r="V35" s="203">
        <v>24777556.260000002</v>
      </c>
      <c r="W35" s="202">
        <v>890820.3</v>
      </c>
      <c r="X35" s="203">
        <v>0</v>
      </c>
      <c r="Y35" s="202">
        <v>4411058.2300000004</v>
      </c>
      <c r="Z35" s="64">
        <f t="shared" si="0"/>
        <v>73997455.690000013</v>
      </c>
      <c r="AA35" s="122"/>
    </row>
    <row r="36" spans="1:27">
      <c r="A36" s="280">
        <v>30</v>
      </c>
      <c r="B36" s="225">
        <v>33</v>
      </c>
      <c r="C36" s="225">
        <v>4</v>
      </c>
      <c r="D36" s="202" t="s">
        <v>53</v>
      </c>
      <c r="E36" s="202" t="s">
        <v>209</v>
      </c>
      <c r="F36" s="270" t="s">
        <v>341</v>
      </c>
      <c r="G36" s="203">
        <v>39460073.840000004</v>
      </c>
      <c r="H36" s="202">
        <v>808181.14</v>
      </c>
      <c r="I36" s="203">
        <v>7386659.6000000006</v>
      </c>
      <c r="J36" s="202">
        <v>155950</v>
      </c>
      <c r="K36" s="202">
        <v>1268687.0200000003</v>
      </c>
      <c r="L36" s="203">
        <v>3901791.1399999997</v>
      </c>
      <c r="M36" s="202">
        <v>285192.75</v>
      </c>
      <c r="N36" s="203">
        <v>51830</v>
      </c>
      <c r="O36" s="202">
        <v>955913.11</v>
      </c>
      <c r="P36" s="203">
        <v>26852.989999999998</v>
      </c>
      <c r="Q36" s="202">
        <v>1909951.25</v>
      </c>
      <c r="R36" s="203">
        <v>0</v>
      </c>
      <c r="S36" s="202">
        <v>1972984.59</v>
      </c>
      <c r="T36" s="203">
        <v>0</v>
      </c>
      <c r="U36" s="202">
        <v>49390</v>
      </c>
      <c r="V36" s="203">
        <v>22539967.420000002</v>
      </c>
      <c r="W36" s="202">
        <v>893303.08</v>
      </c>
      <c r="X36" s="203">
        <v>0</v>
      </c>
      <c r="Y36" s="202">
        <v>2550986.7800000003</v>
      </c>
      <c r="Z36" s="64">
        <f t="shared" si="0"/>
        <v>84217714.710000023</v>
      </c>
      <c r="AA36" s="122"/>
    </row>
    <row r="37" spans="1:27">
      <c r="A37" s="280">
        <v>56</v>
      </c>
      <c r="B37" s="225">
        <v>34</v>
      </c>
      <c r="C37" s="225">
        <v>4</v>
      </c>
      <c r="D37" s="202" t="s">
        <v>47</v>
      </c>
      <c r="E37" s="202" t="s">
        <v>217</v>
      </c>
      <c r="F37" s="270" t="s">
        <v>349</v>
      </c>
      <c r="G37" s="203">
        <v>26887886.240000002</v>
      </c>
      <c r="H37" s="202">
        <v>8841672.1900000013</v>
      </c>
      <c r="I37" s="203">
        <v>8204722.4700000007</v>
      </c>
      <c r="J37" s="202">
        <v>37650</v>
      </c>
      <c r="K37" s="202">
        <v>1416341.2499999995</v>
      </c>
      <c r="L37" s="203">
        <v>6232826.0700000003</v>
      </c>
      <c r="M37" s="202">
        <v>369717</v>
      </c>
      <c r="N37" s="203">
        <v>29567.25</v>
      </c>
      <c r="O37" s="202">
        <v>1205011.2200000002</v>
      </c>
      <c r="P37" s="203">
        <v>73233.01999999999</v>
      </c>
      <c r="Q37" s="202">
        <v>2040609.5</v>
      </c>
      <c r="R37" s="203">
        <v>140320.35999999999</v>
      </c>
      <c r="S37" s="202">
        <v>1096400.1499999999</v>
      </c>
      <c r="T37" s="203">
        <v>14125000</v>
      </c>
      <c r="U37" s="202">
        <v>119964</v>
      </c>
      <c r="V37" s="203">
        <v>22679103.670000002</v>
      </c>
      <c r="W37" s="202">
        <v>926432.58</v>
      </c>
      <c r="X37" s="203">
        <v>0</v>
      </c>
      <c r="Y37" s="202">
        <v>11109239.290000001</v>
      </c>
      <c r="Z37" s="64">
        <f t="shared" si="0"/>
        <v>105535696.26000001</v>
      </c>
      <c r="AA37" s="122"/>
    </row>
    <row r="38" spans="1:27">
      <c r="A38" s="280">
        <v>19</v>
      </c>
      <c r="B38" s="225">
        <v>35</v>
      </c>
      <c r="C38" s="225">
        <v>4</v>
      </c>
      <c r="D38" s="202" t="s">
        <v>55</v>
      </c>
      <c r="E38" s="202" t="s">
        <v>176</v>
      </c>
      <c r="F38" s="270" t="s">
        <v>303</v>
      </c>
      <c r="G38" s="203">
        <v>37306623.240000002</v>
      </c>
      <c r="H38" s="202">
        <v>2350531.02</v>
      </c>
      <c r="I38" s="203">
        <v>4299505.97</v>
      </c>
      <c r="J38" s="202">
        <v>175400</v>
      </c>
      <c r="K38" s="202">
        <v>1147535.3299999998</v>
      </c>
      <c r="L38" s="203">
        <v>5149493.9799999995</v>
      </c>
      <c r="M38" s="202">
        <v>599861</v>
      </c>
      <c r="N38" s="203">
        <v>2887.5</v>
      </c>
      <c r="O38" s="202">
        <v>1221767.1199999999</v>
      </c>
      <c r="P38" s="203">
        <v>23380.5</v>
      </c>
      <c r="Q38" s="202">
        <v>1889003.5</v>
      </c>
      <c r="R38" s="203">
        <v>7210</v>
      </c>
      <c r="S38" s="202">
        <v>684840.03</v>
      </c>
      <c r="T38" s="203">
        <v>0</v>
      </c>
      <c r="U38" s="202">
        <v>75110</v>
      </c>
      <c r="V38" s="203">
        <v>27080237.079999998</v>
      </c>
      <c r="W38" s="202">
        <v>1120178.1500000001</v>
      </c>
      <c r="X38" s="203">
        <v>0</v>
      </c>
      <c r="Y38" s="202">
        <v>4160439.86</v>
      </c>
      <c r="Z38" s="64">
        <f t="shared" si="0"/>
        <v>87294004.280000001</v>
      </c>
      <c r="AA38" s="122"/>
    </row>
    <row r="39" spans="1:27">
      <c r="A39" s="280">
        <v>36</v>
      </c>
      <c r="B39" s="225">
        <v>36</v>
      </c>
      <c r="C39" s="225">
        <v>4</v>
      </c>
      <c r="D39" s="202" t="s">
        <v>49</v>
      </c>
      <c r="E39" s="202" t="s">
        <v>222</v>
      </c>
      <c r="F39" s="270" t="s">
        <v>356</v>
      </c>
      <c r="G39" s="203">
        <v>53264150.320000008</v>
      </c>
      <c r="H39" s="202">
        <v>1875220</v>
      </c>
      <c r="I39" s="203">
        <v>7354121.0300000003</v>
      </c>
      <c r="J39" s="202">
        <v>57200</v>
      </c>
      <c r="K39" s="202">
        <v>1242902.6399999999</v>
      </c>
      <c r="L39" s="203">
        <v>3471299.83</v>
      </c>
      <c r="M39" s="202">
        <v>383271</v>
      </c>
      <c r="N39" s="203">
        <v>0</v>
      </c>
      <c r="O39" s="202">
        <v>910716.07</v>
      </c>
      <c r="P39" s="203">
        <v>11479</v>
      </c>
      <c r="Q39" s="202">
        <v>1005973</v>
      </c>
      <c r="R39" s="203">
        <v>0</v>
      </c>
      <c r="S39" s="202">
        <v>5472008.0999999996</v>
      </c>
      <c r="T39" s="203">
        <v>0</v>
      </c>
      <c r="U39" s="202">
        <v>101350</v>
      </c>
      <c r="V39" s="203">
        <v>27686209.670000002</v>
      </c>
      <c r="W39" s="202">
        <v>1302272.18</v>
      </c>
      <c r="X39" s="203">
        <v>0</v>
      </c>
      <c r="Y39" s="202">
        <v>11775885.200000001</v>
      </c>
      <c r="Z39" s="64">
        <f t="shared" si="0"/>
        <v>115914058.04000001</v>
      </c>
      <c r="AA39" s="122"/>
    </row>
    <row r="40" spans="1:27">
      <c r="A40" s="280">
        <v>40</v>
      </c>
      <c r="B40" s="225">
        <v>37</v>
      </c>
      <c r="C40" s="225">
        <v>4</v>
      </c>
      <c r="D40" s="202" t="s">
        <v>49</v>
      </c>
      <c r="E40" s="202" t="s">
        <v>226</v>
      </c>
      <c r="F40" s="270" t="s">
        <v>360</v>
      </c>
      <c r="G40" s="203">
        <v>40878864.130000003</v>
      </c>
      <c r="H40" s="202">
        <v>1737880.59</v>
      </c>
      <c r="I40" s="203">
        <v>6903260.54</v>
      </c>
      <c r="J40" s="202">
        <v>258650</v>
      </c>
      <c r="K40" s="202">
        <v>729227.40999999992</v>
      </c>
      <c r="L40" s="203">
        <v>9798123.9100000001</v>
      </c>
      <c r="M40" s="202">
        <v>511044</v>
      </c>
      <c r="N40" s="203">
        <v>46166</v>
      </c>
      <c r="O40" s="202">
        <v>1830906.5299999998</v>
      </c>
      <c r="P40" s="203">
        <v>2986</v>
      </c>
      <c r="Q40" s="202">
        <v>2032902.9</v>
      </c>
      <c r="R40" s="203">
        <v>6800.81</v>
      </c>
      <c r="S40" s="202">
        <v>6095605.3399999999</v>
      </c>
      <c r="T40" s="203">
        <v>0</v>
      </c>
      <c r="U40" s="202">
        <v>150110</v>
      </c>
      <c r="V40" s="203">
        <v>27810508.870000001</v>
      </c>
      <c r="W40" s="202">
        <v>1202681.67</v>
      </c>
      <c r="X40" s="203">
        <v>0</v>
      </c>
      <c r="Y40" s="202">
        <v>7551583.5599999996</v>
      </c>
      <c r="Z40" s="64">
        <f t="shared" si="0"/>
        <v>107547302.26000001</v>
      </c>
      <c r="AA40" s="122"/>
    </row>
    <row r="41" spans="1:27">
      <c r="A41" s="280">
        <v>43</v>
      </c>
      <c r="B41" s="225">
        <v>38</v>
      </c>
      <c r="C41" s="225">
        <v>4</v>
      </c>
      <c r="D41" s="202" t="s">
        <v>49</v>
      </c>
      <c r="E41" s="202" t="s">
        <v>228</v>
      </c>
      <c r="F41" s="270" t="s">
        <v>363</v>
      </c>
      <c r="G41" s="203">
        <v>50500333.370000005</v>
      </c>
      <c r="H41" s="202">
        <v>2516032.25</v>
      </c>
      <c r="I41" s="203">
        <v>3745985.39</v>
      </c>
      <c r="J41" s="202">
        <v>304200</v>
      </c>
      <c r="K41" s="202">
        <v>1194785.6200000001</v>
      </c>
      <c r="L41" s="203">
        <v>5958439.7599999998</v>
      </c>
      <c r="M41" s="202">
        <v>359242</v>
      </c>
      <c r="N41" s="203">
        <v>67795.5</v>
      </c>
      <c r="O41" s="202">
        <v>1978342.0299999998</v>
      </c>
      <c r="P41" s="203">
        <v>12765.5</v>
      </c>
      <c r="Q41" s="202">
        <v>2023684</v>
      </c>
      <c r="R41" s="203">
        <v>0</v>
      </c>
      <c r="S41" s="202">
        <v>1621570.78</v>
      </c>
      <c r="T41" s="203">
        <v>0</v>
      </c>
      <c r="U41" s="202">
        <v>0</v>
      </c>
      <c r="V41" s="203">
        <v>26172736.440000001</v>
      </c>
      <c r="W41" s="202">
        <v>1088305.01</v>
      </c>
      <c r="X41" s="203">
        <v>0</v>
      </c>
      <c r="Y41" s="202">
        <v>4765570.28</v>
      </c>
      <c r="Z41" s="64">
        <f t="shared" si="0"/>
        <v>102309787.93000001</v>
      </c>
      <c r="AA41" s="122"/>
    </row>
    <row r="42" spans="1:27">
      <c r="A42" s="280">
        <v>4</v>
      </c>
      <c r="B42" s="225">
        <v>39</v>
      </c>
      <c r="C42" s="225">
        <v>4</v>
      </c>
      <c r="D42" s="202" t="s">
        <v>51</v>
      </c>
      <c r="E42" s="202" t="s">
        <v>240</v>
      </c>
      <c r="F42" s="270" t="s">
        <v>376</v>
      </c>
      <c r="G42" s="203">
        <v>34201978.490000002</v>
      </c>
      <c r="H42" s="202">
        <v>845011.73</v>
      </c>
      <c r="I42" s="203">
        <v>4948535.8100000005</v>
      </c>
      <c r="J42" s="202">
        <v>84550</v>
      </c>
      <c r="K42" s="202">
        <v>789734.45</v>
      </c>
      <c r="L42" s="203">
        <v>5427009.3400000008</v>
      </c>
      <c r="M42" s="202">
        <v>52295</v>
      </c>
      <c r="N42" s="203">
        <v>50220</v>
      </c>
      <c r="O42" s="202">
        <v>832216.09</v>
      </c>
      <c r="P42" s="203">
        <v>55183.200000000012</v>
      </c>
      <c r="Q42" s="202">
        <v>4202517</v>
      </c>
      <c r="R42" s="203">
        <v>159953.56</v>
      </c>
      <c r="S42" s="202">
        <v>1521034.35</v>
      </c>
      <c r="T42" s="203">
        <v>0</v>
      </c>
      <c r="U42" s="202">
        <v>0</v>
      </c>
      <c r="V42" s="203">
        <v>31470862.57</v>
      </c>
      <c r="W42" s="202">
        <v>1462408.8699999999</v>
      </c>
      <c r="X42" s="203">
        <v>0</v>
      </c>
      <c r="Y42" s="202">
        <v>4534895.8100000005</v>
      </c>
      <c r="Z42" s="64">
        <f t="shared" si="0"/>
        <v>90638406.270000026</v>
      </c>
      <c r="AA42" s="122"/>
    </row>
    <row r="43" spans="1:27">
      <c r="A43" s="280">
        <v>9</v>
      </c>
      <c r="B43" s="225">
        <v>40</v>
      </c>
      <c r="C43" s="225">
        <v>4</v>
      </c>
      <c r="D43" s="202" t="s">
        <v>51</v>
      </c>
      <c r="E43" s="202" t="s">
        <v>244</v>
      </c>
      <c r="F43" s="270" t="s">
        <v>381</v>
      </c>
      <c r="G43" s="203">
        <v>41370505.200000003</v>
      </c>
      <c r="H43" s="202">
        <v>3081017.29</v>
      </c>
      <c r="I43" s="203">
        <v>4551861.04</v>
      </c>
      <c r="J43" s="202">
        <v>145550</v>
      </c>
      <c r="K43" s="202">
        <v>692669.69</v>
      </c>
      <c r="L43" s="203">
        <v>4715815.2</v>
      </c>
      <c r="M43" s="202">
        <v>151187.33000000002</v>
      </c>
      <c r="N43" s="203">
        <v>0</v>
      </c>
      <c r="O43" s="202">
        <v>985275.37</v>
      </c>
      <c r="P43" s="203">
        <v>23199.090000000004</v>
      </c>
      <c r="Q43" s="202">
        <v>1614397</v>
      </c>
      <c r="R43" s="203">
        <v>8696.61</v>
      </c>
      <c r="S43" s="202">
        <v>2815095.85</v>
      </c>
      <c r="T43" s="203">
        <v>0</v>
      </c>
      <c r="U43" s="202">
        <v>0</v>
      </c>
      <c r="V43" s="203">
        <v>29890192.899999999</v>
      </c>
      <c r="W43" s="202">
        <v>1239834.6100000001</v>
      </c>
      <c r="X43" s="203">
        <v>0</v>
      </c>
      <c r="Y43" s="202">
        <v>6187869.5700000003</v>
      </c>
      <c r="Z43" s="64">
        <f t="shared" si="0"/>
        <v>97473166.75</v>
      </c>
      <c r="AA43" s="122"/>
    </row>
    <row r="44" spans="1:27">
      <c r="A44" s="280">
        <v>33</v>
      </c>
      <c r="B44" s="225">
        <v>41</v>
      </c>
      <c r="C44" s="225">
        <v>4</v>
      </c>
      <c r="D44" s="202" t="s">
        <v>53</v>
      </c>
      <c r="E44" s="202" t="s">
        <v>212</v>
      </c>
      <c r="F44" s="270" t="s">
        <v>344</v>
      </c>
      <c r="G44" s="203">
        <v>37007479.440000005</v>
      </c>
      <c r="H44" s="202">
        <v>1673738.33</v>
      </c>
      <c r="I44" s="203">
        <v>2742348.54</v>
      </c>
      <c r="J44" s="202">
        <v>185600</v>
      </c>
      <c r="K44" s="202">
        <v>1012690.5599999999</v>
      </c>
      <c r="L44" s="203">
        <v>3599794.44</v>
      </c>
      <c r="M44" s="202">
        <v>284525.5</v>
      </c>
      <c r="N44" s="203">
        <v>26645</v>
      </c>
      <c r="O44" s="202">
        <v>764623.27999999991</v>
      </c>
      <c r="P44" s="203">
        <v>80589</v>
      </c>
      <c r="Q44" s="202">
        <v>1694426.5</v>
      </c>
      <c r="R44" s="203">
        <v>189472.45</v>
      </c>
      <c r="S44" s="202">
        <v>2346911.46</v>
      </c>
      <c r="T44" s="203">
        <v>0</v>
      </c>
      <c r="U44" s="202">
        <v>4770</v>
      </c>
      <c r="V44" s="203">
        <v>23301479.190000001</v>
      </c>
      <c r="W44" s="202">
        <v>920418.4</v>
      </c>
      <c r="X44" s="203">
        <v>0</v>
      </c>
      <c r="Y44" s="202">
        <v>3099754.15</v>
      </c>
      <c r="Z44" s="64">
        <f t="shared" si="0"/>
        <v>78935266.240000024</v>
      </c>
      <c r="AA44" s="122"/>
    </row>
    <row r="45" spans="1:27">
      <c r="A45" s="280">
        <v>67</v>
      </c>
      <c r="B45" s="225">
        <v>42</v>
      </c>
      <c r="C45" s="225">
        <v>4</v>
      </c>
      <c r="D45" s="202" t="s">
        <v>88</v>
      </c>
      <c r="E45" s="202" t="s">
        <v>182</v>
      </c>
      <c r="F45" s="270" t="s">
        <v>310</v>
      </c>
      <c r="G45" s="203">
        <v>37277751.270000003</v>
      </c>
      <c r="H45" s="202">
        <v>4223961.45</v>
      </c>
      <c r="I45" s="203">
        <v>2623767.8600000003</v>
      </c>
      <c r="J45" s="202">
        <v>84300</v>
      </c>
      <c r="K45" s="202">
        <v>657657</v>
      </c>
      <c r="L45" s="203">
        <v>3982554.54</v>
      </c>
      <c r="M45" s="202">
        <v>179671</v>
      </c>
      <c r="N45" s="203">
        <v>0</v>
      </c>
      <c r="O45" s="202">
        <v>946217.83</v>
      </c>
      <c r="P45" s="203">
        <v>38608</v>
      </c>
      <c r="Q45" s="202">
        <v>2252736.58</v>
      </c>
      <c r="R45" s="203">
        <v>18271</v>
      </c>
      <c r="S45" s="202">
        <v>1534736.37</v>
      </c>
      <c r="T45" s="203">
        <v>0</v>
      </c>
      <c r="U45" s="202">
        <v>0</v>
      </c>
      <c r="V45" s="203">
        <v>20976690.120000001</v>
      </c>
      <c r="W45" s="202">
        <v>939169.99</v>
      </c>
      <c r="X45" s="203">
        <v>0</v>
      </c>
      <c r="Y45" s="202">
        <v>3783530.55</v>
      </c>
      <c r="Z45" s="64">
        <f t="shared" si="0"/>
        <v>79519623.559999987</v>
      </c>
      <c r="AA45" s="122"/>
    </row>
    <row r="46" spans="1:27">
      <c r="A46" s="280">
        <v>77</v>
      </c>
      <c r="B46" s="225">
        <v>43</v>
      </c>
      <c r="C46" s="225">
        <v>5</v>
      </c>
      <c r="D46" s="202" t="s">
        <v>45</v>
      </c>
      <c r="E46" s="202" t="s">
        <v>191</v>
      </c>
      <c r="F46" s="270" t="s">
        <v>320</v>
      </c>
      <c r="G46" s="203">
        <v>38191262.539999999</v>
      </c>
      <c r="H46" s="202">
        <v>4135422.7600000002</v>
      </c>
      <c r="I46" s="203">
        <v>4460369.01</v>
      </c>
      <c r="J46" s="202">
        <v>98350</v>
      </c>
      <c r="K46" s="202">
        <v>882800.6</v>
      </c>
      <c r="L46" s="203">
        <v>6946246.8699999992</v>
      </c>
      <c r="M46" s="202">
        <v>352295</v>
      </c>
      <c r="N46" s="203">
        <v>0</v>
      </c>
      <c r="O46" s="202">
        <v>977025.98</v>
      </c>
      <c r="P46" s="203">
        <v>8525</v>
      </c>
      <c r="Q46" s="202">
        <v>1149618</v>
      </c>
      <c r="R46" s="203">
        <v>0</v>
      </c>
      <c r="S46" s="202">
        <v>4050462.78</v>
      </c>
      <c r="T46" s="203">
        <v>0</v>
      </c>
      <c r="U46" s="202">
        <v>113350</v>
      </c>
      <c r="V46" s="203">
        <v>30432760.120000001</v>
      </c>
      <c r="W46" s="202">
        <v>1711406.93</v>
      </c>
      <c r="X46" s="203">
        <v>0</v>
      </c>
      <c r="Y46" s="202">
        <v>5343313.1099999994</v>
      </c>
      <c r="Z46" s="64">
        <f t="shared" si="0"/>
        <v>98853208.700000003</v>
      </c>
      <c r="AA46" s="122"/>
    </row>
    <row r="47" spans="1:27">
      <c r="A47" s="280">
        <v>17</v>
      </c>
      <c r="B47" s="225">
        <v>44</v>
      </c>
      <c r="C47" s="225">
        <v>5</v>
      </c>
      <c r="D47" s="202" t="s">
        <v>55</v>
      </c>
      <c r="E47" s="202" t="s">
        <v>174</v>
      </c>
      <c r="F47" s="270" t="s">
        <v>301</v>
      </c>
      <c r="G47" s="203">
        <v>40574975.600000009</v>
      </c>
      <c r="H47" s="202">
        <v>5399150.9600000009</v>
      </c>
      <c r="I47" s="203">
        <v>7532567.1400000006</v>
      </c>
      <c r="J47" s="202">
        <v>90400</v>
      </c>
      <c r="K47" s="202">
        <v>1527425.8300000003</v>
      </c>
      <c r="L47" s="203">
        <v>6176998.1200000001</v>
      </c>
      <c r="M47" s="202">
        <v>771419.25</v>
      </c>
      <c r="N47" s="203">
        <v>51200</v>
      </c>
      <c r="O47" s="202">
        <v>1135595.19</v>
      </c>
      <c r="P47" s="203">
        <v>55535</v>
      </c>
      <c r="Q47" s="202">
        <v>2417558.94</v>
      </c>
      <c r="R47" s="203">
        <v>45856.75</v>
      </c>
      <c r="S47" s="202">
        <v>2115069.7999999998</v>
      </c>
      <c r="T47" s="203">
        <v>0</v>
      </c>
      <c r="U47" s="202">
        <v>45400</v>
      </c>
      <c r="V47" s="203">
        <v>27720857.609999999</v>
      </c>
      <c r="W47" s="202">
        <v>1175402.83</v>
      </c>
      <c r="X47" s="203">
        <v>0</v>
      </c>
      <c r="Y47" s="202">
        <v>3458736.76</v>
      </c>
      <c r="Z47" s="64">
        <f t="shared" si="0"/>
        <v>100294149.78</v>
      </c>
      <c r="AA47" s="122"/>
    </row>
    <row r="48" spans="1:27">
      <c r="A48" s="280">
        <v>18</v>
      </c>
      <c r="B48" s="225">
        <v>45</v>
      </c>
      <c r="C48" s="225">
        <v>5</v>
      </c>
      <c r="D48" s="202" t="s">
        <v>55</v>
      </c>
      <c r="E48" s="202" t="s">
        <v>175</v>
      </c>
      <c r="F48" s="270" t="s">
        <v>302</v>
      </c>
      <c r="G48" s="203">
        <v>53661509.590000004</v>
      </c>
      <c r="H48" s="202">
        <v>1988686.9999999998</v>
      </c>
      <c r="I48" s="203">
        <v>9200954.8500000015</v>
      </c>
      <c r="J48" s="202">
        <v>82300</v>
      </c>
      <c r="K48" s="202">
        <v>1378069.0800000003</v>
      </c>
      <c r="L48" s="203">
        <v>10241372.32</v>
      </c>
      <c r="M48" s="202">
        <v>632751.87</v>
      </c>
      <c r="N48" s="203">
        <v>51526.5</v>
      </c>
      <c r="O48" s="202">
        <v>1758840.0300000003</v>
      </c>
      <c r="P48" s="203">
        <v>8355</v>
      </c>
      <c r="Q48" s="202">
        <v>5260233.45</v>
      </c>
      <c r="R48" s="203">
        <v>11535.5</v>
      </c>
      <c r="S48" s="202">
        <v>3571434.69</v>
      </c>
      <c r="T48" s="203">
        <v>0</v>
      </c>
      <c r="U48" s="202">
        <v>20692.5</v>
      </c>
      <c r="V48" s="203">
        <v>25615560.899999999</v>
      </c>
      <c r="W48" s="202">
        <v>1036329.8099999999</v>
      </c>
      <c r="X48" s="203">
        <v>0</v>
      </c>
      <c r="Y48" s="202">
        <v>7675892.5500000007</v>
      </c>
      <c r="Z48" s="64">
        <f t="shared" si="0"/>
        <v>122196045.64</v>
      </c>
      <c r="AA48" s="122"/>
    </row>
    <row r="49" spans="1:27">
      <c r="A49" s="280">
        <v>48</v>
      </c>
      <c r="B49" s="225">
        <v>46</v>
      </c>
      <c r="C49" s="225">
        <v>5</v>
      </c>
      <c r="D49" s="202" t="s">
        <v>49</v>
      </c>
      <c r="E49" s="202" t="s">
        <v>232</v>
      </c>
      <c r="F49" s="270" t="s">
        <v>368</v>
      </c>
      <c r="G49" s="203">
        <v>37260956.700000003</v>
      </c>
      <c r="H49" s="202">
        <v>4080278.85</v>
      </c>
      <c r="I49" s="203">
        <v>6674095.5800000001</v>
      </c>
      <c r="J49" s="202">
        <v>79250</v>
      </c>
      <c r="K49" s="202">
        <v>1787695.9</v>
      </c>
      <c r="L49" s="203">
        <v>8157786.8799999999</v>
      </c>
      <c r="M49" s="202">
        <v>349884</v>
      </c>
      <c r="N49" s="203">
        <v>24494.25</v>
      </c>
      <c r="O49" s="202">
        <v>1228707.1400000001</v>
      </c>
      <c r="P49" s="203">
        <v>13512</v>
      </c>
      <c r="Q49" s="202">
        <v>2242806.75</v>
      </c>
      <c r="R49" s="203">
        <v>617.98</v>
      </c>
      <c r="S49" s="202">
        <v>1544845.7</v>
      </c>
      <c r="T49" s="203">
        <v>0</v>
      </c>
      <c r="U49" s="202">
        <v>0</v>
      </c>
      <c r="V49" s="203">
        <v>35067803.479999997</v>
      </c>
      <c r="W49" s="202">
        <v>1674422.79</v>
      </c>
      <c r="X49" s="203">
        <v>0</v>
      </c>
      <c r="Y49" s="202">
        <v>6483005.5</v>
      </c>
      <c r="Z49" s="64">
        <f t="shared" si="0"/>
        <v>106670163.50000001</v>
      </c>
      <c r="AA49" s="122"/>
    </row>
    <row r="50" spans="1:27">
      <c r="A50" s="280">
        <v>6</v>
      </c>
      <c r="B50" s="225">
        <v>47</v>
      </c>
      <c r="C50" s="225">
        <v>5</v>
      </c>
      <c r="D50" s="202" t="s">
        <v>51</v>
      </c>
      <c r="E50" s="202" t="s">
        <v>241</v>
      </c>
      <c r="F50" s="270" t="s">
        <v>378</v>
      </c>
      <c r="G50" s="203">
        <v>35167768.269999996</v>
      </c>
      <c r="H50" s="202">
        <v>9053868.3600000013</v>
      </c>
      <c r="I50" s="203">
        <v>6175320.6600000001</v>
      </c>
      <c r="J50" s="202">
        <v>154900</v>
      </c>
      <c r="K50" s="202">
        <v>1572311.17</v>
      </c>
      <c r="L50" s="203">
        <v>13605587.260000002</v>
      </c>
      <c r="M50" s="202">
        <v>322815.5</v>
      </c>
      <c r="N50" s="203">
        <v>84858.5</v>
      </c>
      <c r="O50" s="202">
        <v>1513836.9799999997</v>
      </c>
      <c r="P50" s="203">
        <v>81867</v>
      </c>
      <c r="Q50" s="202">
        <v>1424840.5</v>
      </c>
      <c r="R50" s="203">
        <v>50</v>
      </c>
      <c r="S50" s="202">
        <v>3184434.23</v>
      </c>
      <c r="T50" s="203">
        <v>0</v>
      </c>
      <c r="U50" s="202">
        <v>138373</v>
      </c>
      <c r="V50" s="203">
        <v>33176621.289999999</v>
      </c>
      <c r="W50" s="202">
        <v>1341604.01</v>
      </c>
      <c r="X50" s="203">
        <v>0</v>
      </c>
      <c r="Y50" s="202">
        <v>5058798.4800000004</v>
      </c>
      <c r="Z50" s="64">
        <f t="shared" si="0"/>
        <v>112057855.21000001</v>
      </c>
      <c r="AA50" s="122"/>
    </row>
    <row r="51" spans="1:27">
      <c r="A51" s="280">
        <v>10</v>
      </c>
      <c r="B51" s="225">
        <v>48</v>
      </c>
      <c r="C51" s="225">
        <v>5</v>
      </c>
      <c r="D51" s="202" t="s">
        <v>51</v>
      </c>
      <c r="E51" s="202" t="s">
        <v>245</v>
      </c>
      <c r="F51" s="270" t="s">
        <v>382</v>
      </c>
      <c r="G51" s="203">
        <v>47632276.990000002</v>
      </c>
      <c r="H51" s="202">
        <v>1290187.17</v>
      </c>
      <c r="I51" s="203">
        <v>10348319.82</v>
      </c>
      <c r="J51" s="202">
        <v>101800</v>
      </c>
      <c r="K51" s="202">
        <v>625414.77</v>
      </c>
      <c r="L51" s="203">
        <v>4228375.29</v>
      </c>
      <c r="M51" s="202">
        <v>483449</v>
      </c>
      <c r="N51" s="203">
        <v>0</v>
      </c>
      <c r="O51" s="202">
        <v>851666.81</v>
      </c>
      <c r="P51" s="203">
        <v>19140</v>
      </c>
      <c r="Q51" s="202">
        <v>1741997.18</v>
      </c>
      <c r="R51" s="203">
        <v>26868.870000000003</v>
      </c>
      <c r="S51" s="202">
        <v>4197782.09</v>
      </c>
      <c r="T51" s="203">
        <v>0</v>
      </c>
      <c r="U51" s="202">
        <v>258378</v>
      </c>
      <c r="V51" s="203">
        <v>28009953.350000001</v>
      </c>
      <c r="W51" s="202">
        <v>1248339.8</v>
      </c>
      <c r="X51" s="203">
        <v>0</v>
      </c>
      <c r="Y51" s="202">
        <v>7489493.0300000003</v>
      </c>
      <c r="Z51" s="64">
        <f t="shared" si="0"/>
        <v>108553442.17000003</v>
      </c>
      <c r="AA51" s="122"/>
    </row>
    <row r="52" spans="1:27">
      <c r="A52" s="280">
        <v>64</v>
      </c>
      <c r="B52" s="225">
        <v>49</v>
      </c>
      <c r="C52" s="225">
        <v>6</v>
      </c>
      <c r="D52" s="202" t="s">
        <v>88</v>
      </c>
      <c r="E52" s="202" t="s">
        <v>179</v>
      </c>
      <c r="F52" s="270" t="s">
        <v>307</v>
      </c>
      <c r="G52" s="203">
        <v>47087680.95000001</v>
      </c>
      <c r="H52" s="202">
        <v>6394233.5499999998</v>
      </c>
      <c r="I52" s="203">
        <v>6678425.1299999999</v>
      </c>
      <c r="J52" s="202">
        <v>188800</v>
      </c>
      <c r="K52" s="202">
        <v>1822940.63</v>
      </c>
      <c r="L52" s="203">
        <v>5775687.6099999994</v>
      </c>
      <c r="M52" s="202">
        <v>188360.25</v>
      </c>
      <c r="N52" s="203">
        <v>6825</v>
      </c>
      <c r="O52" s="202">
        <v>1408492.32</v>
      </c>
      <c r="P52" s="203">
        <v>500</v>
      </c>
      <c r="Q52" s="202">
        <v>1770584.72</v>
      </c>
      <c r="R52" s="203">
        <v>4494</v>
      </c>
      <c r="S52" s="202">
        <v>1956505.51</v>
      </c>
      <c r="T52" s="203">
        <v>0</v>
      </c>
      <c r="U52" s="202">
        <v>78655</v>
      </c>
      <c r="V52" s="203">
        <v>33320398.329999998</v>
      </c>
      <c r="W52" s="202">
        <v>1470362.3199999998</v>
      </c>
      <c r="X52" s="203">
        <v>0</v>
      </c>
      <c r="Y52" s="202">
        <v>6978421.6799999997</v>
      </c>
      <c r="Z52" s="64">
        <f t="shared" si="0"/>
        <v>115131367</v>
      </c>
      <c r="AA52" s="122"/>
    </row>
    <row r="53" spans="1:27">
      <c r="A53" s="280">
        <v>66</v>
      </c>
      <c r="B53" s="225">
        <v>50</v>
      </c>
      <c r="C53" s="225">
        <v>6</v>
      </c>
      <c r="D53" s="202" t="s">
        <v>88</v>
      </c>
      <c r="E53" s="202" t="s">
        <v>181</v>
      </c>
      <c r="F53" s="270" t="s">
        <v>309</v>
      </c>
      <c r="G53" s="203">
        <v>55645593.309999987</v>
      </c>
      <c r="H53" s="202">
        <v>1313162.8800000001</v>
      </c>
      <c r="I53" s="203">
        <v>13248384.92</v>
      </c>
      <c r="J53" s="202">
        <v>217950</v>
      </c>
      <c r="K53" s="202">
        <v>874585.89000000013</v>
      </c>
      <c r="L53" s="203">
        <v>4420073.8800000008</v>
      </c>
      <c r="M53" s="202">
        <v>486512.24</v>
      </c>
      <c r="N53" s="203">
        <v>5922</v>
      </c>
      <c r="O53" s="202">
        <v>911151.56</v>
      </c>
      <c r="P53" s="203">
        <v>28681</v>
      </c>
      <c r="Q53" s="202">
        <v>1627394.8900000001</v>
      </c>
      <c r="R53" s="203">
        <v>6126.96</v>
      </c>
      <c r="S53" s="202">
        <v>3936494.77</v>
      </c>
      <c r="T53" s="203">
        <v>0</v>
      </c>
      <c r="U53" s="202">
        <v>1670</v>
      </c>
      <c r="V53" s="203">
        <v>33619496.119999997</v>
      </c>
      <c r="W53" s="202">
        <v>1394144.64</v>
      </c>
      <c r="X53" s="203">
        <v>0</v>
      </c>
      <c r="Y53" s="202">
        <v>8470740.9600000009</v>
      </c>
      <c r="Z53" s="64">
        <f t="shared" si="0"/>
        <v>126208086.01999995</v>
      </c>
      <c r="AA53" s="122"/>
    </row>
    <row r="54" spans="1:27">
      <c r="A54" s="280">
        <v>73</v>
      </c>
      <c r="B54" s="225">
        <v>51</v>
      </c>
      <c r="C54" s="225">
        <v>6</v>
      </c>
      <c r="D54" s="202" t="s">
        <v>45</v>
      </c>
      <c r="E54" s="202" t="s">
        <v>187</v>
      </c>
      <c r="F54" s="270" t="s">
        <v>316</v>
      </c>
      <c r="G54" s="203">
        <v>40754107.620000005</v>
      </c>
      <c r="H54" s="202">
        <v>1463379.5300000003</v>
      </c>
      <c r="I54" s="203">
        <v>5847325.21</v>
      </c>
      <c r="J54" s="202">
        <v>96650</v>
      </c>
      <c r="K54" s="202">
        <v>1167003.5</v>
      </c>
      <c r="L54" s="203">
        <v>5716958.0700000003</v>
      </c>
      <c r="M54" s="202">
        <v>293349.5</v>
      </c>
      <c r="N54" s="203">
        <v>28826</v>
      </c>
      <c r="O54" s="202">
        <v>667815.69999999995</v>
      </c>
      <c r="P54" s="203">
        <v>11248</v>
      </c>
      <c r="Q54" s="202">
        <v>1599374.5</v>
      </c>
      <c r="R54" s="203">
        <v>0</v>
      </c>
      <c r="S54" s="202">
        <v>2304103.52</v>
      </c>
      <c r="T54" s="203">
        <v>0</v>
      </c>
      <c r="U54" s="202">
        <v>20635</v>
      </c>
      <c r="V54" s="203">
        <v>29043896.77</v>
      </c>
      <c r="W54" s="202">
        <v>1242690.6900000002</v>
      </c>
      <c r="X54" s="203">
        <v>0</v>
      </c>
      <c r="Y54" s="202">
        <v>9122892.9800000004</v>
      </c>
      <c r="Z54" s="64">
        <f t="shared" si="0"/>
        <v>99380256.590000018</v>
      </c>
      <c r="AA54" s="122"/>
    </row>
    <row r="55" spans="1:27">
      <c r="A55" s="280">
        <v>24</v>
      </c>
      <c r="B55" s="225">
        <v>52</v>
      </c>
      <c r="C55" s="225">
        <v>6</v>
      </c>
      <c r="D55" s="202" t="s">
        <v>53</v>
      </c>
      <c r="E55" s="202" t="s">
        <v>204</v>
      </c>
      <c r="F55" s="270" t="s">
        <v>335</v>
      </c>
      <c r="G55" s="203">
        <v>51196588.269999996</v>
      </c>
      <c r="H55" s="202">
        <v>1782929.7999999998</v>
      </c>
      <c r="I55" s="203">
        <v>8551461.5999999996</v>
      </c>
      <c r="J55" s="202">
        <v>385400</v>
      </c>
      <c r="K55" s="202">
        <v>1148374.08</v>
      </c>
      <c r="L55" s="203">
        <v>6186382.0599999996</v>
      </c>
      <c r="M55" s="202">
        <v>267673</v>
      </c>
      <c r="N55" s="203">
        <v>431324.16000000003</v>
      </c>
      <c r="O55" s="202">
        <v>1009780.9800000001</v>
      </c>
      <c r="P55" s="203">
        <v>288158</v>
      </c>
      <c r="Q55" s="202">
        <v>4263083.1899999995</v>
      </c>
      <c r="R55" s="203">
        <v>223950</v>
      </c>
      <c r="S55" s="202">
        <v>3353026.77</v>
      </c>
      <c r="T55" s="203">
        <v>0</v>
      </c>
      <c r="U55" s="202">
        <v>102560</v>
      </c>
      <c r="V55" s="203">
        <v>24997017.649999999</v>
      </c>
      <c r="W55" s="202">
        <v>1050223.25</v>
      </c>
      <c r="X55" s="203">
        <v>0</v>
      </c>
      <c r="Y55" s="202">
        <v>2587289.4500000002</v>
      </c>
      <c r="Z55" s="64">
        <f t="shared" si="0"/>
        <v>107825222.25999998</v>
      </c>
      <c r="AA55" s="122"/>
    </row>
    <row r="56" spans="1:27">
      <c r="A56" s="280">
        <v>14</v>
      </c>
      <c r="B56" s="225">
        <v>53</v>
      </c>
      <c r="C56" s="225">
        <v>6</v>
      </c>
      <c r="D56" s="202" t="s">
        <v>55</v>
      </c>
      <c r="E56" s="202" t="s">
        <v>171</v>
      </c>
      <c r="F56" s="270" t="s">
        <v>298</v>
      </c>
      <c r="G56" s="203">
        <v>51055094.870000012</v>
      </c>
      <c r="H56" s="202">
        <v>2010472.22</v>
      </c>
      <c r="I56" s="203">
        <v>7751134.7599999998</v>
      </c>
      <c r="J56" s="202">
        <v>267900</v>
      </c>
      <c r="K56" s="202">
        <v>1141644.9400000002</v>
      </c>
      <c r="L56" s="203">
        <v>6305431.1599999992</v>
      </c>
      <c r="M56" s="202">
        <v>650001.39999999991</v>
      </c>
      <c r="N56" s="203">
        <v>5888.2</v>
      </c>
      <c r="O56" s="202">
        <v>1824566</v>
      </c>
      <c r="P56" s="203">
        <v>55560.490000000005</v>
      </c>
      <c r="Q56" s="202">
        <v>2879890.8400000003</v>
      </c>
      <c r="R56" s="203">
        <v>9285.7100000000009</v>
      </c>
      <c r="S56" s="202">
        <v>2660150.17</v>
      </c>
      <c r="T56" s="203">
        <v>0</v>
      </c>
      <c r="U56" s="202">
        <v>48910</v>
      </c>
      <c r="V56" s="203">
        <v>26438590.710000001</v>
      </c>
      <c r="W56" s="202">
        <v>1170813.98</v>
      </c>
      <c r="X56" s="203">
        <v>0</v>
      </c>
      <c r="Y56" s="202">
        <v>5614284.25</v>
      </c>
      <c r="Z56" s="64">
        <f t="shared" si="0"/>
        <v>109889619.7</v>
      </c>
      <c r="AA56" s="122"/>
    </row>
    <row r="57" spans="1:27">
      <c r="A57" s="280">
        <v>7</v>
      </c>
      <c r="B57" s="225">
        <v>54</v>
      </c>
      <c r="C57" s="225">
        <v>6</v>
      </c>
      <c r="D57" s="202" t="s">
        <v>51</v>
      </c>
      <c r="E57" s="202" t="s">
        <v>242</v>
      </c>
      <c r="F57" s="270" t="s">
        <v>379</v>
      </c>
      <c r="G57" s="203">
        <v>56308614.849999994</v>
      </c>
      <c r="H57" s="202">
        <v>4736342.4400000004</v>
      </c>
      <c r="I57" s="203">
        <v>11112791.469999999</v>
      </c>
      <c r="J57" s="202">
        <v>97300</v>
      </c>
      <c r="K57" s="202">
        <v>793687.34000000008</v>
      </c>
      <c r="L57" s="203">
        <v>6390117.8399999999</v>
      </c>
      <c r="M57" s="202">
        <v>652878.25</v>
      </c>
      <c r="N57" s="203">
        <v>23205.75</v>
      </c>
      <c r="O57" s="202">
        <v>1226495.3099999998</v>
      </c>
      <c r="P57" s="203">
        <v>51517.319999999992</v>
      </c>
      <c r="Q57" s="202">
        <v>2099899.7000000002</v>
      </c>
      <c r="R57" s="203">
        <v>0</v>
      </c>
      <c r="S57" s="202">
        <v>5531348.5099999998</v>
      </c>
      <c r="T57" s="203">
        <v>0</v>
      </c>
      <c r="U57" s="202">
        <v>0</v>
      </c>
      <c r="V57" s="203">
        <v>44217651.899999999</v>
      </c>
      <c r="W57" s="202">
        <v>1935592.3399999999</v>
      </c>
      <c r="X57" s="203">
        <v>0</v>
      </c>
      <c r="Y57" s="202">
        <v>6576030.1600000001</v>
      </c>
      <c r="Z57" s="64">
        <f t="shared" si="0"/>
        <v>141753473.18000001</v>
      </c>
      <c r="AA57" s="122"/>
    </row>
    <row r="58" spans="1:27">
      <c r="A58" s="280">
        <v>69</v>
      </c>
      <c r="B58" s="225">
        <v>55</v>
      </c>
      <c r="C58" s="225">
        <v>7</v>
      </c>
      <c r="D58" s="202" t="s">
        <v>45</v>
      </c>
      <c r="E58" s="202" t="s">
        <v>184</v>
      </c>
      <c r="F58" s="270" t="s">
        <v>312</v>
      </c>
      <c r="G58" s="203">
        <v>59790704.710000001</v>
      </c>
      <c r="H58" s="202">
        <v>2433943.33</v>
      </c>
      <c r="I58" s="203">
        <v>7884411.2800000003</v>
      </c>
      <c r="J58" s="202">
        <v>175000</v>
      </c>
      <c r="K58" s="202">
        <v>2211234.2000000002</v>
      </c>
      <c r="L58" s="203">
        <v>6607664.9899999993</v>
      </c>
      <c r="M58" s="202">
        <v>1043641.5</v>
      </c>
      <c r="N58" s="203">
        <v>17643</v>
      </c>
      <c r="O58" s="202">
        <v>1601257.7</v>
      </c>
      <c r="P58" s="203">
        <v>33450.15</v>
      </c>
      <c r="Q58" s="202">
        <v>1960960.4</v>
      </c>
      <c r="R58" s="203">
        <v>0</v>
      </c>
      <c r="S58" s="202">
        <v>3452740.21</v>
      </c>
      <c r="T58" s="203">
        <v>0</v>
      </c>
      <c r="U58" s="202">
        <v>63430</v>
      </c>
      <c r="V58" s="203">
        <v>34836092.93</v>
      </c>
      <c r="W58" s="202">
        <v>1501857.6</v>
      </c>
      <c r="X58" s="203">
        <v>0</v>
      </c>
      <c r="Y58" s="202">
        <v>7631552.4199999999</v>
      </c>
      <c r="Z58" s="64">
        <f t="shared" si="0"/>
        <v>131245584.42</v>
      </c>
      <c r="AA58" s="122"/>
    </row>
    <row r="59" spans="1:27">
      <c r="A59" s="280">
        <v>70</v>
      </c>
      <c r="B59" s="225">
        <v>56</v>
      </c>
      <c r="C59" s="225">
        <v>7</v>
      </c>
      <c r="D59" s="202" t="s">
        <v>45</v>
      </c>
      <c r="E59" s="202" t="s">
        <v>185</v>
      </c>
      <c r="F59" s="270" t="s">
        <v>313</v>
      </c>
      <c r="G59" s="203">
        <v>49795166.129999995</v>
      </c>
      <c r="H59" s="202">
        <v>1297195.73</v>
      </c>
      <c r="I59" s="203">
        <v>10753769.359999999</v>
      </c>
      <c r="J59" s="202">
        <v>104150</v>
      </c>
      <c r="K59" s="202">
        <v>1457119.9700000004</v>
      </c>
      <c r="L59" s="203">
        <v>5084833.62</v>
      </c>
      <c r="M59" s="202">
        <v>252432</v>
      </c>
      <c r="N59" s="203">
        <v>25902.86</v>
      </c>
      <c r="O59" s="202">
        <v>863468.59000000008</v>
      </c>
      <c r="P59" s="203">
        <v>0</v>
      </c>
      <c r="Q59" s="202">
        <v>2185766.7199999997</v>
      </c>
      <c r="R59" s="203">
        <v>8037.9500000000007</v>
      </c>
      <c r="S59" s="202">
        <v>1830695.38</v>
      </c>
      <c r="T59" s="203">
        <v>0</v>
      </c>
      <c r="U59" s="202">
        <v>0</v>
      </c>
      <c r="V59" s="203">
        <v>36194748.119999997</v>
      </c>
      <c r="W59" s="202">
        <v>1559789.33</v>
      </c>
      <c r="X59" s="203">
        <v>0</v>
      </c>
      <c r="Y59" s="202">
        <v>7878146.0099999998</v>
      </c>
      <c r="Z59" s="64">
        <f t="shared" si="0"/>
        <v>119291221.76999998</v>
      </c>
      <c r="AA59" s="122"/>
    </row>
    <row r="60" spans="1:27">
      <c r="A60" s="280">
        <v>78</v>
      </c>
      <c r="B60" s="225">
        <v>57</v>
      </c>
      <c r="C60" s="225">
        <v>7</v>
      </c>
      <c r="D60" s="202" t="s">
        <v>45</v>
      </c>
      <c r="E60" s="202" t="s">
        <v>192</v>
      </c>
      <c r="F60" s="270" t="s">
        <v>321</v>
      </c>
      <c r="G60" s="203">
        <v>49483185.119999997</v>
      </c>
      <c r="H60" s="202">
        <v>12255155.540000001</v>
      </c>
      <c r="I60" s="203">
        <v>7982281.7400000002</v>
      </c>
      <c r="J60" s="202">
        <v>116950</v>
      </c>
      <c r="K60" s="202">
        <v>1298700.48</v>
      </c>
      <c r="L60" s="203">
        <v>15903623.18</v>
      </c>
      <c r="M60" s="202">
        <v>480037</v>
      </c>
      <c r="N60" s="203">
        <v>112583</v>
      </c>
      <c r="O60" s="202">
        <v>3985612.26</v>
      </c>
      <c r="P60" s="203">
        <v>1000</v>
      </c>
      <c r="Q60" s="202">
        <v>2747130</v>
      </c>
      <c r="R60" s="203">
        <v>49529.47</v>
      </c>
      <c r="S60" s="202">
        <v>3448467.34</v>
      </c>
      <c r="T60" s="203">
        <v>0</v>
      </c>
      <c r="U60" s="202">
        <v>0</v>
      </c>
      <c r="V60" s="203">
        <v>34748524</v>
      </c>
      <c r="W60" s="202">
        <v>1667561.9200000002</v>
      </c>
      <c r="X60" s="203">
        <v>0</v>
      </c>
      <c r="Y60" s="202">
        <v>5564854.1299999999</v>
      </c>
      <c r="Z60" s="64">
        <f t="shared" si="0"/>
        <v>139845195.18000001</v>
      </c>
      <c r="AA60" s="122"/>
    </row>
    <row r="61" spans="1:27">
      <c r="A61" s="280">
        <v>80</v>
      </c>
      <c r="B61" s="225">
        <v>58</v>
      </c>
      <c r="C61" s="225">
        <v>7</v>
      </c>
      <c r="D61" s="202" t="s">
        <v>45</v>
      </c>
      <c r="E61" s="202" t="s">
        <v>194</v>
      </c>
      <c r="F61" s="270" t="s">
        <v>323</v>
      </c>
      <c r="G61" s="203">
        <v>55541203.61999999</v>
      </c>
      <c r="H61" s="202">
        <v>3084887.7399999998</v>
      </c>
      <c r="I61" s="203">
        <v>17677258.490000002</v>
      </c>
      <c r="J61" s="202">
        <v>60800</v>
      </c>
      <c r="K61" s="202">
        <v>1577487.26</v>
      </c>
      <c r="L61" s="203">
        <v>4687207.1800000006</v>
      </c>
      <c r="M61" s="202">
        <v>431039</v>
      </c>
      <c r="N61" s="203">
        <v>25466</v>
      </c>
      <c r="O61" s="202">
        <v>824043.76</v>
      </c>
      <c r="P61" s="203">
        <v>16968</v>
      </c>
      <c r="Q61" s="202">
        <v>3566031.68</v>
      </c>
      <c r="R61" s="203">
        <v>63430.070000000007</v>
      </c>
      <c r="S61" s="202">
        <v>4049392</v>
      </c>
      <c r="T61" s="203">
        <v>0</v>
      </c>
      <c r="U61" s="202">
        <v>224856</v>
      </c>
      <c r="V61" s="203">
        <v>38602381.899999999</v>
      </c>
      <c r="W61" s="202">
        <v>1649130</v>
      </c>
      <c r="X61" s="203">
        <v>0</v>
      </c>
      <c r="Y61" s="202">
        <v>5304141.1500000004</v>
      </c>
      <c r="Z61" s="64">
        <f t="shared" si="0"/>
        <v>137385723.85000002</v>
      </c>
      <c r="AA61" s="122"/>
    </row>
    <row r="62" spans="1:27">
      <c r="A62" s="280">
        <v>31</v>
      </c>
      <c r="B62" s="225">
        <v>59</v>
      </c>
      <c r="C62" s="225">
        <v>7</v>
      </c>
      <c r="D62" s="202" t="s">
        <v>53</v>
      </c>
      <c r="E62" s="202" t="s">
        <v>210</v>
      </c>
      <c r="F62" s="270" t="s">
        <v>342</v>
      </c>
      <c r="G62" s="203">
        <v>44883395.560000002</v>
      </c>
      <c r="H62" s="202">
        <v>3705104.1500000004</v>
      </c>
      <c r="I62" s="203">
        <v>10552551.02</v>
      </c>
      <c r="J62" s="202">
        <v>288750</v>
      </c>
      <c r="K62" s="202">
        <v>938988.9600000002</v>
      </c>
      <c r="L62" s="203">
        <v>3541065.4899999998</v>
      </c>
      <c r="M62" s="202">
        <v>304809.5</v>
      </c>
      <c r="N62" s="203">
        <v>23609.69</v>
      </c>
      <c r="O62" s="202">
        <v>636323.47</v>
      </c>
      <c r="P62" s="203">
        <v>34016.14</v>
      </c>
      <c r="Q62" s="202">
        <v>1263245.5</v>
      </c>
      <c r="R62" s="203">
        <v>85953.239999999991</v>
      </c>
      <c r="S62" s="202">
        <v>1730042.69</v>
      </c>
      <c r="T62" s="203">
        <v>0</v>
      </c>
      <c r="U62" s="202">
        <v>57937.74</v>
      </c>
      <c r="V62" s="203">
        <v>26445925.66</v>
      </c>
      <c r="W62" s="202">
        <v>1188165.45</v>
      </c>
      <c r="X62" s="203">
        <v>0</v>
      </c>
      <c r="Y62" s="202">
        <v>13603378.020000001</v>
      </c>
      <c r="Z62" s="64">
        <f t="shared" si="0"/>
        <v>109283262.28</v>
      </c>
      <c r="AA62" s="122"/>
    </row>
    <row r="63" spans="1:27">
      <c r="A63" s="280">
        <v>63</v>
      </c>
      <c r="B63" s="225">
        <v>60</v>
      </c>
      <c r="C63" s="225">
        <v>8</v>
      </c>
      <c r="D63" s="202" t="s">
        <v>88</v>
      </c>
      <c r="E63" s="202" t="s">
        <v>178</v>
      </c>
      <c r="F63" s="270" t="s">
        <v>306</v>
      </c>
      <c r="G63" s="203">
        <v>76475391.61999999</v>
      </c>
      <c r="H63" s="202">
        <v>2365790.9699999997</v>
      </c>
      <c r="I63" s="203">
        <v>10367499.370000001</v>
      </c>
      <c r="J63" s="202">
        <v>285900</v>
      </c>
      <c r="K63" s="202">
        <v>1888329.8199999998</v>
      </c>
      <c r="L63" s="203">
        <v>8278946.4200000009</v>
      </c>
      <c r="M63" s="202">
        <v>134189.6</v>
      </c>
      <c r="N63" s="203">
        <v>0</v>
      </c>
      <c r="O63" s="202">
        <v>1302633.3700000001</v>
      </c>
      <c r="P63" s="203">
        <v>102594.5</v>
      </c>
      <c r="Q63" s="202">
        <v>3845400.25</v>
      </c>
      <c r="R63" s="203">
        <v>33944.5</v>
      </c>
      <c r="S63" s="202">
        <v>7010392.8300000001</v>
      </c>
      <c r="T63" s="203">
        <v>0</v>
      </c>
      <c r="U63" s="202">
        <v>162580</v>
      </c>
      <c r="V63" s="203">
        <v>43040601.869999997</v>
      </c>
      <c r="W63" s="202">
        <v>1924069.03</v>
      </c>
      <c r="X63" s="203">
        <v>0</v>
      </c>
      <c r="Y63" s="202">
        <v>6252417.75</v>
      </c>
      <c r="Z63" s="64">
        <f t="shared" si="0"/>
        <v>163470681.89999998</v>
      </c>
      <c r="AA63" s="122"/>
    </row>
    <row r="64" spans="1:27">
      <c r="A64" s="280">
        <v>23</v>
      </c>
      <c r="B64" s="225">
        <v>61</v>
      </c>
      <c r="C64" s="225">
        <v>8</v>
      </c>
      <c r="D64" s="202" t="s">
        <v>53</v>
      </c>
      <c r="E64" s="202" t="s">
        <v>203</v>
      </c>
      <c r="F64" s="270" t="s">
        <v>334</v>
      </c>
      <c r="G64" s="203">
        <v>65170447.769999996</v>
      </c>
      <c r="H64" s="202">
        <v>3729100.35</v>
      </c>
      <c r="I64" s="203">
        <v>4829369.18</v>
      </c>
      <c r="J64" s="202">
        <v>672600</v>
      </c>
      <c r="K64" s="202">
        <v>1872791.98</v>
      </c>
      <c r="L64" s="203">
        <v>7841150.6200000001</v>
      </c>
      <c r="M64" s="202">
        <v>1096688</v>
      </c>
      <c r="N64" s="203">
        <v>26238</v>
      </c>
      <c r="O64" s="202">
        <v>1580472</v>
      </c>
      <c r="P64" s="203">
        <v>127891</v>
      </c>
      <c r="Q64" s="202">
        <v>7422004.1500000004</v>
      </c>
      <c r="R64" s="203">
        <v>1179171.3199999998</v>
      </c>
      <c r="S64" s="202">
        <v>4240666.29</v>
      </c>
      <c r="T64" s="203">
        <v>0</v>
      </c>
      <c r="U64" s="202">
        <v>10610</v>
      </c>
      <c r="V64" s="203">
        <v>33193331.300000001</v>
      </c>
      <c r="W64" s="202">
        <v>1415336.11</v>
      </c>
      <c r="X64" s="203">
        <v>0</v>
      </c>
      <c r="Y64" s="202">
        <v>12916513.720000001</v>
      </c>
      <c r="Z64" s="64">
        <f t="shared" si="0"/>
        <v>147324381.78999999</v>
      </c>
      <c r="AA64" s="122"/>
    </row>
    <row r="65" spans="1:27">
      <c r="A65" s="280">
        <v>15</v>
      </c>
      <c r="B65" s="225">
        <v>62</v>
      </c>
      <c r="C65" s="225">
        <v>8</v>
      </c>
      <c r="D65" s="202" t="s">
        <v>55</v>
      </c>
      <c r="E65" s="202" t="s">
        <v>172</v>
      </c>
      <c r="F65" s="270" t="s">
        <v>299</v>
      </c>
      <c r="G65" s="203">
        <v>63890610.840000011</v>
      </c>
      <c r="H65" s="202">
        <v>18127743.100000001</v>
      </c>
      <c r="I65" s="203">
        <v>8552190.2699999996</v>
      </c>
      <c r="J65" s="202">
        <v>206700</v>
      </c>
      <c r="K65" s="202">
        <v>4005883.27</v>
      </c>
      <c r="L65" s="203">
        <v>11759811.99</v>
      </c>
      <c r="M65" s="202">
        <v>823417</v>
      </c>
      <c r="N65" s="203">
        <v>7811</v>
      </c>
      <c r="O65" s="202">
        <v>2578938.8200000003</v>
      </c>
      <c r="P65" s="203">
        <v>36658</v>
      </c>
      <c r="Q65" s="202">
        <v>2247854.9500000002</v>
      </c>
      <c r="R65" s="203">
        <v>3290</v>
      </c>
      <c r="S65" s="202">
        <v>4550127</v>
      </c>
      <c r="T65" s="203">
        <v>0</v>
      </c>
      <c r="U65" s="202">
        <v>49420</v>
      </c>
      <c r="V65" s="203">
        <v>27055254.5</v>
      </c>
      <c r="W65" s="202">
        <v>1076742.29</v>
      </c>
      <c r="X65" s="203">
        <v>0</v>
      </c>
      <c r="Y65" s="202">
        <v>5484889.9000000004</v>
      </c>
      <c r="Z65" s="64">
        <f t="shared" si="0"/>
        <v>150457342.93000001</v>
      </c>
      <c r="AA65" s="122"/>
    </row>
    <row r="66" spans="1:27" ht="26.4" customHeight="1">
      <c r="A66" s="280">
        <v>38</v>
      </c>
      <c r="B66" s="225">
        <v>63</v>
      </c>
      <c r="C66" s="225">
        <v>8</v>
      </c>
      <c r="D66" s="202" t="s">
        <v>49</v>
      </c>
      <c r="E66" s="202" t="s">
        <v>224</v>
      </c>
      <c r="F66" s="270" t="s">
        <v>358</v>
      </c>
      <c r="G66" s="203">
        <v>84509042.699999988</v>
      </c>
      <c r="H66" s="202">
        <v>19431465.530000001</v>
      </c>
      <c r="I66" s="203">
        <v>9254085.4600000009</v>
      </c>
      <c r="J66" s="202">
        <v>246750</v>
      </c>
      <c r="K66" s="202">
        <v>1875825.47</v>
      </c>
      <c r="L66" s="203">
        <v>16102724.409999998</v>
      </c>
      <c r="M66" s="202">
        <v>673719.80999999994</v>
      </c>
      <c r="N66" s="203">
        <v>70957.25</v>
      </c>
      <c r="O66" s="202">
        <v>3907234.2</v>
      </c>
      <c r="P66" s="203">
        <v>58770</v>
      </c>
      <c r="Q66" s="202">
        <v>11480018.35</v>
      </c>
      <c r="R66" s="203">
        <v>19167.45</v>
      </c>
      <c r="S66" s="202">
        <v>5478864.4299999997</v>
      </c>
      <c r="T66" s="203">
        <v>0</v>
      </c>
      <c r="U66" s="202">
        <v>11214656</v>
      </c>
      <c r="V66" s="203">
        <v>50026033.840000004</v>
      </c>
      <c r="W66" s="202">
        <v>1946126.94</v>
      </c>
      <c r="X66" s="203">
        <v>0</v>
      </c>
      <c r="Y66" s="202">
        <v>64156475.550000004</v>
      </c>
      <c r="Z66" s="64">
        <f t="shared" si="0"/>
        <v>280451917.38999999</v>
      </c>
      <c r="AA66" s="122"/>
    </row>
    <row r="67" spans="1:27">
      <c r="A67" s="280">
        <v>44</v>
      </c>
      <c r="B67" s="225">
        <v>64</v>
      </c>
      <c r="C67" s="225">
        <v>8</v>
      </c>
      <c r="D67" s="202" t="s">
        <v>49</v>
      </c>
      <c r="E67" s="202" t="s">
        <v>229</v>
      </c>
      <c r="F67" s="270" t="s">
        <v>364</v>
      </c>
      <c r="G67" s="203">
        <v>102905185.31000002</v>
      </c>
      <c r="H67" s="202">
        <v>5905610.8700000001</v>
      </c>
      <c r="I67" s="203">
        <v>19444242.940000001</v>
      </c>
      <c r="J67" s="202">
        <v>407700</v>
      </c>
      <c r="K67" s="202">
        <v>2863025.0399999996</v>
      </c>
      <c r="L67" s="203">
        <v>17783504.869999997</v>
      </c>
      <c r="M67" s="202">
        <v>1038017</v>
      </c>
      <c r="N67" s="203">
        <v>33524</v>
      </c>
      <c r="O67" s="202">
        <v>5302923.91</v>
      </c>
      <c r="P67" s="203">
        <v>53714.720000000001</v>
      </c>
      <c r="Q67" s="202">
        <v>3625856</v>
      </c>
      <c r="R67" s="203">
        <v>0</v>
      </c>
      <c r="S67" s="202">
        <v>4678200.3099999996</v>
      </c>
      <c r="T67" s="203">
        <v>0</v>
      </c>
      <c r="U67" s="202">
        <v>2475</v>
      </c>
      <c r="V67" s="203">
        <v>38801510.990000002</v>
      </c>
      <c r="W67" s="202">
        <v>1674555.8699999999</v>
      </c>
      <c r="X67" s="203">
        <v>0</v>
      </c>
      <c r="Y67" s="202">
        <v>7335369.9900000002</v>
      </c>
      <c r="Z67" s="64">
        <f t="shared" si="0"/>
        <v>211855416.82000005</v>
      </c>
      <c r="AA67" s="122"/>
    </row>
    <row r="68" spans="1:27">
      <c r="A68" s="280">
        <v>32</v>
      </c>
      <c r="B68" s="225">
        <v>65</v>
      </c>
      <c r="C68" s="225">
        <v>8</v>
      </c>
      <c r="D68" s="202" t="s">
        <v>53</v>
      </c>
      <c r="E68" s="202" t="s">
        <v>211</v>
      </c>
      <c r="F68" s="270" t="s">
        <v>343</v>
      </c>
      <c r="G68" s="203">
        <v>58168462</v>
      </c>
      <c r="H68" s="202">
        <v>8867764.5899999999</v>
      </c>
      <c r="I68" s="203">
        <v>11335809</v>
      </c>
      <c r="J68" s="202">
        <v>331800</v>
      </c>
      <c r="K68" s="202">
        <v>3406683.08</v>
      </c>
      <c r="L68" s="203">
        <v>14878495.75</v>
      </c>
      <c r="M68" s="202">
        <v>321605</v>
      </c>
      <c r="N68" s="203">
        <v>63920</v>
      </c>
      <c r="O68" s="202">
        <v>2152157.3899999997</v>
      </c>
      <c r="P68" s="203">
        <v>211594.16</v>
      </c>
      <c r="Q68" s="202">
        <v>9005404</v>
      </c>
      <c r="R68" s="203">
        <v>20827.350000000006</v>
      </c>
      <c r="S68" s="202">
        <v>4334091.4800000004</v>
      </c>
      <c r="T68" s="203">
        <v>0</v>
      </c>
      <c r="U68" s="202">
        <v>128340</v>
      </c>
      <c r="V68" s="203">
        <v>44042009.619999997</v>
      </c>
      <c r="W68" s="202">
        <v>1855707.8</v>
      </c>
      <c r="X68" s="203">
        <v>0</v>
      </c>
      <c r="Y68" s="202">
        <v>10178924.710000001</v>
      </c>
      <c r="Z68" s="64">
        <f t="shared" si="0"/>
        <v>169303595.93000001</v>
      </c>
      <c r="AA68" s="122"/>
    </row>
    <row r="69" spans="1:27">
      <c r="A69" s="280">
        <v>65</v>
      </c>
      <c r="B69" s="225">
        <v>66</v>
      </c>
      <c r="C69" s="225">
        <v>9</v>
      </c>
      <c r="D69" s="202" t="s">
        <v>88</v>
      </c>
      <c r="E69" s="202" t="s">
        <v>180</v>
      </c>
      <c r="F69" s="270" t="s">
        <v>308</v>
      </c>
      <c r="G69" s="203">
        <v>88227704.649999976</v>
      </c>
      <c r="H69" s="202">
        <v>2518354.3400000003</v>
      </c>
      <c r="I69" s="203">
        <v>13781434.84</v>
      </c>
      <c r="J69" s="202">
        <v>116800</v>
      </c>
      <c r="K69" s="202">
        <v>2095036.9299999997</v>
      </c>
      <c r="L69" s="203">
        <v>9715771.1699999999</v>
      </c>
      <c r="M69" s="202">
        <v>975463</v>
      </c>
      <c r="N69" s="203">
        <v>72884.5</v>
      </c>
      <c r="O69" s="202">
        <v>2332579.7399999998</v>
      </c>
      <c r="P69" s="203">
        <v>7527</v>
      </c>
      <c r="Q69" s="202">
        <v>4764918.4000000004</v>
      </c>
      <c r="R69" s="203">
        <v>10135</v>
      </c>
      <c r="S69" s="202">
        <v>4860000</v>
      </c>
      <c r="T69" s="203">
        <v>0</v>
      </c>
      <c r="U69" s="202">
        <v>159981</v>
      </c>
      <c r="V69" s="203">
        <v>48051910.200000003</v>
      </c>
      <c r="W69" s="202">
        <v>2169622.91</v>
      </c>
      <c r="X69" s="203">
        <v>0</v>
      </c>
      <c r="Y69" s="202">
        <v>11756682.98</v>
      </c>
      <c r="Z69" s="64">
        <f t="shared" ref="Z69:Z91" si="1">G69+H69+I69+J69+K69+L69+M69+N69+O69+P69+Q69+R69+S69+T69+U69+V69+W69+X69+Y69</f>
        <v>191616806.65999997</v>
      </c>
      <c r="AA69" s="122"/>
    </row>
    <row r="70" spans="1:27">
      <c r="A70" s="280">
        <v>16</v>
      </c>
      <c r="B70" s="225">
        <v>67</v>
      </c>
      <c r="C70" s="225">
        <v>9</v>
      </c>
      <c r="D70" s="202" t="s">
        <v>55</v>
      </c>
      <c r="E70" s="202" t="s">
        <v>173</v>
      </c>
      <c r="F70" s="270" t="s">
        <v>300</v>
      </c>
      <c r="G70" s="203">
        <v>73756588.909999996</v>
      </c>
      <c r="H70" s="202">
        <v>8876699.8399999999</v>
      </c>
      <c r="I70" s="203">
        <v>9674527.8099999987</v>
      </c>
      <c r="J70" s="202">
        <v>30050</v>
      </c>
      <c r="K70" s="202">
        <v>3401538.07</v>
      </c>
      <c r="L70" s="203">
        <v>22016638.429999996</v>
      </c>
      <c r="M70" s="202">
        <v>642010.25</v>
      </c>
      <c r="N70" s="203">
        <v>177914</v>
      </c>
      <c r="O70" s="202">
        <v>5396588.04</v>
      </c>
      <c r="P70" s="203">
        <v>95296.459999999992</v>
      </c>
      <c r="Q70" s="202">
        <v>7241283.25</v>
      </c>
      <c r="R70" s="203">
        <v>11229.39</v>
      </c>
      <c r="S70" s="202">
        <v>5593694.6600000001</v>
      </c>
      <c r="T70" s="203">
        <v>0</v>
      </c>
      <c r="U70" s="202">
        <v>13090</v>
      </c>
      <c r="V70" s="203">
        <v>45366107.25</v>
      </c>
      <c r="W70" s="202">
        <v>1989898.4600000002</v>
      </c>
      <c r="X70" s="203">
        <v>0</v>
      </c>
      <c r="Y70" s="202">
        <v>8190175.0399999991</v>
      </c>
      <c r="Z70" s="64">
        <f t="shared" si="1"/>
        <v>192473329.85999998</v>
      </c>
      <c r="AA70" s="122"/>
    </row>
    <row r="71" spans="1:27">
      <c r="A71" s="280">
        <v>39</v>
      </c>
      <c r="B71" s="225">
        <v>68</v>
      </c>
      <c r="C71" s="225">
        <v>9</v>
      </c>
      <c r="D71" s="202" t="s">
        <v>49</v>
      </c>
      <c r="E71" s="202" t="s">
        <v>225</v>
      </c>
      <c r="F71" s="270" t="s">
        <v>359</v>
      </c>
      <c r="G71" s="203">
        <v>68315763.200000003</v>
      </c>
      <c r="H71" s="202">
        <v>5972925.4200000009</v>
      </c>
      <c r="I71" s="203">
        <v>4335984.68</v>
      </c>
      <c r="J71" s="202">
        <v>409350</v>
      </c>
      <c r="K71" s="202">
        <v>4060132.9</v>
      </c>
      <c r="L71" s="203">
        <v>17525776.780000001</v>
      </c>
      <c r="M71" s="202">
        <v>1450006.2</v>
      </c>
      <c r="N71" s="203">
        <v>342056</v>
      </c>
      <c r="O71" s="202">
        <v>3889185.9499999997</v>
      </c>
      <c r="P71" s="203">
        <v>40785.119999999995</v>
      </c>
      <c r="Q71" s="202">
        <v>7976927</v>
      </c>
      <c r="R71" s="203">
        <v>55733.53</v>
      </c>
      <c r="S71" s="202">
        <v>7817675.5599999996</v>
      </c>
      <c r="T71" s="203">
        <v>0</v>
      </c>
      <c r="U71" s="202">
        <v>19760</v>
      </c>
      <c r="V71" s="203">
        <v>47221360.899999999</v>
      </c>
      <c r="W71" s="202">
        <v>2019995.6600000001</v>
      </c>
      <c r="X71" s="203">
        <v>0</v>
      </c>
      <c r="Y71" s="202">
        <v>8089266.2299999986</v>
      </c>
      <c r="Z71" s="64">
        <f t="shared" si="1"/>
        <v>179542685.13000003</v>
      </c>
      <c r="AA71" s="122"/>
    </row>
    <row r="72" spans="1:27">
      <c r="A72" s="280">
        <v>45</v>
      </c>
      <c r="B72" s="225">
        <v>69</v>
      </c>
      <c r="C72" s="225">
        <v>9</v>
      </c>
      <c r="D72" s="202" t="s">
        <v>49</v>
      </c>
      <c r="E72" s="202" t="s">
        <v>230</v>
      </c>
      <c r="F72" s="270" t="s">
        <v>365</v>
      </c>
      <c r="G72" s="203">
        <v>77330061.409999996</v>
      </c>
      <c r="H72" s="202">
        <v>2780562.22</v>
      </c>
      <c r="I72" s="203">
        <v>9569554.0500000007</v>
      </c>
      <c r="J72" s="202">
        <v>287350</v>
      </c>
      <c r="K72" s="202">
        <v>2051692.5499999993</v>
      </c>
      <c r="L72" s="203">
        <v>13932105.560000002</v>
      </c>
      <c r="M72" s="202">
        <v>580955.69999999995</v>
      </c>
      <c r="N72" s="203">
        <v>24868.16</v>
      </c>
      <c r="O72" s="202">
        <v>3211939.8</v>
      </c>
      <c r="P72" s="203">
        <v>85551.709999999992</v>
      </c>
      <c r="Q72" s="202">
        <v>3269651.42</v>
      </c>
      <c r="R72" s="203">
        <v>6095.58</v>
      </c>
      <c r="S72" s="202">
        <v>4560721.58</v>
      </c>
      <c r="T72" s="203">
        <v>0</v>
      </c>
      <c r="U72" s="202">
        <v>0</v>
      </c>
      <c r="V72" s="203">
        <v>52320128.380000003</v>
      </c>
      <c r="W72" s="202">
        <v>2326996.02</v>
      </c>
      <c r="X72" s="203">
        <v>0</v>
      </c>
      <c r="Y72" s="202">
        <v>6626225.5600000005</v>
      </c>
      <c r="Z72" s="64">
        <f t="shared" si="1"/>
        <v>178964459.69999999</v>
      </c>
      <c r="AA72" s="122"/>
    </row>
    <row r="73" spans="1:27">
      <c r="A73" s="280">
        <v>8</v>
      </c>
      <c r="B73" s="225">
        <v>70</v>
      </c>
      <c r="C73" s="225">
        <v>9</v>
      </c>
      <c r="D73" s="202" t="s">
        <v>51</v>
      </c>
      <c r="E73" s="202" t="s">
        <v>243</v>
      </c>
      <c r="F73" s="270" t="s">
        <v>380</v>
      </c>
      <c r="G73" s="203">
        <v>75851632.060000002</v>
      </c>
      <c r="H73" s="202">
        <v>35818898.860000007</v>
      </c>
      <c r="I73" s="203">
        <v>8127683.1400000006</v>
      </c>
      <c r="J73" s="202">
        <v>239250</v>
      </c>
      <c r="K73" s="202">
        <v>4284447.37</v>
      </c>
      <c r="L73" s="203">
        <v>16658632.600000001</v>
      </c>
      <c r="M73" s="202">
        <v>340384</v>
      </c>
      <c r="N73" s="203">
        <v>82277</v>
      </c>
      <c r="O73" s="202">
        <v>4171839.4899999998</v>
      </c>
      <c r="P73" s="203">
        <v>173068.79999999999</v>
      </c>
      <c r="Q73" s="202">
        <v>5679031.29</v>
      </c>
      <c r="R73" s="203">
        <v>59503.92</v>
      </c>
      <c r="S73" s="202">
        <v>5455721.7599999998</v>
      </c>
      <c r="T73" s="203">
        <v>0</v>
      </c>
      <c r="U73" s="202">
        <v>117899</v>
      </c>
      <c r="V73" s="203">
        <v>44623676.329999998</v>
      </c>
      <c r="W73" s="202">
        <v>1950532.05</v>
      </c>
      <c r="X73" s="203">
        <v>0</v>
      </c>
      <c r="Y73" s="202">
        <v>20522435.190000001</v>
      </c>
      <c r="Z73" s="64">
        <f t="shared" si="1"/>
        <v>224156912.86000001</v>
      </c>
      <c r="AA73" s="122"/>
    </row>
    <row r="74" spans="1:27">
      <c r="A74" s="280">
        <v>74</v>
      </c>
      <c r="B74" s="225">
        <v>71</v>
      </c>
      <c r="C74" s="225">
        <v>10</v>
      </c>
      <c r="D74" s="202" t="s">
        <v>45</v>
      </c>
      <c r="E74" s="202" t="s">
        <v>188</v>
      </c>
      <c r="F74" s="270" t="s">
        <v>317</v>
      </c>
      <c r="G74" s="203">
        <v>131040724.18000004</v>
      </c>
      <c r="H74" s="202">
        <v>17635131.629999995</v>
      </c>
      <c r="I74" s="203">
        <v>19499252.359999999</v>
      </c>
      <c r="J74" s="202">
        <v>778050</v>
      </c>
      <c r="K74" s="202">
        <v>4665303.55</v>
      </c>
      <c r="L74" s="203">
        <v>24129644.789999999</v>
      </c>
      <c r="M74" s="202">
        <v>3782862.5</v>
      </c>
      <c r="N74" s="203">
        <v>136386.25</v>
      </c>
      <c r="O74" s="202">
        <v>3249485.71</v>
      </c>
      <c r="P74" s="203">
        <v>14494</v>
      </c>
      <c r="Q74" s="202">
        <v>12345373.24</v>
      </c>
      <c r="R74" s="203">
        <v>0</v>
      </c>
      <c r="S74" s="202">
        <v>4325337.93</v>
      </c>
      <c r="T74" s="203">
        <v>0</v>
      </c>
      <c r="U74" s="202">
        <v>557055</v>
      </c>
      <c r="V74" s="203">
        <v>66529902.920000002</v>
      </c>
      <c r="W74" s="202">
        <v>2849334.94</v>
      </c>
      <c r="X74" s="203">
        <v>0</v>
      </c>
      <c r="Y74" s="202">
        <v>15470739.370000001</v>
      </c>
      <c r="Z74" s="64">
        <f t="shared" si="1"/>
        <v>307009078.37000006</v>
      </c>
      <c r="AA74" s="122"/>
    </row>
    <row r="75" spans="1:27">
      <c r="A75" s="280">
        <v>79</v>
      </c>
      <c r="B75" s="225">
        <v>72</v>
      </c>
      <c r="C75" s="225">
        <v>10</v>
      </c>
      <c r="D75" s="202" t="s">
        <v>45</v>
      </c>
      <c r="E75" s="202" t="s">
        <v>193</v>
      </c>
      <c r="F75" s="270" t="s">
        <v>322</v>
      </c>
      <c r="G75" s="203">
        <v>110841251.75</v>
      </c>
      <c r="H75" s="202">
        <v>8611912.3299999982</v>
      </c>
      <c r="I75" s="203">
        <v>9849919.3300000001</v>
      </c>
      <c r="J75" s="202">
        <v>173300</v>
      </c>
      <c r="K75" s="202">
        <v>5321204.3</v>
      </c>
      <c r="L75" s="203">
        <v>21882415.079999998</v>
      </c>
      <c r="M75" s="202">
        <v>2128955</v>
      </c>
      <c r="N75" s="203">
        <v>236077</v>
      </c>
      <c r="O75" s="202">
        <v>4014236.86</v>
      </c>
      <c r="P75" s="203">
        <v>99120.75</v>
      </c>
      <c r="Q75" s="202">
        <v>8743043.1500000004</v>
      </c>
      <c r="R75" s="203">
        <v>7984.75</v>
      </c>
      <c r="S75" s="202">
        <v>5872184.71</v>
      </c>
      <c r="T75" s="203">
        <v>0</v>
      </c>
      <c r="U75" s="202">
        <v>49910</v>
      </c>
      <c r="V75" s="203">
        <v>63126623.990000002</v>
      </c>
      <c r="W75" s="202">
        <v>2767734.68</v>
      </c>
      <c r="X75" s="203">
        <v>0</v>
      </c>
      <c r="Y75" s="202">
        <v>12124248.510000002</v>
      </c>
      <c r="Z75" s="64">
        <f t="shared" si="1"/>
        <v>255850122.19000006</v>
      </c>
      <c r="AA75" s="122"/>
    </row>
    <row r="76" spans="1:27">
      <c r="A76" s="280">
        <v>81</v>
      </c>
      <c r="B76" s="225">
        <v>73</v>
      </c>
      <c r="C76" s="225">
        <v>10</v>
      </c>
      <c r="D76" s="202" t="s">
        <v>45</v>
      </c>
      <c r="E76" s="202" t="s">
        <v>195</v>
      </c>
      <c r="F76" s="270" t="s">
        <v>324</v>
      </c>
      <c r="G76" s="203">
        <v>93841779.24000001</v>
      </c>
      <c r="H76" s="202">
        <v>12747922.08</v>
      </c>
      <c r="I76" s="203">
        <v>8825883.5899999999</v>
      </c>
      <c r="J76" s="202">
        <v>174650</v>
      </c>
      <c r="K76" s="202">
        <v>6649300.1199999982</v>
      </c>
      <c r="L76" s="203">
        <v>17426831.379999999</v>
      </c>
      <c r="M76" s="202">
        <v>1046322</v>
      </c>
      <c r="N76" s="203">
        <v>119941</v>
      </c>
      <c r="O76" s="202">
        <v>2432200.8200000003</v>
      </c>
      <c r="P76" s="203">
        <v>66388.28</v>
      </c>
      <c r="Q76" s="202">
        <v>7109938.4000000004</v>
      </c>
      <c r="R76" s="203">
        <v>986.94</v>
      </c>
      <c r="S76" s="202">
        <v>9007469.1500000004</v>
      </c>
      <c r="T76" s="203">
        <v>0</v>
      </c>
      <c r="U76" s="202">
        <v>55690</v>
      </c>
      <c r="V76" s="203">
        <v>50710713.789999999</v>
      </c>
      <c r="W76" s="202">
        <v>2230600.19</v>
      </c>
      <c r="X76" s="203">
        <v>165000</v>
      </c>
      <c r="Y76" s="202">
        <v>14398460.940000001</v>
      </c>
      <c r="Z76" s="64">
        <f t="shared" si="1"/>
        <v>227010077.92000002</v>
      </c>
      <c r="AA76" s="122"/>
    </row>
    <row r="77" spans="1:27">
      <c r="A77" s="280">
        <v>28</v>
      </c>
      <c r="B77" s="225">
        <v>74</v>
      </c>
      <c r="C77" s="225">
        <v>10</v>
      </c>
      <c r="D77" s="202" t="s">
        <v>53</v>
      </c>
      <c r="E77" s="202" t="s">
        <v>207</v>
      </c>
      <c r="F77" s="270" t="s">
        <v>339</v>
      </c>
      <c r="G77" s="203">
        <v>130851520.52999999</v>
      </c>
      <c r="H77" s="202">
        <v>6210748.1499999994</v>
      </c>
      <c r="I77" s="203">
        <v>16046016.199999999</v>
      </c>
      <c r="J77" s="202">
        <v>736250</v>
      </c>
      <c r="K77" s="202">
        <v>4856232.4000000004</v>
      </c>
      <c r="L77" s="203">
        <v>19539143.899999999</v>
      </c>
      <c r="M77" s="202">
        <v>1760524.5</v>
      </c>
      <c r="N77" s="203">
        <v>117931</v>
      </c>
      <c r="O77" s="202">
        <v>4185252.6899999995</v>
      </c>
      <c r="P77" s="203">
        <v>261730.46</v>
      </c>
      <c r="Q77" s="202">
        <v>8474965.5</v>
      </c>
      <c r="R77" s="203">
        <v>58962.15</v>
      </c>
      <c r="S77" s="202">
        <v>9753509.8300000001</v>
      </c>
      <c r="T77" s="203">
        <v>0</v>
      </c>
      <c r="U77" s="202">
        <v>319710</v>
      </c>
      <c r="V77" s="203">
        <v>71049861.510000005</v>
      </c>
      <c r="W77" s="202">
        <v>2675613.4700000002</v>
      </c>
      <c r="X77" s="203">
        <v>0</v>
      </c>
      <c r="Y77" s="202">
        <v>19251260.120000001</v>
      </c>
      <c r="Z77" s="64">
        <f t="shared" si="1"/>
        <v>296149232.41000003</v>
      </c>
      <c r="AA77" s="122"/>
    </row>
    <row r="78" spans="1:27" s="179" customFormat="1">
      <c r="A78" s="280">
        <v>54</v>
      </c>
      <c r="B78" s="225">
        <v>75</v>
      </c>
      <c r="C78" s="225">
        <v>10</v>
      </c>
      <c r="D78" s="202" t="s">
        <v>47</v>
      </c>
      <c r="E78" s="202" t="s">
        <v>215</v>
      </c>
      <c r="F78" s="270" t="s">
        <v>347</v>
      </c>
      <c r="G78" s="203">
        <v>108408457.36</v>
      </c>
      <c r="H78" s="202">
        <v>13183338.420000002</v>
      </c>
      <c r="I78" s="203">
        <v>13077568.950000001</v>
      </c>
      <c r="J78" s="202">
        <v>284450</v>
      </c>
      <c r="K78" s="202">
        <v>1290750.2499999995</v>
      </c>
      <c r="L78" s="203">
        <v>17606568.609999999</v>
      </c>
      <c r="M78" s="202">
        <v>1280566.24</v>
      </c>
      <c r="N78" s="203">
        <v>309736.09999999998</v>
      </c>
      <c r="O78" s="202">
        <v>2759340.7200000007</v>
      </c>
      <c r="P78" s="203">
        <v>56094.7</v>
      </c>
      <c r="Q78" s="202">
        <v>9386617.620000001</v>
      </c>
      <c r="R78" s="203">
        <v>1117690.8899999999</v>
      </c>
      <c r="S78" s="202">
        <v>4344433.09</v>
      </c>
      <c r="T78" s="203">
        <v>0</v>
      </c>
      <c r="U78" s="202">
        <v>440748</v>
      </c>
      <c r="V78" s="203">
        <v>64698798.600000001</v>
      </c>
      <c r="W78" s="202">
        <v>2753231.88</v>
      </c>
      <c r="X78" s="203">
        <v>0</v>
      </c>
      <c r="Y78" s="202">
        <v>11649588.68</v>
      </c>
      <c r="Z78" s="64">
        <f t="shared" si="1"/>
        <v>252647980.10999995</v>
      </c>
      <c r="AA78" s="122"/>
    </row>
    <row r="79" spans="1:27">
      <c r="A79" s="280">
        <v>86</v>
      </c>
      <c r="B79" s="225">
        <v>76</v>
      </c>
      <c r="C79" s="225">
        <v>10</v>
      </c>
      <c r="D79" s="202" t="s">
        <v>45</v>
      </c>
      <c r="E79" s="202" t="s">
        <v>200</v>
      </c>
      <c r="F79" s="270" t="s">
        <v>329</v>
      </c>
      <c r="G79" s="203">
        <v>143732936.52000001</v>
      </c>
      <c r="H79" s="202">
        <v>33376752.789999999</v>
      </c>
      <c r="I79" s="203">
        <v>17862337.41</v>
      </c>
      <c r="J79" s="202">
        <v>360050</v>
      </c>
      <c r="K79" s="202">
        <v>7379306.2100000009</v>
      </c>
      <c r="L79" s="203">
        <v>25364318.309999999</v>
      </c>
      <c r="M79" s="202">
        <v>3675880</v>
      </c>
      <c r="N79" s="203">
        <v>307000</v>
      </c>
      <c r="O79" s="202">
        <v>4653617.7799999993</v>
      </c>
      <c r="P79" s="203">
        <v>11297.470000000001</v>
      </c>
      <c r="Q79" s="202">
        <v>12411341.27</v>
      </c>
      <c r="R79" s="203">
        <v>66077.070000000007</v>
      </c>
      <c r="S79" s="202">
        <v>8576701.6099999994</v>
      </c>
      <c r="T79" s="203">
        <v>0</v>
      </c>
      <c r="U79" s="202">
        <v>421227.5</v>
      </c>
      <c r="V79" s="203">
        <v>61106745.850000001</v>
      </c>
      <c r="W79" s="202">
        <v>2798946.9899999998</v>
      </c>
      <c r="X79" s="203">
        <v>0</v>
      </c>
      <c r="Y79" s="202">
        <v>12554384.560000001</v>
      </c>
      <c r="Z79" s="64">
        <f t="shared" si="1"/>
        <v>334658921.34000003</v>
      </c>
      <c r="AA79" s="122"/>
    </row>
    <row r="80" spans="1:27">
      <c r="A80" s="280">
        <v>11</v>
      </c>
      <c r="B80" s="225">
        <v>77</v>
      </c>
      <c r="C80" s="225">
        <v>10</v>
      </c>
      <c r="D80" s="202" t="s">
        <v>51</v>
      </c>
      <c r="E80" s="202" t="s">
        <v>246</v>
      </c>
      <c r="F80" s="270" t="s">
        <v>383</v>
      </c>
      <c r="G80" s="203">
        <v>108306183.87</v>
      </c>
      <c r="H80" s="202">
        <v>16685967.1</v>
      </c>
      <c r="I80" s="203">
        <v>9711183.9900000002</v>
      </c>
      <c r="J80" s="202">
        <v>465150</v>
      </c>
      <c r="K80" s="202">
        <v>4973575.2300000004</v>
      </c>
      <c r="L80" s="203">
        <v>34378527.890000001</v>
      </c>
      <c r="M80" s="202">
        <v>1579628</v>
      </c>
      <c r="N80" s="203">
        <v>668811.5</v>
      </c>
      <c r="O80" s="202">
        <v>4012414.21</v>
      </c>
      <c r="P80" s="203">
        <v>46402.170000000013</v>
      </c>
      <c r="Q80" s="202">
        <v>15412066.5</v>
      </c>
      <c r="R80" s="203">
        <v>467032.95999999996</v>
      </c>
      <c r="S80" s="202">
        <v>3677974.27</v>
      </c>
      <c r="T80" s="203">
        <v>0</v>
      </c>
      <c r="U80" s="202">
        <v>126680</v>
      </c>
      <c r="V80" s="203">
        <v>60787837.979999997</v>
      </c>
      <c r="W80" s="202">
        <v>2726976.75</v>
      </c>
      <c r="X80" s="203">
        <v>0</v>
      </c>
      <c r="Y80" s="202">
        <v>53189054.609999999</v>
      </c>
      <c r="Z80" s="64">
        <f t="shared" si="1"/>
        <v>317215467.02999997</v>
      </c>
      <c r="AA80" s="122"/>
    </row>
    <row r="81" spans="1:27">
      <c r="A81" s="280">
        <v>71</v>
      </c>
      <c r="B81" s="225">
        <v>78</v>
      </c>
      <c r="C81" s="225">
        <v>11</v>
      </c>
      <c r="D81" s="202" t="s">
        <v>45</v>
      </c>
      <c r="E81" s="202" t="s">
        <v>186</v>
      </c>
      <c r="F81" s="270" t="s">
        <v>314</v>
      </c>
      <c r="G81" s="203">
        <v>217038688.24999997</v>
      </c>
      <c r="H81" s="202">
        <v>53284727.250000007</v>
      </c>
      <c r="I81" s="203">
        <v>25207321.09</v>
      </c>
      <c r="J81" s="202">
        <v>645650</v>
      </c>
      <c r="K81" s="202">
        <v>16662173.510000002</v>
      </c>
      <c r="L81" s="203">
        <v>58085223.07</v>
      </c>
      <c r="M81" s="202">
        <v>6911936</v>
      </c>
      <c r="N81" s="203">
        <v>761268</v>
      </c>
      <c r="O81" s="202">
        <v>10670231.550000001</v>
      </c>
      <c r="P81" s="203">
        <v>122332</v>
      </c>
      <c r="Q81" s="202">
        <v>18766097.059999999</v>
      </c>
      <c r="R81" s="203">
        <v>242114.69</v>
      </c>
      <c r="S81" s="202">
        <v>7204961.0700000003</v>
      </c>
      <c r="T81" s="203">
        <v>0</v>
      </c>
      <c r="U81" s="202">
        <v>553352</v>
      </c>
      <c r="V81" s="203">
        <v>113468070.43000001</v>
      </c>
      <c r="W81" s="202">
        <v>17263697.950000003</v>
      </c>
      <c r="X81" s="203">
        <v>64750</v>
      </c>
      <c r="Y81" s="202">
        <v>14504985.669999998</v>
      </c>
      <c r="Z81" s="64">
        <f t="shared" si="1"/>
        <v>561457579.58999991</v>
      </c>
      <c r="AA81" s="122"/>
    </row>
    <row r="82" spans="1:27">
      <c r="A82" s="280">
        <v>13</v>
      </c>
      <c r="B82" s="225">
        <v>79</v>
      </c>
      <c r="C82" s="225">
        <v>11</v>
      </c>
      <c r="D82" s="202" t="s">
        <v>55</v>
      </c>
      <c r="E82" s="202" t="s">
        <v>170</v>
      </c>
      <c r="F82" s="270" t="s">
        <v>297</v>
      </c>
      <c r="G82" s="203">
        <v>184980977.84</v>
      </c>
      <c r="H82" s="202">
        <v>78199090.50000003</v>
      </c>
      <c r="I82" s="203">
        <v>40288445.460000001</v>
      </c>
      <c r="J82" s="202">
        <v>634050</v>
      </c>
      <c r="K82" s="202">
        <v>13771166.4</v>
      </c>
      <c r="L82" s="203">
        <v>63269573.82</v>
      </c>
      <c r="M82" s="202">
        <v>8483725.5899999999</v>
      </c>
      <c r="N82" s="203">
        <v>1104254.2</v>
      </c>
      <c r="O82" s="202">
        <v>14633319.75</v>
      </c>
      <c r="P82" s="203">
        <v>335347.88</v>
      </c>
      <c r="Q82" s="202">
        <v>25196424.900000002</v>
      </c>
      <c r="R82" s="203">
        <v>430345.84</v>
      </c>
      <c r="S82" s="202">
        <v>9272729.4700000007</v>
      </c>
      <c r="T82" s="203">
        <v>0</v>
      </c>
      <c r="U82" s="202">
        <v>1314679.75</v>
      </c>
      <c r="V82" s="203">
        <v>109128813.16</v>
      </c>
      <c r="W82" s="202">
        <v>14255437.380000001</v>
      </c>
      <c r="X82" s="203">
        <v>18000</v>
      </c>
      <c r="Y82" s="202">
        <v>22901935.800000001</v>
      </c>
      <c r="Z82" s="64">
        <f t="shared" si="1"/>
        <v>588218317.73999989</v>
      </c>
      <c r="AA82" s="122"/>
    </row>
    <row r="83" spans="1:27">
      <c r="A83" s="280">
        <v>42</v>
      </c>
      <c r="B83" s="225">
        <v>80</v>
      </c>
      <c r="C83" s="225">
        <v>11</v>
      </c>
      <c r="D83" s="202" t="s">
        <v>49</v>
      </c>
      <c r="E83" s="202" t="s">
        <v>227</v>
      </c>
      <c r="F83" s="270" t="s">
        <v>362</v>
      </c>
      <c r="G83" s="203">
        <v>239672539.46999997</v>
      </c>
      <c r="H83" s="202">
        <v>79880213.329999998</v>
      </c>
      <c r="I83" s="203">
        <v>28424292</v>
      </c>
      <c r="J83" s="202">
        <v>694500</v>
      </c>
      <c r="K83" s="202">
        <v>16209916.730000002</v>
      </c>
      <c r="L83" s="203">
        <v>72580388.939999998</v>
      </c>
      <c r="M83" s="202">
        <v>7786483.8800000008</v>
      </c>
      <c r="N83" s="203">
        <v>188693</v>
      </c>
      <c r="O83" s="202">
        <v>11583388.48</v>
      </c>
      <c r="P83" s="203">
        <v>70769.09</v>
      </c>
      <c r="Q83" s="202">
        <v>26133457.859999999</v>
      </c>
      <c r="R83" s="203">
        <v>8335</v>
      </c>
      <c r="S83" s="202">
        <v>8439282.9499999993</v>
      </c>
      <c r="T83" s="203">
        <v>0</v>
      </c>
      <c r="U83" s="202">
        <v>288877</v>
      </c>
      <c r="V83" s="203">
        <v>83172355.530000001</v>
      </c>
      <c r="W83" s="202">
        <v>11656125.83</v>
      </c>
      <c r="X83" s="203">
        <v>243550</v>
      </c>
      <c r="Y83" s="202">
        <v>16728295.200000001</v>
      </c>
      <c r="Z83" s="64">
        <f t="shared" si="1"/>
        <v>603761464.29000008</v>
      </c>
      <c r="AA83" s="122"/>
    </row>
    <row r="84" spans="1:27">
      <c r="A84" s="280">
        <v>57</v>
      </c>
      <c r="B84" s="225">
        <v>81</v>
      </c>
      <c r="C84" s="225">
        <v>11</v>
      </c>
      <c r="D84" s="202" t="s">
        <v>47</v>
      </c>
      <c r="E84" s="202" t="s">
        <v>218</v>
      </c>
      <c r="F84" s="270" t="s">
        <v>350</v>
      </c>
      <c r="G84" s="203">
        <v>160137474.90000004</v>
      </c>
      <c r="H84" s="202">
        <v>88195300.460000008</v>
      </c>
      <c r="I84" s="203">
        <v>13709698.719999999</v>
      </c>
      <c r="J84" s="202">
        <v>211000</v>
      </c>
      <c r="K84" s="202">
        <v>16310855.620000001</v>
      </c>
      <c r="L84" s="203">
        <v>76926753.300000012</v>
      </c>
      <c r="M84" s="202">
        <v>2842692.23</v>
      </c>
      <c r="N84" s="203">
        <v>3302222.24</v>
      </c>
      <c r="O84" s="202">
        <v>18000618.059999995</v>
      </c>
      <c r="P84" s="203">
        <v>300022.93</v>
      </c>
      <c r="Q84" s="202">
        <v>65259708.829999998</v>
      </c>
      <c r="R84" s="203">
        <v>2540076.92</v>
      </c>
      <c r="S84" s="202">
        <v>6518347.0999999996</v>
      </c>
      <c r="T84" s="203">
        <v>0</v>
      </c>
      <c r="U84" s="202">
        <v>1635435</v>
      </c>
      <c r="V84" s="203">
        <v>117952749.37</v>
      </c>
      <c r="W84" s="202">
        <v>5201934.04</v>
      </c>
      <c r="X84" s="203">
        <v>0</v>
      </c>
      <c r="Y84" s="202">
        <v>194707288.09</v>
      </c>
      <c r="Z84" s="64">
        <f t="shared" si="1"/>
        <v>773752177.81000006</v>
      </c>
      <c r="AA84" s="122"/>
    </row>
    <row r="85" spans="1:27">
      <c r="A85" s="280">
        <v>51</v>
      </c>
      <c r="B85" s="225">
        <v>82</v>
      </c>
      <c r="C85" s="225">
        <v>11</v>
      </c>
      <c r="D85" s="202" t="s">
        <v>49</v>
      </c>
      <c r="E85" s="202" t="s">
        <v>235</v>
      </c>
      <c r="F85" s="270" t="s">
        <v>371</v>
      </c>
      <c r="G85" s="203">
        <v>218803268.09999999</v>
      </c>
      <c r="H85" s="202">
        <v>70371397.11999999</v>
      </c>
      <c r="I85" s="203">
        <v>21318619.080000002</v>
      </c>
      <c r="J85" s="202">
        <v>722850</v>
      </c>
      <c r="K85" s="202">
        <v>15234152.000000004</v>
      </c>
      <c r="L85" s="203">
        <v>66264160.049999997</v>
      </c>
      <c r="M85" s="202">
        <v>6129839.75</v>
      </c>
      <c r="N85" s="203">
        <v>896883.5</v>
      </c>
      <c r="O85" s="202">
        <v>11613404.560000002</v>
      </c>
      <c r="P85" s="203">
        <v>145219.62</v>
      </c>
      <c r="Q85" s="202">
        <v>24553128.469999999</v>
      </c>
      <c r="R85" s="203">
        <v>331830.58</v>
      </c>
      <c r="S85" s="202">
        <v>4727615.58</v>
      </c>
      <c r="T85" s="203">
        <v>0</v>
      </c>
      <c r="U85" s="202">
        <v>890226.5</v>
      </c>
      <c r="V85" s="203">
        <v>118783530.84</v>
      </c>
      <c r="W85" s="202">
        <v>23824155.849999998</v>
      </c>
      <c r="X85" s="203">
        <v>0</v>
      </c>
      <c r="Y85" s="202">
        <v>34559389.840000004</v>
      </c>
      <c r="Z85" s="64">
        <f t="shared" si="1"/>
        <v>619169671.44000006</v>
      </c>
      <c r="AA85" s="122"/>
    </row>
    <row r="86" spans="1:27">
      <c r="A86" s="280">
        <v>62</v>
      </c>
      <c r="B86" s="225">
        <v>83</v>
      </c>
      <c r="C86" s="225">
        <v>12</v>
      </c>
      <c r="D86" s="202" t="s">
        <v>88</v>
      </c>
      <c r="E86" s="202" t="s">
        <v>177</v>
      </c>
      <c r="F86" s="270" t="s">
        <v>305</v>
      </c>
      <c r="G86" s="203">
        <v>218521054.80000004</v>
      </c>
      <c r="H86" s="202">
        <v>103206783.17</v>
      </c>
      <c r="I86" s="203">
        <v>19885900.530000001</v>
      </c>
      <c r="J86" s="202">
        <v>1504400</v>
      </c>
      <c r="K86" s="202">
        <v>32038890.090000004</v>
      </c>
      <c r="L86" s="203">
        <v>82983750.860000014</v>
      </c>
      <c r="M86" s="202">
        <v>9522820.75</v>
      </c>
      <c r="N86" s="203">
        <v>1370524.25</v>
      </c>
      <c r="O86" s="202">
        <v>17442142.690000001</v>
      </c>
      <c r="P86" s="203">
        <v>132323.37</v>
      </c>
      <c r="Q86" s="202">
        <v>35301809.75</v>
      </c>
      <c r="R86" s="203">
        <v>81394.25</v>
      </c>
      <c r="S86" s="202">
        <v>9079122.1300000008</v>
      </c>
      <c r="T86" s="203">
        <v>0</v>
      </c>
      <c r="U86" s="202">
        <v>1215889.9300000002</v>
      </c>
      <c r="V86" s="203">
        <v>177645481.78999999</v>
      </c>
      <c r="W86" s="202">
        <v>23411407.199999999</v>
      </c>
      <c r="X86" s="203">
        <v>72074449.030000001</v>
      </c>
      <c r="Y86" s="202">
        <v>30846542.199999999</v>
      </c>
      <c r="Z86" s="64">
        <f t="shared" si="1"/>
        <v>836264686.79000008</v>
      </c>
      <c r="AA86" s="122"/>
    </row>
    <row r="87" spans="1:27">
      <c r="A87" s="280">
        <v>21</v>
      </c>
      <c r="B87" s="225">
        <v>84</v>
      </c>
      <c r="C87" s="225">
        <v>12</v>
      </c>
      <c r="D87" s="202" t="s">
        <v>53</v>
      </c>
      <c r="E87" s="202" t="s">
        <v>201</v>
      </c>
      <c r="F87" s="270" t="s">
        <v>332</v>
      </c>
      <c r="G87" s="203">
        <v>299478985.04999995</v>
      </c>
      <c r="H87" s="202">
        <v>179260973.37</v>
      </c>
      <c r="I87" s="203">
        <v>39182489.120000005</v>
      </c>
      <c r="J87" s="202">
        <v>1390550</v>
      </c>
      <c r="K87" s="202">
        <v>60164723.339999989</v>
      </c>
      <c r="L87" s="203">
        <v>131915066.48999998</v>
      </c>
      <c r="M87" s="202">
        <v>22639367.800000001</v>
      </c>
      <c r="N87" s="203">
        <v>1522386.66</v>
      </c>
      <c r="O87" s="202">
        <v>25398987.730000004</v>
      </c>
      <c r="P87" s="203">
        <v>1236188.44</v>
      </c>
      <c r="Q87" s="202">
        <v>76338154.539999992</v>
      </c>
      <c r="R87" s="203">
        <v>3909600.76</v>
      </c>
      <c r="S87" s="202">
        <v>15366746.689999999</v>
      </c>
      <c r="T87" s="203">
        <v>0</v>
      </c>
      <c r="U87" s="202">
        <v>9443781</v>
      </c>
      <c r="V87" s="203">
        <v>265649749.16999999</v>
      </c>
      <c r="W87" s="202">
        <v>41088861.439999998</v>
      </c>
      <c r="X87" s="203">
        <v>0</v>
      </c>
      <c r="Y87" s="202">
        <v>494295152.33000004</v>
      </c>
      <c r="Z87" s="64">
        <f t="shared" si="1"/>
        <v>1668281763.9300003</v>
      </c>
      <c r="AA87" s="122"/>
    </row>
    <row r="88" spans="1:27">
      <c r="A88" s="280">
        <v>53</v>
      </c>
      <c r="B88" s="225">
        <v>85</v>
      </c>
      <c r="C88" s="225">
        <v>12</v>
      </c>
      <c r="D88" s="202" t="s">
        <v>47</v>
      </c>
      <c r="E88" s="202" t="s">
        <v>214</v>
      </c>
      <c r="F88" s="270" t="s">
        <v>346</v>
      </c>
      <c r="G88" s="203">
        <v>302698074.35999995</v>
      </c>
      <c r="H88" s="202">
        <v>120534129.94999999</v>
      </c>
      <c r="I88" s="203">
        <v>21538936.009999998</v>
      </c>
      <c r="J88" s="202">
        <v>824500</v>
      </c>
      <c r="K88" s="202">
        <v>61476098.509999983</v>
      </c>
      <c r="L88" s="203">
        <v>175599187.87</v>
      </c>
      <c r="M88" s="202">
        <v>15426230.810000001</v>
      </c>
      <c r="N88" s="203">
        <v>9853111.0099999998</v>
      </c>
      <c r="O88" s="202">
        <v>23548220.48</v>
      </c>
      <c r="P88" s="203">
        <v>599747.24</v>
      </c>
      <c r="Q88" s="202">
        <v>94427901.219999999</v>
      </c>
      <c r="R88" s="203">
        <v>2759190.88</v>
      </c>
      <c r="S88" s="202">
        <v>0</v>
      </c>
      <c r="T88" s="203">
        <v>0</v>
      </c>
      <c r="U88" s="202">
        <v>4989460.5</v>
      </c>
      <c r="V88" s="203">
        <v>230732055.77000001</v>
      </c>
      <c r="W88" s="202">
        <v>27303159.82</v>
      </c>
      <c r="X88" s="203">
        <v>0</v>
      </c>
      <c r="Y88" s="202">
        <v>37245755.859999999</v>
      </c>
      <c r="Z88" s="64">
        <f t="shared" si="1"/>
        <v>1129555760.2899997</v>
      </c>
      <c r="AA88" s="122"/>
    </row>
    <row r="89" spans="1:27">
      <c r="A89" s="280">
        <v>1</v>
      </c>
      <c r="B89" s="225">
        <v>86</v>
      </c>
      <c r="C89" s="225">
        <v>12</v>
      </c>
      <c r="D89" s="202" t="s">
        <v>51</v>
      </c>
      <c r="E89" s="202" t="s">
        <v>237</v>
      </c>
      <c r="F89" s="270" t="s">
        <v>373</v>
      </c>
      <c r="G89" s="203">
        <v>241083484.73000002</v>
      </c>
      <c r="H89" s="202">
        <v>112246834.97999999</v>
      </c>
      <c r="I89" s="203">
        <v>60501524.670000002</v>
      </c>
      <c r="J89" s="202">
        <v>2456828</v>
      </c>
      <c r="K89" s="202">
        <v>67622011.840000004</v>
      </c>
      <c r="L89" s="203">
        <v>114832744.29000001</v>
      </c>
      <c r="M89" s="202">
        <v>10413617.529999999</v>
      </c>
      <c r="N89" s="203">
        <v>2305930.25</v>
      </c>
      <c r="O89" s="202">
        <v>16483070.390000001</v>
      </c>
      <c r="P89" s="203">
        <v>931372.39000000013</v>
      </c>
      <c r="Q89" s="202">
        <v>57742014.549999997</v>
      </c>
      <c r="R89" s="203">
        <v>3489983.6</v>
      </c>
      <c r="S89" s="202">
        <v>0</v>
      </c>
      <c r="T89" s="203">
        <v>0</v>
      </c>
      <c r="U89" s="202">
        <v>6355258</v>
      </c>
      <c r="V89" s="203">
        <v>226857379.49000001</v>
      </c>
      <c r="W89" s="202">
        <v>23004950.66</v>
      </c>
      <c r="X89" s="203">
        <v>12650419.450000001</v>
      </c>
      <c r="Y89" s="202">
        <v>16521859.68</v>
      </c>
      <c r="Z89" s="64">
        <f t="shared" si="1"/>
        <v>975499284.49999988</v>
      </c>
      <c r="AA89" s="122"/>
    </row>
    <row r="90" spans="1:27">
      <c r="A90" s="280">
        <v>68</v>
      </c>
      <c r="B90" s="225">
        <v>87</v>
      </c>
      <c r="C90" s="225">
        <v>13</v>
      </c>
      <c r="D90" s="202" t="s">
        <v>45</v>
      </c>
      <c r="E90" s="202" t="s">
        <v>183</v>
      </c>
      <c r="F90" s="270" t="s">
        <v>311</v>
      </c>
      <c r="G90" s="203">
        <v>1116012670.0200002</v>
      </c>
      <c r="H90" s="202">
        <v>369395815</v>
      </c>
      <c r="I90" s="203">
        <v>65911927.890000001</v>
      </c>
      <c r="J90" s="202">
        <v>1271500</v>
      </c>
      <c r="K90" s="202">
        <v>154292826.38000005</v>
      </c>
      <c r="L90" s="203">
        <v>572813752.47000003</v>
      </c>
      <c r="M90" s="202">
        <v>40474445.270000003</v>
      </c>
      <c r="N90" s="203">
        <v>8146490.25</v>
      </c>
      <c r="O90" s="202">
        <v>78690024.390000001</v>
      </c>
      <c r="P90" s="203">
        <v>828552.54999999993</v>
      </c>
      <c r="Q90" s="202">
        <v>207162845.22</v>
      </c>
      <c r="R90" s="203">
        <v>4907703.55</v>
      </c>
      <c r="S90" s="202">
        <v>35314722.270000003</v>
      </c>
      <c r="T90" s="203">
        <v>0</v>
      </c>
      <c r="U90" s="202">
        <v>5012839.68</v>
      </c>
      <c r="V90" s="203">
        <v>615758615.52999997</v>
      </c>
      <c r="W90" s="202">
        <v>95795530.299999997</v>
      </c>
      <c r="X90" s="203">
        <v>7279183.5</v>
      </c>
      <c r="Y90" s="202">
        <v>121246768.53</v>
      </c>
      <c r="Z90" s="64">
        <f t="shared" si="1"/>
        <v>3500316212.8000007</v>
      </c>
      <c r="AA90" s="122"/>
    </row>
    <row r="91" spans="1:27">
      <c r="A91" s="280">
        <v>35</v>
      </c>
      <c r="B91" s="225">
        <v>88</v>
      </c>
      <c r="C91" s="225">
        <v>13</v>
      </c>
      <c r="D91" s="202" t="s">
        <v>49</v>
      </c>
      <c r="E91" s="202" t="s">
        <v>221</v>
      </c>
      <c r="F91" s="270" t="s">
        <v>355</v>
      </c>
      <c r="G91" s="203">
        <v>752473344.49999988</v>
      </c>
      <c r="H91" s="202">
        <v>424859486.13000005</v>
      </c>
      <c r="I91" s="203">
        <v>83838788.590000004</v>
      </c>
      <c r="J91" s="202">
        <v>1525050</v>
      </c>
      <c r="K91" s="202">
        <v>155842000.15000001</v>
      </c>
      <c r="L91" s="203">
        <v>428152453.26999998</v>
      </c>
      <c r="M91" s="202">
        <v>33656693.310000002</v>
      </c>
      <c r="N91" s="203">
        <v>12576595.91</v>
      </c>
      <c r="O91" s="202">
        <v>74641375.100000009</v>
      </c>
      <c r="P91" s="203">
        <v>383845.8</v>
      </c>
      <c r="Q91" s="202">
        <v>100993367.62</v>
      </c>
      <c r="R91" s="203">
        <v>1255419.4599999997</v>
      </c>
      <c r="S91" s="202">
        <v>16074274.460000001</v>
      </c>
      <c r="T91" s="203">
        <v>0</v>
      </c>
      <c r="U91" s="202">
        <v>13503644.289999999</v>
      </c>
      <c r="V91" s="203">
        <v>410531865.57999998</v>
      </c>
      <c r="W91" s="202">
        <v>77415008.289999992</v>
      </c>
      <c r="X91" s="203">
        <v>0</v>
      </c>
      <c r="Y91" s="202">
        <v>71211889.159999996</v>
      </c>
      <c r="Z91" s="64">
        <f t="shared" si="1"/>
        <v>2658935101.6199994</v>
      </c>
      <c r="AA91" s="122"/>
    </row>
    <row r="92" spans="1:27">
      <c r="F92" s="166"/>
      <c r="G92" s="166"/>
      <c r="H92" s="166"/>
      <c r="I92" s="166"/>
      <c r="J92" s="166"/>
      <c r="K92" s="166"/>
      <c r="L92" s="166"/>
      <c r="M92" s="166"/>
      <c r="N92" s="166"/>
      <c r="O92" s="166"/>
      <c r="P92" s="166"/>
      <c r="Q92" s="166"/>
      <c r="R92" s="166"/>
      <c r="S92" s="166"/>
      <c r="T92" s="166"/>
      <c r="U92" s="166"/>
      <c r="V92" s="166"/>
      <c r="W92" s="166"/>
      <c r="X92" s="166"/>
      <c r="Y92" s="166"/>
      <c r="Z92" s="166"/>
    </row>
    <row r="93" spans="1:27">
      <c r="F93" s="166"/>
      <c r="G93" s="166"/>
      <c r="H93" s="166"/>
      <c r="I93" s="166"/>
      <c r="J93" s="166"/>
      <c r="K93" s="166"/>
      <c r="L93" s="166"/>
      <c r="M93" s="166"/>
      <c r="N93" s="166"/>
      <c r="O93" s="166"/>
      <c r="P93" s="166"/>
      <c r="Q93" s="166"/>
      <c r="R93" s="166"/>
      <c r="S93" s="166"/>
      <c r="T93" s="166"/>
      <c r="U93" s="166"/>
      <c r="V93" s="166"/>
      <c r="W93" s="166"/>
      <c r="X93" s="166"/>
      <c r="Y93" s="166"/>
      <c r="Z93" s="166"/>
    </row>
  </sheetData>
  <autoFilter ref="A3:AY3"/>
  <sortState ref="A4:Z91">
    <sortCondition ref="B4:B91"/>
  </sortState>
  <mergeCells count="2">
    <mergeCell ref="G1:U1"/>
    <mergeCell ref="G2:J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1"/>
  <sheetViews>
    <sheetView zoomScale="75" zoomScaleNormal="75" workbookViewId="0">
      <selection activeCell="G9" sqref="G9"/>
    </sheetView>
  </sheetViews>
  <sheetFormatPr defaultColWidth="9" defaultRowHeight="24.6"/>
  <cols>
    <col min="1" max="1" width="8.6640625" style="162"/>
    <col min="2" max="2" width="11.6640625" style="278" customWidth="1"/>
    <col min="3" max="3" width="7.6640625" style="278" customWidth="1"/>
    <col min="4" max="5" width="15.44140625" style="176" customWidth="1"/>
    <col min="6" max="6" width="30" style="162" customWidth="1"/>
    <col min="7" max="7" width="15.6640625" style="172" customWidth="1"/>
    <col min="8" max="8" width="14" style="172" customWidth="1"/>
    <col min="9" max="9" width="14.6640625" style="172" customWidth="1"/>
    <col min="10" max="10" width="14.88671875" style="172" bestFit="1" customWidth="1"/>
    <col min="11" max="11" width="15.6640625" style="172" customWidth="1"/>
    <col min="12" max="12" width="14.88671875" style="172" bestFit="1" customWidth="1"/>
    <col min="13" max="13" width="14.88671875" style="172" customWidth="1"/>
    <col min="14" max="14" width="15" style="172" customWidth="1"/>
    <col min="15" max="15" width="14.77734375" style="172" customWidth="1"/>
    <col min="16" max="16" width="13.6640625" style="172" customWidth="1"/>
    <col min="17" max="17" width="15.109375" style="172" customWidth="1"/>
    <col min="18" max="18" width="15" style="172" customWidth="1"/>
    <col min="19" max="19" width="14.88671875" style="172" customWidth="1"/>
    <col min="20" max="20" width="16" style="172" bestFit="1" customWidth="1"/>
    <col min="21" max="25" width="14.88671875" style="172" bestFit="1" customWidth="1"/>
    <col min="26" max="26" width="15" style="172" customWidth="1"/>
    <col min="27" max="27" width="14.88671875" style="172" bestFit="1" customWidth="1"/>
    <col min="28" max="28" width="15.6640625" style="172" customWidth="1"/>
    <col min="29" max="29" width="17.21875" style="172" customWidth="1"/>
    <col min="30" max="234" width="9" style="172"/>
    <col min="235" max="235" width="23.44140625" style="172" customWidth="1"/>
    <col min="236" max="236" width="13.109375" style="172" bestFit="1" customWidth="1"/>
    <col min="237" max="237" width="13.109375" style="172" customWidth="1"/>
    <col min="238" max="238" width="12.5546875" style="172" bestFit="1" customWidth="1"/>
    <col min="239" max="239" width="12.5546875" style="172" customWidth="1"/>
    <col min="240" max="240" width="12.6640625" style="172" bestFit="1" customWidth="1"/>
    <col min="241" max="241" width="13.109375" style="172" bestFit="1" customWidth="1"/>
    <col min="242" max="242" width="14.109375" style="172" bestFit="1" customWidth="1"/>
    <col min="243" max="243" width="13.109375" style="172" bestFit="1" customWidth="1"/>
    <col min="244" max="244" width="11.5546875" style="172" customWidth="1"/>
    <col min="245" max="245" width="12.5546875" style="172" bestFit="1" customWidth="1"/>
    <col min="246" max="246" width="12.109375" style="172" bestFit="1" customWidth="1"/>
    <col min="247" max="247" width="12.5546875" style="172" bestFit="1" customWidth="1"/>
    <col min="248" max="248" width="13.21875" style="172" customWidth="1"/>
    <col min="249" max="249" width="13.88671875" style="172" customWidth="1"/>
    <col min="250" max="250" width="12.5546875" style="172" bestFit="1" customWidth="1"/>
    <col min="251" max="253" width="12.109375" style="172" bestFit="1" customWidth="1"/>
    <col min="254" max="254" width="11.5546875" style="172" bestFit="1" customWidth="1"/>
    <col min="255" max="255" width="11.6640625" style="172" bestFit="1" customWidth="1"/>
    <col min="256" max="256" width="11.5546875" style="172" bestFit="1" customWidth="1"/>
    <col min="257" max="257" width="12.109375" style="172" bestFit="1" customWidth="1"/>
    <col min="258" max="258" width="13.5546875" style="172" customWidth="1"/>
    <col min="259" max="259" width="14.6640625" style="172" customWidth="1"/>
    <col min="260" max="490" width="9" style="172"/>
    <col min="491" max="491" width="23.44140625" style="172" customWidth="1"/>
    <col min="492" max="492" width="13.109375" style="172" bestFit="1" customWidth="1"/>
    <col min="493" max="493" width="13.109375" style="172" customWidth="1"/>
    <col min="494" max="494" width="12.5546875" style="172" bestFit="1" customWidth="1"/>
    <col min="495" max="495" width="12.5546875" style="172" customWidth="1"/>
    <col min="496" max="496" width="12.6640625" style="172" bestFit="1" customWidth="1"/>
    <col min="497" max="497" width="13.109375" style="172" bestFit="1" customWidth="1"/>
    <col min="498" max="498" width="14.109375" style="172" bestFit="1" customWidth="1"/>
    <col min="499" max="499" width="13.109375" style="172" bestFit="1" customWidth="1"/>
    <col min="500" max="500" width="11.5546875" style="172" customWidth="1"/>
    <col min="501" max="501" width="12.5546875" style="172" bestFit="1" customWidth="1"/>
    <col min="502" max="502" width="12.109375" style="172" bestFit="1" customWidth="1"/>
    <col min="503" max="503" width="12.5546875" style="172" bestFit="1" customWidth="1"/>
    <col min="504" max="504" width="13.21875" style="172" customWidth="1"/>
    <col min="505" max="505" width="13.88671875" style="172" customWidth="1"/>
    <col min="506" max="506" width="12.5546875" style="172" bestFit="1" customWidth="1"/>
    <col min="507" max="509" width="12.109375" style="172" bestFit="1" customWidth="1"/>
    <col min="510" max="510" width="11.5546875" style="172" bestFit="1" customWidth="1"/>
    <col min="511" max="511" width="11.6640625" style="172" bestFit="1" customWidth="1"/>
    <col min="512" max="512" width="11.5546875" style="172" bestFit="1" customWidth="1"/>
    <col min="513" max="513" width="12.109375" style="172" bestFit="1" customWidth="1"/>
    <col min="514" max="514" width="13.5546875" style="172" customWidth="1"/>
    <col min="515" max="515" width="14.6640625" style="172" customWidth="1"/>
    <col min="516" max="746" width="9" style="172"/>
    <col min="747" max="747" width="23.44140625" style="172" customWidth="1"/>
    <col min="748" max="748" width="13.109375" style="172" bestFit="1" customWidth="1"/>
    <col min="749" max="749" width="13.109375" style="172" customWidth="1"/>
    <col min="750" max="750" width="12.5546875" style="172" bestFit="1" customWidth="1"/>
    <col min="751" max="751" width="12.5546875" style="172" customWidth="1"/>
    <col min="752" max="752" width="12.6640625" style="172" bestFit="1" customWidth="1"/>
    <col min="753" max="753" width="13.109375" style="172" bestFit="1" customWidth="1"/>
    <col min="754" max="754" width="14.109375" style="172" bestFit="1" customWidth="1"/>
    <col min="755" max="755" width="13.109375" style="172" bestFit="1" customWidth="1"/>
    <col min="756" max="756" width="11.5546875" style="172" customWidth="1"/>
    <col min="757" max="757" width="12.5546875" style="172" bestFit="1" customWidth="1"/>
    <col min="758" max="758" width="12.109375" style="172" bestFit="1" customWidth="1"/>
    <col min="759" max="759" width="12.5546875" style="172" bestFit="1" customWidth="1"/>
    <col min="760" max="760" width="13.21875" style="172" customWidth="1"/>
    <col min="761" max="761" width="13.88671875" style="172" customWidth="1"/>
    <col min="762" max="762" width="12.5546875" style="172" bestFit="1" customWidth="1"/>
    <col min="763" max="765" width="12.109375" style="172" bestFit="1" customWidth="1"/>
    <col min="766" max="766" width="11.5546875" style="172" bestFit="1" customWidth="1"/>
    <col min="767" max="767" width="11.6640625" style="172" bestFit="1" customWidth="1"/>
    <col min="768" max="768" width="11.5546875" style="172" bestFit="1" customWidth="1"/>
    <col min="769" max="769" width="12.109375" style="172" bestFit="1" customWidth="1"/>
    <col min="770" max="770" width="13.5546875" style="172" customWidth="1"/>
    <col min="771" max="771" width="14.6640625" style="172" customWidth="1"/>
    <col min="772" max="1002" width="9" style="172"/>
    <col min="1003" max="1003" width="23.44140625" style="172" customWidth="1"/>
    <col min="1004" max="1004" width="13.109375" style="172" bestFit="1" customWidth="1"/>
    <col min="1005" max="1005" width="13.109375" style="172" customWidth="1"/>
    <col min="1006" max="1006" width="12.5546875" style="172" bestFit="1" customWidth="1"/>
    <col min="1007" max="1007" width="12.5546875" style="172" customWidth="1"/>
    <col min="1008" max="1008" width="12.6640625" style="172" bestFit="1" customWidth="1"/>
    <col min="1009" max="1009" width="13.109375" style="172" bestFit="1" customWidth="1"/>
    <col min="1010" max="1010" width="14.109375" style="172" bestFit="1" customWidth="1"/>
    <col min="1011" max="1011" width="13.109375" style="172" bestFit="1" customWidth="1"/>
    <col min="1012" max="1012" width="11.5546875" style="172" customWidth="1"/>
    <col min="1013" max="1013" width="12.5546875" style="172" bestFit="1" customWidth="1"/>
    <col min="1014" max="1014" width="12.109375" style="172" bestFit="1" customWidth="1"/>
    <col min="1015" max="1015" width="12.5546875" style="172" bestFit="1" customWidth="1"/>
    <col min="1016" max="1016" width="13.21875" style="172" customWidth="1"/>
    <col min="1017" max="1017" width="13.88671875" style="172" customWidth="1"/>
    <col min="1018" max="1018" width="12.5546875" style="172" bestFit="1" customWidth="1"/>
    <col min="1019" max="1021" width="12.109375" style="172" bestFit="1" customWidth="1"/>
    <col min="1022" max="1022" width="11.5546875" style="172" bestFit="1" customWidth="1"/>
    <col min="1023" max="1023" width="11.6640625" style="172" bestFit="1" customWidth="1"/>
    <col min="1024" max="1024" width="11.5546875" style="172" bestFit="1" customWidth="1"/>
    <col min="1025" max="1025" width="12.109375" style="172" bestFit="1" customWidth="1"/>
    <col min="1026" max="1026" width="13.5546875" style="172" customWidth="1"/>
    <col min="1027" max="1027" width="14.6640625" style="172" customWidth="1"/>
    <col min="1028" max="1258" width="9" style="172"/>
    <col min="1259" max="1259" width="23.44140625" style="172" customWidth="1"/>
    <col min="1260" max="1260" width="13.109375" style="172" bestFit="1" customWidth="1"/>
    <col min="1261" max="1261" width="13.109375" style="172" customWidth="1"/>
    <col min="1262" max="1262" width="12.5546875" style="172" bestFit="1" customWidth="1"/>
    <col min="1263" max="1263" width="12.5546875" style="172" customWidth="1"/>
    <col min="1264" max="1264" width="12.6640625" style="172" bestFit="1" customWidth="1"/>
    <col min="1265" max="1265" width="13.109375" style="172" bestFit="1" customWidth="1"/>
    <col min="1266" max="1266" width="14.109375" style="172" bestFit="1" customWidth="1"/>
    <col min="1267" max="1267" width="13.109375" style="172" bestFit="1" customWidth="1"/>
    <col min="1268" max="1268" width="11.5546875" style="172" customWidth="1"/>
    <col min="1269" max="1269" width="12.5546875" style="172" bestFit="1" customWidth="1"/>
    <col min="1270" max="1270" width="12.109375" style="172" bestFit="1" customWidth="1"/>
    <col min="1271" max="1271" width="12.5546875" style="172" bestFit="1" customWidth="1"/>
    <col min="1272" max="1272" width="13.21875" style="172" customWidth="1"/>
    <col min="1273" max="1273" width="13.88671875" style="172" customWidth="1"/>
    <col min="1274" max="1274" width="12.5546875" style="172" bestFit="1" customWidth="1"/>
    <col min="1275" max="1277" width="12.109375" style="172" bestFit="1" customWidth="1"/>
    <col min="1278" max="1278" width="11.5546875" style="172" bestFit="1" customWidth="1"/>
    <col min="1279" max="1279" width="11.6640625" style="172" bestFit="1" customWidth="1"/>
    <col min="1280" max="1280" width="11.5546875" style="172" bestFit="1" customWidth="1"/>
    <col min="1281" max="1281" width="12.109375" style="172" bestFit="1" customWidth="1"/>
    <col min="1282" max="1282" width="13.5546875" style="172" customWidth="1"/>
    <col min="1283" max="1283" width="14.6640625" style="172" customWidth="1"/>
    <col min="1284" max="1514" width="9" style="172"/>
    <col min="1515" max="1515" width="23.44140625" style="172" customWidth="1"/>
    <col min="1516" max="1516" width="13.109375" style="172" bestFit="1" customWidth="1"/>
    <col min="1517" max="1517" width="13.109375" style="172" customWidth="1"/>
    <col min="1518" max="1518" width="12.5546875" style="172" bestFit="1" customWidth="1"/>
    <col min="1519" max="1519" width="12.5546875" style="172" customWidth="1"/>
    <col min="1520" max="1520" width="12.6640625" style="172" bestFit="1" customWidth="1"/>
    <col min="1521" max="1521" width="13.109375" style="172" bestFit="1" customWidth="1"/>
    <col min="1522" max="1522" width="14.109375" style="172" bestFit="1" customWidth="1"/>
    <col min="1523" max="1523" width="13.109375" style="172" bestFit="1" customWidth="1"/>
    <col min="1524" max="1524" width="11.5546875" style="172" customWidth="1"/>
    <col min="1525" max="1525" width="12.5546875" style="172" bestFit="1" customWidth="1"/>
    <col min="1526" max="1526" width="12.109375" style="172" bestFit="1" customWidth="1"/>
    <col min="1527" max="1527" width="12.5546875" style="172" bestFit="1" customWidth="1"/>
    <col min="1528" max="1528" width="13.21875" style="172" customWidth="1"/>
    <col min="1529" max="1529" width="13.88671875" style="172" customWidth="1"/>
    <col min="1530" max="1530" width="12.5546875" style="172" bestFit="1" customWidth="1"/>
    <col min="1531" max="1533" width="12.109375" style="172" bestFit="1" customWidth="1"/>
    <col min="1534" max="1534" width="11.5546875" style="172" bestFit="1" customWidth="1"/>
    <col min="1535" max="1535" width="11.6640625" style="172" bestFit="1" customWidth="1"/>
    <col min="1536" max="1536" width="11.5546875" style="172" bestFit="1" customWidth="1"/>
    <col min="1537" max="1537" width="12.109375" style="172" bestFit="1" customWidth="1"/>
    <col min="1538" max="1538" width="13.5546875" style="172" customWidth="1"/>
    <col min="1539" max="1539" width="14.6640625" style="172" customWidth="1"/>
    <col min="1540" max="1770" width="9" style="172"/>
    <col min="1771" max="1771" width="23.44140625" style="172" customWidth="1"/>
    <col min="1772" max="1772" width="13.109375" style="172" bestFit="1" customWidth="1"/>
    <col min="1773" max="1773" width="13.109375" style="172" customWidth="1"/>
    <col min="1774" max="1774" width="12.5546875" style="172" bestFit="1" customWidth="1"/>
    <col min="1775" max="1775" width="12.5546875" style="172" customWidth="1"/>
    <col min="1776" max="1776" width="12.6640625" style="172" bestFit="1" customWidth="1"/>
    <col min="1777" max="1777" width="13.109375" style="172" bestFit="1" customWidth="1"/>
    <col min="1778" max="1778" width="14.109375" style="172" bestFit="1" customWidth="1"/>
    <col min="1779" max="1779" width="13.109375" style="172" bestFit="1" customWidth="1"/>
    <col min="1780" max="1780" width="11.5546875" style="172" customWidth="1"/>
    <col min="1781" max="1781" width="12.5546875" style="172" bestFit="1" customWidth="1"/>
    <col min="1782" max="1782" width="12.109375" style="172" bestFit="1" customWidth="1"/>
    <col min="1783" max="1783" width="12.5546875" style="172" bestFit="1" customWidth="1"/>
    <col min="1784" max="1784" width="13.21875" style="172" customWidth="1"/>
    <col min="1785" max="1785" width="13.88671875" style="172" customWidth="1"/>
    <col min="1786" max="1786" width="12.5546875" style="172" bestFit="1" customWidth="1"/>
    <col min="1787" max="1789" width="12.109375" style="172" bestFit="1" customWidth="1"/>
    <col min="1790" max="1790" width="11.5546875" style="172" bestFit="1" customWidth="1"/>
    <col min="1791" max="1791" width="11.6640625" style="172" bestFit="1" customWidth="1"/>
    <col min="1792" max="1792" width="11.5546875" style="172" bestFit="1" customWidth="1"/>
    <col min="1793" max="1793" width="12.109375" style="172" bestFit="1" customWidth="1"/>
    <col min="1794" max="1794" width="13.5546875" style="172" customWidth="1"/>
    <col min="1795" max="1795" width="14.6640625" style="172" customWidth="1"/>
    <col min="1796" max="2026" width="9" style="172"/>
    <col min="2027" max="2027" width="23.44140625" style="172" customWidth="1"/>
    <col min="2028" max="2028" width="13.109375" style="172" bestFit="1" customWidth="1"/>
    <col min="2029" max="2029" width="13.109375" style="172" customWidth="1"/>
    <col min="2030" max="2030" width="12.5546875" style="172" bestFit="1" customWidth="1"/>
    <col min="2031" max="2031" width="12.5546875" style="172" customWidth="1"/>
    <col min="2032" max="2032" width="12.6640625" style="172" bestFit="1" customWidth="1"/>
    <col min="2033" max="2033" width="13.109375" style="172" bestFit="1" customWidth="1"/>
    <col min="2034" max="2034" width="14.109375" style="172" bestFit="1" customWidth="1"/>
    <col min="2035" max="2035" width="13.109375" style="172" bestFit="1" customWidth="1"/>
    <col min="2036" max="2036" width="11.5546875" style="172" customWidth="1"/>
    <col min="2037" max="2037" width="12.5546875" style="172" bestFit="1" customWidth="1"/>
    <col min="2038" max="2038" width="12.109375" style="172" bestFit="1" customWidth="1"/>
    <col min="2039" max="2039" width="12.5546875" style="172" bestFit="1" customWidth="1"/>
    <col min="2040" max="2040" width="13.21875" style="172" customWidth="1"/>
    <col min="2041" max="2041" width="13.88671875" style="172" customWidth="1"/>
    <col min="2042" max="2042" width="12.5546875" style="172" bestFit="1" customWidth="1"/>
    <col min="2043" max="2045" width="12.109375" style="172" bestFit="1" customWidth="1"/>
    <col min="2046" max="2046" width="11.5546875" style="172" bestFit="1" customWidth="1"/>
    <col min="2047" max="2047" width="11.6640625" style="172" bestFit="1" customWidth="1"/>
    <col min="2048" max="2048" width="11.5546875" style="172" bestFit="1" customWidth="1"/>
    <col min="2049" max="2049" width="12.109375" style="172" bestFit="1" customWidth="1"/>
    <col min="2050" max="2050" width="13.5546875" style="172" customWidth="1"/>
    <col min="2051" max="2051" width="14.6640625" style="172" customWidth="1"/>
    <col min="2052" max="2282" width="9" style="172"/>
    <col min="2283" max="2283" width="23.44140625" style="172" customWidth="1"/>
    <col min="2284" max="2284" width="13.109375" style="172" bestFit="1" customWidth="1"/>
    <col min="2285" max="2285" width="13.109375" style="172" customWidth="1"/>
    <col min="2286" max="2286" width="12.5546875" style="172" bestFit="1" customWidth="1"/>
    <col min="2287" max="2287" width="12.5546875" style="172" customWidth="1"/>
    <col min="2288" max="2288" width="12.6640625" style="172" bestFit="1" customWidth="1"/>
    <col min="2289" max="2289" width="13.109375" style="172" bestFit="1" customWidth="1"/>
    <col min="2290" max="2290" width="14.109375" style="172" bestFit="1" customWidth="1"/>
    <col min="2291" max="2291" width="13.109375" style="172" bestFit="1" customWidth="1"/>
    <col min="2292" max="2292" width="11.5546875" style="172" customWidth="1"/>
    <col min="2293" max="2293" width="12.5546875" style="172" bestFit="1" customWidth="1"/>
    <col min="2294" max="2294" width="12.109375" style="172" bestFit="1" customWidth="1"/>
    <col min="2295" max="2295" width="12.5546875" style="172" bestFit="1" customWidth="1"/>
    <col min="2296" max="2296" width="13.21875" style="172" customWidth="1"/>
    <col min="2297" max="2297" width="13.88671875" style="172" customWidth="1"/>
    <col min="2298" max="2298" width="12.5546875" style="172" bestFit="1" customWidth="1"/>
    <col min="2299" max="2301" width="12.109375" style="172" bestFit="1" customWidth="1"/>
    <col min="2302" max="2302" width="11.5546875" style="172" bestFit="1" customWidth="1"/>
    <col min="2303" max="2303" width="11.6640625" style="172" bestFit="1" customWidth="1"/>
    <col min="2304" max="2304" width="11.5546875" style="172" bestFit="1" customWidth="1"/>
    <col min="2305" max="2305" width="12.109375" style="172" bestFit="1" customWidth="1"/>
    <col min="2306" max="2306" width="13.5546875" style="172" customWidth="1"/>
    <col min="2307" max="2307" width="14.6640625" style="172" customWidth="1"/>
    <col min="2308" max="2538" width="9" style="172"/>
    <col min="2539" max="2539" width="23.44140625" style="172" customWidth="1"/>
    <col min="2540" max="2540" width="13.109375" style="172" bestFit="1" customWidth="1"/>
    <col min="2541" max="2541" width="13.109375" style="172" customWidth="1"/>
    <col min="2542" max="2542" width="12.5546875" style="172" bestFit="1" customWidth="1"/>
    <col min="2543" max="2543" width="12.5546875" style="172" customWidth="1"/>
    <col min="2544" max="2544" width="12.6640625" style="172" bestFit="1" customWidth="1"/>
    <col min="2545" max="2545" width="13.109375" style="172" bestFit="1" customWidth="1"/>
    <col min="2546" max="2546" width="14.109375" style="172" bestFit="1" customWidth="1"/>
    <col min="2547" max="2547" width="13.109375" style="172" bestFit="1" customWidth="1"/>
    <col min="2548" max="2548" width="11.5546875" style="172" customWidth="1"/>
    <col min="2549" max="2549" width="12.5546875" style="172" bestFit="1" customWidth="1"/>
    <col min="2550" max="2550" width="12.109375" style="172" bestFit="1" customWidth="1"/>
    <col min="2551" max="2551" width="12.5546875" style="172" bestFit="1" customWidth="1"/>
    <col min="2552" max="2552" width="13.21875" style="172" customWidth="1"/>
    <col min="2553" max="2553" width="13.88671875" style="172" customWidth="1"/>
    <col min="2554" max="2554" width="12.5546875" style="172" bestFit="1" customWidth="1"/>
    <col min="2555" max="2557" width="12.109375" style="172" bestFit="1" customWidth="1"/>
    <col min="2558" max="2558" width="11.5546875" style="172" bestFit="1" customWidth="1"/>
    <col min="2559" max="2559" width="11.6640625" style="172" bestFit="1" customWidth="1"/>
    <col min="2560" max="2560" width="11.5546875" style="172" bestFit="1" customWidth="1"/>
    <col min="2561" max="2561" width="12.109375" style="172" bestFit="1" customWidth="1"/>
    <col min="2562" max="2562" width="13.5546875" style="172" customWidth="1"/>
    <col min="2563" max="2563" width="14.6640625" style="172" customWidth="1"/>
    <col min="2564" max="2794" width="9" style="172"/>
    <col min="2795" max="2795" width="23.44140625" style="172" customWidth="1"/>
    <col min="2796" max="2796" width="13.109375" style="172" bestFit="1" customWidth="1"/>
    <col min="2797" max="2797" width="13.109375" style="172" customWidth="1"/>
    <col min="2798" max="2798" width="12.5546875" style="172" bestFit="1" customWidth="1"/>
    <col min="2799" max="2799" width="12.5546875" style="172" customWidth="1"/>
    <col min="2800" max="2800" width="12.6640625" style="172" bestFit="1" customWidth="1"/>
    <col min="2801" max="2801" width="13.109375" style="172" bestFit="1" customWidth="1"/>
    <col min="2802" max="2802" width="14.109375" style="172" bestFit="1" customWidth="1"/>
    <col min="2803" max="2803" width="13.109375" style="172" bestFit="1" customWidth="1"/>
    <col min="2804" max="2804" width="11.5546875" style="172" customWidth="1"/>
    <col min="2805" max="2805" width="12.5546875" style="172" bestFit="1" customWidth="1"/>
    <col min="2806" max="2806" width="12.109375" style="172" bestFit="1" customWidth="1"/>
    <col min="2807" max="2807" width="12.5546875" style="172" bestFit="1" customWidth="1"/>
    <col min="2808" max="2808" width="13.21875" style="172" customWidth="1"/>
    <col min="2809" max="2809" width="13.88671875" style="172" customWidth="1"/>
    <col min="2810" max="2810" width="12.5546875" style="172" bestFit="1" customWidth="1"/>
    <col min="2811" max="2813" width="12.109375" style="172" bestFit="1" customWidth="1"/>
    <col min="2814" max="2814" width="11.5546875" style="172" bestFit="1" customWidth="1"/>
    <col min="2815" max="2815" width="11.6640625" style="172" bestFit="1" customWidth="1"/>
    <col min="2816" max="2816" width="11.5546875" style="172" bestFit="1" customWidth="1"/>
    <col min="2817" max="2817" width="12.109375" style="172" bestFit="1" customWidth="1"/>
    <col min="2818" max="2818" width="13.5546875" style="172" customWidth="1"/>
    <col min="2819" max="2819" width="14.6640625" style="172" customWidth="1"/>
    <col min="2820" max="3050" width="9" style="172"/>
    <col min="3051" max="3051" width="23.44140625" style="172" customWidth="1"/>
    <col min="3052" max="3052" width="13.109375" style="172" bestFit="1" customWidth="1"/>
    <col min="3053" max="3053" width="13.109375" style="172" customWidth="1"/>
    <col min="3054" max="3054" width="12.5546875" style="172" bestFit="1" customWidth="1"/>
    <col min="3055" max="3055" width="12.5546875" style="172" customWidth="1"/>
    <col min="3056" max="3056" width="12.6640625" style="172" bestFit="1" customWidth="1"/>
    <col min="3057" max="3057" width="13.109375" style="172" bestFit="1" customWidth="1"/>
    <col min="3058" max="3058" width="14.109375" style="172" bestFit="1" customWidth="1"/>
    <col min="3059" max="3059" width="13.109375" style="172" bestFit="1" customWidth="1"/>
    <col min="3060" max="3060" width="11.5546875" style="172" customWidth="1"/>
    <col min="3061" max="3061" width="12.5546875" style="172" bestFit="1" customWidth="1"/>
    <col min="3062" max="3062" width="12.109375" style="172" bestFit="1" customWidth="1"/>
    <col min="3063" max="3063" width="12.5546875" style="172" bestFit="1" customWidth="1"/>
    <col min="3064" max="3064" width="13.21875" style="172" customWidth="1"/>
    <col min="3065" max="3065" width="13.88671875" style="172" customWidth="1"/>
    <col min="3066" max="3066" width="12.5546875" style="172" bestFit="1" customWidth="1"/>
    <col min="3067" max="3069" width="12.109375" style="172" bestFit="1" customWidth="1"/>
    <col min="3070" max="3070" width="11.5546875" style="172" bestFit="1" customWidth="1"/>
    <col min="3071" max="3071" width="11.6640625" style="172" bestFit="1" customWidth="1"/>
    <col min="3072" max="3072" width="11.5546875" style="172" bestFit="1" customWidth="1"/>
    <col min="3073" max="3073" width="12.109375" style="172" bestFit="1" customWidth="1"/>
    <col min="3074" max="3074" width="13.5546875" style="172" customWidth="1"/>
    <col min="3075" max="3075" width="14.6640625" style="172" customWidth="1"/>
    <col min="3076" max="3306" width="9" style="172"/>
    <col min="3307" max="3307" width="23.44140625" style="172" customWidth="1"/>
    <col min="3308" max="3308" width="13.109375" style="172" bestFit="1" customWidth="1"/>
    <col min="3309" max="3309" width="13.109375" style="172" customWidth="1"/>
    <col min="3310" max="3310" width="12.5546875" style="172" bestFit="1" customWidth="1"/>
    <col min="3311" max="3311" width="12.5546875" style="172" customWidth="1"/>
    <col min="3312" max="3312" width="12.6640625" style="172" bestFit="1" customWidth="1"/>
    <col min="3313" max="3313" width="13.109375" style="172" bestFit="1" customWidth="1"/>
    <col min="3314" max="3314" width="14.109375" style="172" bestFit="1" customWidth="1"/>
    <col min="3315" max="3315" width="13.109375" style="172" bestFit="1" customWidth="1"/>
    <col min="3316" max="3316" width="11.5546875" style="172" customWidth="1"/>
    <col min="3317" max="3317" width="12.5546875" style="172" bestFit="1" customWidth="1"/>
    <col min="3318" max="3318" width="12.109375" style="172" bestFit="1" customWidth="1"/>
    <col min="3319" max="3319" width="12.5546875" style="172" bestFit="1" customWidth="1"/>
    <col min="3320" max="3320" width="13.21875" style="172" customWidth="1"/>
    <col min="3321" max="3321" width="13.88671875" style="172" customWidth="1"/>
    <col min="3322" max="3322" width="12.5546875" style="172" bestFit="1" customWidth="1"/>
    <col min="3323" max="3325" width="12.109375" style="172" bestFit="1" customWidth="1"/>
    <col min="3326" max="3326" width="11.5546875" style="172" bestFit="1" customWidth="1"/>
    <col min="3327" max="3327" width="11.6640625" style="172" bestFit="1" customWidth="1"/>
    <col min="3328" max="3328" width="11.5546875" style="172" bestFit="1" customWidth="1"/>
    <col min="3329" max="3329" width="12.109375" style="172" bestFit="1" customWidth="1"/>
    <col min="3330" max="3330" width="13.5546875" style="172" customWidth="1"/>
    <col min="3331" max="3331" width="14.6640625" style="172" customWidth="1"/>
    <col min="3332" max="3562" width="9" style="172"/>
    <col min="3563" max="3563" width="23.44140625" style="172" customWidth="1"/>
    <col min="3564" max="3564" width="13.109375" style="172" bestFit="1" customWidth="1"/>
    <col min="3565" max="3565" width="13.109375" style="172" customWidth="1"/>
    <col min="3566" max="3566" width="12.5546875" style="172" bestFit="1" customWidth="1"/>
    <col min="3567" max="3567" width="12.5546875" style="172" customWidth="1"/>
    <col min="3568" max="3568" width="12.6640625" style="172" bestFit="1" customWidth="1"/>
    <col min="3569" max="3569" width="13.109375" style="172" bestFit="1" customWidth="1"/>
    <col min="3570" max="3570" width="14.109375" style="172" bestFit="1" customWidth="1"/>
    <col min="3571" max="3571" width="13.109375" style="172" bestFit="1" customWidth="1"/>
    <col min="3572" max="3572" width="11.5546875" style="172" customWidth="1"/>
    <col min="3573" max="3573" width="12.5546875" style="172" bestFit="1" customWidth="1"/>
    <col min="3574" max="3574" width="12.109375" style="172" bestFit="1" customWidth="1"/>
    <col min="3575" max="3575" width="12.5546875" style="172" bestFit="1" customWidth="1"/>
    <col min="3576" max="3576" width="13.21875" style="172" customWidth="1"/>
    <col min="3577" max="3577" width="13.88671875" style="172" customWidth="1"/>
    <col min="3578" max="3578" width="12.5546875" style="172" bestFit="1" customWidth="1"/>
    <col min="3579" max="3581" width="12.109375" style="172" bestFit="1" customWidth="1"/>
    <col min="3582" max="3582" width="11.5546875" style="172" bestFit="1" customWidth="1"/>
    <col min="3583" max="3583" width="11.6640625" style="172" bestFit="1" customWidth="1"/>
    <col min="3584" max="3584" width="11.5546875" style="172" bestFit="1" customWidth="1"/>
    <col min="3585" max="3585" width="12.109375" style="172" bestFit="1" customWidth="1"/>
    <col min="3586" max="3586" width="13.5546875" style="172" customWidth="1"/>
    <col min="3587" max="3587" width="14.6640625" style="172" customWidth="1"/>
    <col min="3588" max="3818" width="9" style="172"/>
    <col min="3819" max="3819" width="23.44140625" style="172" customWidth="1"/>
    <col min="3820" max="3820" width="13.109375" style="172" bestFit="1" customWidth="1"/>
    <col min="3821" max="3821" width="13.109375" style="172" customWidth="1"/>
    <col min="3822" max="3822" width="12.5546875" style="172" bestFit="1" customWidth="1"/>
    <col min="3823" max="3823" width="12.5546875" style="172" customWidth="1"/>
    <col min="3824" max="3824" width="12.6640625" style="172" bestFit="1" customWidth="1"/>
    <col min="3825" max="3825" width="13.109375" style="172" bestFit="1" customWidth="1"/>
    <col min="3826" max="3826" width="14.109375" style="172" bestFit="1" customWidth="1"/>
    <col min="3827" max="3827" width="13.109375" style="172" bestFit="1" customWidth="1"/>
    <col min="3828" max="3828" width="11.5546875" style="172" customWidth="1"/>
    <col min="3829" max="3829" width="12.5546875" style="172" bestFit="1" customWidth="1"/>
    <col min="3830" max="3830" width="12.109375" style="172" bestFit="1" customWidth="1"/>
    <col min="3831" max="3831" width="12.5546875" style="172" bestFit="1" customWidth="1"/>
    <col min="3832" max="3832" width="13.21875" style="172" customWidth="1"/>
    <col min="3833" max="3833" width="13.88671875" style="172" customWidth="1"/>
    <col min="3834" max="3834" width="12.5546875" style="172" bestFit="1" customWidth="1"/>
    <col min="3835" max="3837" width="12.109375" style="172" bestFit="1" customWidth="1"/>
    <col min="3838" max="3838" width="11.5546875" style="172" bestFit="1" customWidth="1"/>
    <col min="3839" max="3839" width="11.6640625" style="172" bestFit="1" customWidth="1"/>
    <col min="3840" max="3840" width="11.5546875" style="172" bestFit="1" customWidth="1"/>
    <col min="3841" max="3841" width="12.109375" style="172" bestFit="1" customWidth="1"/>
    <col min="3842" max="3842" width="13.5546875" style="172" customWidth="1"/>
    <col min="3843" max="3843" width="14.6640625" style="172" customWidth="1"/>
    <col min="3844" max="4074" width="9" style="172"/>
    <col min="4075" max="4075" width="23.44140625" style="172" customWidth="1"/>
    <col min="4076" max="4076" width="13.109375" style="172" bestFit="1" customWidth="1"/>
    <col min="4077" max="4077" width="13.109375" style="172" customWidth="1"/>
    <col min="4078" max="4078" width="12.5546875" style="172" bestFit="1" customWidth="1"/>
    <col min="4079" max="4079" width="12.5546875" style="172" customWidth="1"/>
    <col min="4080" max="4080" width="12.6640625" style="172" bestFit="1" customWidth="1"/>
    <col min="4081" max="4081" width="13.109375" style="172" bestFit="1" customWidth="1"/>
    <col min="4082" max="4082" width="14.109375" style="172" bestFit="1" customWidth="1"/>
    <col min="4083" max="4083" width="13.109375" style="172" bestFit="1" customWidth="1"/>
    <col min="4084" max="4084" width="11.5546875" style="172" customWidth="1"/>
    <col min="4085" max="4085" width="12.5546875" style="172" bestFit="1" customWidth="1"/>
    <col min="4086" max="4086" width="12.109375" style="172" bestFit="1" customWidth="1"/>
    <col min="4087" max="4087" width="12.5546875" style="172" bestFit="1" customWidth="1"/>
    <col min="4088" max="4088" width="13.21875" style="172" customWidth="1"/>
    <col min="4089" max="4089" width="13.88671875" style="172" customWidth="1"/>
    <col min="4090" max="4090" width="12.5546875" style="172" bestFit="1" customWidth="1"/>
    <col min="4091" max="4093" width="12.109375" style="172" bestFit="1" customWidth="1"/>
    <col min="4094" max="4094" width="11.5546875" style="172" bestFit="1" customWidth="1"/>
    <col min="4095" max="4095" width="11.6640625" style="172" bestFit="1" customWidth="1"/>
    <col min="4096" max="4096" width="11.5546875" style="172" bestFit="1" customWidth="1"/>
    <col min="4097" max="4097" width="12.109375" style="172" bestFit="1" customWidth="1"/>
    <col min="4098" max="4098" width="13.5546875" style="172" customWidth="1"/>
    <col min="4099" max="4099" width="14.6640625" style="172" customWidth="1"/>
    <col min="4100" max="4330" width="9" style="172"/>
    <col min="4331" max="4331" width="23.44140625" style="172" customWidth="1"/>
    <col min="4332" max="4332" width="13.109375" style="172" bestFit="1" customWidth="1"/>
    <col min="4333" max="4333" width="13.109375" style="172" customWidth="1"/>
    <col min="4334" max="4334" width="12.5546875" style="172" bestFit="1" customWidth="1"/>
    <col min="4335" max="4335" width="12.5546875" style="172" customWidth="1"/>
    <col min="4336" max="4336" width="12.6640625" style="172" bestFit="1" customWidth="1"/>
    <col min="4337" max="4337" width="13.109375" style="172" bestFit="1" customWidth="1"/>
    <col min="4338" max="4338" width="14.109375" style="172" bestFit="1" customWidth="1"/>
    <col min="4339" max="4339" width="13.109375" style="172" bestFit="1" customWidth="1"/>
    <col min="4340" max="4340" width="11.5546875" style="172" customWidth="1"/>
    <col min="4341" max="4341" width="12.5546875" style="172" bestFit="1" customWidth="1"/>
    <col min="4342" max="4342" width="12.109375" style="172" bestFit="1" customWidth="1"/>
    <col min="4343" max="4343" width="12.5546875" style="172" bestFit="1" customWidth="1"/>
    <col min="4344" max="4344" width="13.21875" style="172" customWidth="1"/>
    <col min="4345" max="4345" width="13.88671875" style="172" customWidth="1"/>
    <col min="4346" max="4346" width="12.5546875" style="172" bestFit="1" customWidth="1"/>
    <col min="4347" max="4349" width="12.109375" style="172" bestFit="1" customWidth="1"/>
    <col min="4350" max="4350" width="11.5546875" style="172" bestFit="1" customWidth="1"/>
    <col min="4351" max="4351" width="11.6640625" style="172" bestFit="1" customWidth="1"/>
    <col min="4352" max="4352" width="11.5546875" style="172" bestFit="1" customWidth="1"/>
    <col min="4353" max="4353" width="12.109375" style="172" bestFit="1" customWidth="1"/>
    <col min="4354" max="4354" width="13.5546875" style="172" customWidth="1"/>
    <col min="4355" max="4355" width="14.6640625" style="172" customWidth="1"/>
    <col min="4356" max="4586" width="9" style="172"/>
    <col min="4587" max="4587" width="23.44140625" style="172" customWidth="1"/>
    <col min="4588" max="4588" width="13.109375" style="172" bestFit="1" customWidth="1"/>
    <col min="4589" max="4589" width="13.109375" style="172" customWidth="1"/>
    <col min="4590" max="4590" width="12.5546875" style="172" bestFit="1" customWidth="1"/>
    <col min="4591" max="4591" width="12.5546875" style="172" customWidth="1"/>
    <col min="4592" max="4592" width="12.6640625" style="172" bestFit="1" customWidth="1"/>
    <col min="4593" max="4593" width="13.109375" style="172" bestFit="1" customWidth="1"/>
    <col min="4594" max="4594" width="14.109375" style="172" bestFit="1" customWidth="1"/>
    <col min="4595" max="4595" width="13.109375" style="172" bestFit="1" customWidth="1"/>
    <col min="4596" max="4596" width="11.5546875" style="172" customWidth="1"/>
    <col min="4597" max="4597" width="12.5546875" style="172" bestFit="1" customWidth="1"/>
    <col min="4598" max="4598" width="12.109375" style="172" bestFit="1" customWidth="1"/>
    <col min="4599" max="4599" width="12.5546875" style="172" bestFit="1" customWidth="1"/>
    <col min="4600" max="4600" width="13.21875" style="172" customWidth="1"/>
    <col min="4601" max="4601" width="13.88671875" style="172" customWidth="1"/>
    <col min="4602" max="4602" width="12.5546875" style="172" bestFit="1" customWidth="1"/>
    <col min="4603" max="4605" width="12.109375" style="172" bestFit="1" customWidth="1"/>
    <col min="4606" max="4606" width="11.5546875" style="172" bestFit="1" customWidth="1"/>
    <col min="4607" max="4607" width="11.6640625" style="172" bestFit="1" customWidth="1"/>
    <col min="4608" max="4608" width="11.5546875" style="172" bestFit="1" customWidth="1"/>
    <col min="4609" max="4609" width="12.109375" style="172" bestFit="1" customWidth="1"/>
    <col min="4610" max="4610" width="13.5546875" style="172" customWidth="1"/>
    <col min="4611" max="4611" width="14.6640625" style="172" customWidth="1"/>
    <col min="4612" max="4842" width="9" style="172"/>
    <col min="4843" max="4843" width="23.44140625" style="172" customWidth="1"/>
    <col min="4844" max="4844" width="13.109375" style="172" bestFit="1" customWidth="1"/>
    <col min="4845" max="4845" width="13.109375" style="172" customWidth="1"/>
    <col min="4846" max="4846" width="12.5546875" style="172" bestFit="1" customWidth="1"/>
    <col min="4847" max="4847" width="12.5546875" style="172" customWidth="1"/>
    <col min="4848" max="4848" width="12.6640625" style="172" bestFit="1" customWidth="1"/>
    <col min="4849" max="4849" width="13.109375" style="172" bestFit="1" customWidth="1"/>
    <col min="4850" max="4850" width="14.109375" style="172" bestFit="1" customWidth="1"/>
    <col min="4851" max="4851" width="13.109375" style="172" bestFit="1" customWidth="1"/>
    <col min="4852" max="4852" width="11.5546875" style="172" customWidth="1"/>
    <col min="4853" max="4853" width="12.5546875" style="172" bestFit="1" customWidth="1"/>
    <col min="4854" max="4854" width="12.109375" style="172" bestFit="1" customWidth="1"/>
    <col min="4855" max="4855" width="12.5546875" style="172" bestFit="1" customWidth="1"/>
    <col min="4856" max="4856" width="13.21875" style="172" customWidth="1"/>
    <col min="4857" max="4857" width="13.88671875" style="172" customWidth="1"/>
    <col min="4858" max="4858" width="12.5546875" style="172" bestFit="1" customWidth="1"/>
    <col min="4859" max="4861" width="12.109375" style="172" bestFit="1" customWidth="1"/>
    <col min="4862" max="4862" width="11.5546875" style="172" bestFit="1" customWidth="1"/>
    <col min="4863" max="4863" width="11.6640625" style="172" bestFit="1" customWidth="1"/>
    <col min="4864" max="4864" width="11.5546875" style="172" bestFit="1" customWidth="1"/>
    <col min="4865" max="4865" width="12.109375" style="172" bestFit="1" customWidth="1"/>
    <col min="4866" max="4866" width="13.5546875" style="172" customWidth="1"/>
    <col min="4867" max="4867" width="14.6640625" style="172" customWidth="1"/>
    <col min="4868" max="5098" width="9" style="172"/>
    <col min="5099" max="5099" width="23.44140625" style="172" customWidth="1"/>
    <col min="5100" max="5100" width="13.109375" style="172" bestFit="1" customWidth="1"/>
    <col min="5101" max="5101" width="13.109375" style="172" customWidth="1"/>
    <col min="5102" max="5102" width="12.5546875" style="172" bestFit="1" customWidth="1"/>
    <col min="5103" max="5103" width="12.5546875" style="172" customWidth="1"/>
    <col min="5104" max="5104" width="12.6640625" style="172" bestFit="1" customWidth="1"/>
    <col min="5105" max="5105" width="13.109375" style="172" bestFit="1" customWidth="1"/>
    <col min="5106" max="5106" width="14.109375" style="172" bestFit="1" customWidth="1"/>
    <col min="5107" max="5107" width="13.109375" style="172" bestFit="1" customWidth="1"/>
    <col min="5108" max="5108" width="11.5546875" style="172" customWidth="1"/>
    <col min="5109" max="5109" width="12.5546875" style="172" bestFit="1" customWidth="1"/>
    <col min="5110" max="5110" width="12.109375" style="172" bestFit="1" customWidth="1"/>
    <col min="5111" max="5111" width="12.5546875" style="172" bestFit="1" customWidth="1"/>
    <col min="5112" max="5112" width="13.21875" style="172" customWidth="1"/>
    <col min="5113" max="5113" width="13.88671875" style="172" customWidth="1"/>
    <col min="5114" max="5114" width="12.5546875" style="172" bestFit="1" customWidth="1"/>
    <col min="5115" max="5117" width="12.109375" style="172" bestFit="1" customWidth="1"/>
    <col min="5118" max="5118" width="11.5546875" style="172" bestFit="1" customWidth="1"/>
    <col min="5119" max="5119" width="11.6640625" style="172" bestFit="1" customWidth="1"/>
    <col min="5120" max="5120" width="11.5546875" style="172" bestFit="1" customWidth="1"/>
    <col min="5121" max="5121" width="12.109375" style="172" bestFit="1" customWidth="1"/>
    <col min="5122" max="5122" width="13.5546875" style="172" customWidth="1"/>
    <col min="5123" max="5123" width="14.6640625" style="172" customWidth="1"/>
    <col min="5124" max="5354" width="9" style="172"/>
    <col min="5355" max="5355" width="23.44140625" style="172" customWidth="1"/>
    <col min="5356" max="5356" width="13.109375" style="172" bestFit="1" customWidth="1"/>
    <col min="5357" max="5357" width="13.109375" style="172" customWidth="1"/>
    <col min="5358" max="5358" width="12.5546875" style="172" bestFit="1" customWidth="1"/>
    <col min="5359" max="5359" width="12.5546875" style="172" customWidth="1"/>
    <col min="5360" max="5360" width="12.6640625" style="172" bestFit="1" customWidth="1"/>
    <col min="5361" max="5361" width="13.109375" style="172" bestFit="1" customWidth="1"/>
    <col min="5362" max="5362" width="14.109375" style="172" bestFit="1" customWidth="1"/>
    <col min="5363" max="5363" width="13.109375" style="172" bestFit="1" customWidth="1"/>
    <col min="5364" max="5364" width="11.5546875" style="172" customWidth="1"/>
    <col min="5365" max="5365" width="12.5546875" style="172" bestFit="1" customWidth="1"/>
    <col min="5366" max="5366" width="12.109375" style="172" bestFit="1" customWidth="1"/>
    <col min="5367" max="5367" width="12.5546875" style="172" bestFit="1" customWidth="1"/>
    <col min="5368" max="5368" width="13.21875" style="172" customWidth="1"/>
    <col min="5369" max="5369" width="13.88671875" style="172" customWidth="1"/>
    <col min="5370" max="5370" width="12.5546875" style="172" bestFit="1" customWidth="1"/>
    <col min="5371" max="5373" width="12.109375" style="172" bestFit="1" customWidth="1"/>
    <col min="5374" max="5374" width="11.5546875" style="172" bestFit="1" customWidth="1"/>
    <col min="5375" max="5375" width="11.6640625" style="172" bestFit="1" customWidth="1"/>
    <col min="5376" max="5376" width="11.5546875" style="172" bestFit="1" customWidth="1"/>
    <col min="5377" max="5377" width="12.109375" style="172" bestFit="1" customWidth="1"/>
    <col min="5378" max="5378" width="13.5546875" style="172" customWidth="1"/>
    <col min="5379" max="5379" width="14.6640625" style="172" customWidth="1"/>
    <col min="5380" max="5610" width="9" style="172"/>
    <col min="5611" max="5611" width="23.44140625" style="172" customWidth="1"/>
    <col min="5612" max="5612" width="13.109375" style="172" bestFit="1" customWidth="1"/>
    <col min="5613" max="5613" width="13.109375" style="172" customWidth="1"/>
    <col min="5614" max="5614" width="12.5546875" style="172" bestFit="1" customWidth="1"/>
    <col min="5615" max="5615" width="12.5546875" style="172" customWidth="1"/>
    <col min="5616" max="5616" width="12.6640625" style="172" bestFit="1" customWidth="1"/>
    <col min="5617" max="5617" width="13.109375" style="172" bestFit="1" customWidth="1"/>
    <col min="5618" max="5618" width="14.109375" style="172" bestFit="1" customWidth="1"/>
    <col min="5619" max="5619" width="13.109375" style="172" bestFit="1" customWidth="1"/>
    <col min="5620" max="5620" width="11.5546875" style="172" customWidth="1"/>
    <col min="5621" max="5621" width="12.5546875" style="172" bestFit="1" customWidth="1"/>
    <col min="5622" max="5622" width="12.109375" style="172" bestFit="1" customWidth="1"/>
    <col min="5623" max="5623" width="12.5546875" style="172" bestFit="1" customWidth="1"/>
    <col min="5624" max="5624" width="13.21875" style="172" customWidth="1"/>
    <col min="5625" max="5625" width="13.88671875" style="172" customWidth="1"/>
    <col min="5626" max="5626" width="12.5546875" style="172" bestFit="1" customWidth="1"/>
    <col min="5627" max="5629" width="12.109375" style="172" bestFit="1" customWidth="1"/>
    <col min="5630" max="5630" width="11.5546875" style="172" bestFit="1" customWidth="1"/>
    <col min="5631" max="5631" width="11.6640625" style="172" bestFit="1" customWidth="1"/>
    <col min="5632" max="5632" width="11.5546875" style="172" bestFit="1" customWidth="1"/>
    <col min="5633" max="5633" width="12.109375" style="172" bestFit="1" customWidth="1"/>
    <col min="5634" max="5634" width="13.5546875" style="172" customWidth="1"/>
    <col min="5635" max="5635" width="14.6640625" style="172" customWidth="1"/>
    <col min="5636" max="5866" width="9" style="172"/>
    <col min="5867" max="5867" width="23.44140625" style="172" customWidth="1"/>
    <col min="5868" max="5868" width="13.109375" style="172" bestFit="1" customWidth="1"/>
    <col min="5869" max="5869" width="13.109375" style="172" customWidth="1"/>
    <col min="5870" max="5870" width="12.5546875" style="172" bestFit="1" customWidth="1"/>
    <col min="5871" max="5871" width="12.5546875" style="172" customWidth="1"/>
    <col min="5872" max="5872" width="12.6640625" style="172" bestFit="1" customWidth="1"/>
    <col min="5873" max="5873" width="13.109375" style="172" bestFit="1" customWidth="1"/>
    <col min="5874" max="5874" width="14.109375" style="172" bestFit="1" customWidth="1"/>
    <col min="5875" max="5875" width="13.109375" style="172" bestFit="1" customWidth="1"/>
    <col min="5876" max="5876" width="11.5546875" style="172" customWidth="1"/>
    <col min="5877" max="5877" width="12.5546875" style="172" bestFit="1" customWidth="1"/>
    <col min="5878" max="5878" width="12.109375" style="172" bestFit="1" customWidth="1"/>
    <col min="5879" max="5879" width="12.5546875" style="172" bestFit="1" customWidth="1"/>
    <col min="5880" max="5880" width="13.21875" style="172" customWidth="1"/>
    <col min="5881" max="5881" width="13.88671875" style="172" customWidth="1"/>
    <col min="5882" max="5882" width="12.5546875" style="172" bestFit="1" customWidth="1"/>
    <col min="5883" max="5885" width="12.109375" style="172" bestFit="1" customWidth="1"/>
    <col min="5886" max="5886" width="11.5546875" style="172" bestFit="1" customWidth="1"/>
    <col min="5887" max="5887" width="11.6640625" style="172" bestFit="1" customWidth="1"/>
    <col min="5888" max="5888" width="11.5546875" style="172" bestFit="1" customWidth="1"/>
    <col min="5889" max="5889" width="12.109375" style="172" bestFit="1" customWidth="1"/>
    <col min="5890" max="5890" width="13.5546875" style="172" customWidth="1"/>
    <col min="5891" max="5891" width="14.6640625" style="172" customWidth="1"/>
    <col min="5892" max="6122" width="9" style="172"/>
    <col min="6123" max="6123" width="23.44140625" style="172" customWidth="1"/>
    <col min="6124" max="6124" width="13.109375" style="172" bestFit="1" customWidth="1"/>
    <col min="6125" max="6125" width="13.109375" style="172" customWidth="1"/>
    <col min="6126" max="6126" width="12.5546875" style="172" bestFit="1" customWidth="1"/>
    <col min="6127" max="6127" width="12.5546875" style="172" customWidth="1"/>
    <col min="6128" max="6128" width="12.6640625" style="172" bestFit="1" customWidth="1"/>
    <col min="6129" max="6129" width="13.109375" style="172" bestFit="1" customWidth="1"/>
    <col min="6130" max="6130" width="14.109375" style="172" bestFit="1" customWidth="1"/>
    <col min="6131" max="6131" width="13.109375" style="172" bestFit="1" customWidth="1"/>
    <col min="6132" max="6132" width="11.5546875" style="172" customWidth="1"/>
    <col min="6133" max="6133" width="12.5546875" style="172" bestFit="1" customWidth="1"/>
    <col min="6134" max="6134" width="12.109375" style="172" bestFit="1" customWidth="1"/>
    <col min="6135" max="6135" width="12.5546875" style="172" bestFit="1" customWidth="1"/>
    <col min="6136" max="6136" width="13.21875" style="172" customWidth="1"/>
    <col min="6137" max="6137" width="13.88671875" style="172" customWidth="1"/>
    <col min="6138" max="6138" width="12.5546875" style="172" bestFit="1" customWidth="1"/>
    <col min="6139" max="6141" width="12.109375" style="172" bestFit="1" customWidth="1"/>
    <col min="6142" max="6142" width="11.5546875" style="172" bestFit="1" customWidth="1"/>
    <col min="6143" max="6143" width="11.6640625" style="172" bestFit="1" customWidth="1"/>
    <col min="6144" max="6144" width="11.5546875" style="172" bestFit="1" customWidth="1"/>
    <col min="6145" max="6145" width="12.109375" style="172" bestFit="1" customWidth="1"/>
    <col min="6146" max="6146" width="13.5546875" style="172" customWidth="1"/>
    <col min="6147" max="6147" width="14.6640625" style="172" customWidth="1"/>
    <col min="6148" max="6378" width="9" style="172"/>
    <col min="6379" max="6379" width="23.44140625" style="172" customWidth="1"/>
    <col min="6380" max="6380" width="13.109375" style="172" bestFit="1" customWidth="1"/>
    <col min="6381" max="6381" width="13.109375" style="172" customWidth="1"/>
    <col min="6382" max="6382" width="12.5546875" style="172" bestFit="1" customWidth="1"/>
    <col min="6383" max="6383" width="12.5546875" style="172" customWidth="1"/>
    <col min="6384" max="6384" width="12.6640625" style="172" bestFit="1" customWidth="1"/>
    <col min="6385" max="6385" width="13.109375" style="172" bestFit="1" customWidth="1"/>
    <col min="6386" max="6386" width="14.109375" style="172" bestFit="1" customWidth="1"/>
    <col min="6387" max="6387" width="13.109375" style="172" bestFit="1" customWidth="1"/>
    <col min="6388" max="6388" width="11.5546875" style="172" customWidth="1"/>
    <col min="6389" max="6389" width="12.5546875" style="172" bestFit="1" customWidth="1"/>
    <col min="6390" max="6390" width="12.109375" style="172" bestFit="1" customWidth="1"/>
    <col min="6391" max="6391" width="12.5546875" style="172" bestFit="1" customWidth="1"/>
    <col min="6392" max="6392" width="13.21875" style="172" customWidth="1"/>
    <col min="6393" max="6393" width="13.88671875" style="172" customWidth="1"/>
    <col min="6394" max="6394" width="12.5546875" style="172" bestFit="1" customWidth="1"/>
    <col min="6395" max="6397" width="12.109375" style="172" bestFit="1" customWidth="1"/>
    <col min="6398" max="6398" width="11.5546875" style="172" bestFit="1" customWidth="1"/>
    <col min="6399" max="6399" width="11.6640625" style="172" bestFit="1" customWidth="1"/>
    <col min="6400" max="6400" width="11.5546875" style="172" bestFit="1" customWidth="1"/>
    <col min="6401" max="6401" width="12.109375" style="172" bestFit="1" customWidth="1"/>
    <col min="6402" max="6402" width="13.5546875" style="172" customWidth="1"/>
    <col min="6403" max="6403" width="14.6640625" style="172" customWidth="1"/>
    <col min="6404" max="6634" width="9" style="172"/>
    <col min="6635" max="6635" width="23.44140625" style="172" customWidth="1"/>
    <col min="6636" max="6636" width="13.109375" style="172" bestFit="1" customWidth="1"/>
    <col min="6637" max="6637" width="13.109375" style="172" customWidth="1"/>
    <col min="6638" max="6638" width="12.5546875" style="172" bestFit="1" customWidth="1"/>
    <col min="6639" max="6639" width="12.5546875" style="172" customWidth="1"/>
    <col min="6640" max="6640" width="12.6640625" style="172" bestFit="1" customWidth="1"/>
    <col min="6641" max="6641" width="13.109375" style="172" bestFit="1" customWidth="1"/>
    <col min="6642" max="6642" width="14.109375" style="172" bestFit="1" customWidth="1"/>
    <col min="6643" max="6643" width="13.109375" style="172" bestFit="1" customWidth="1"/>
    <col min="6644" max="6644" width="11.5546875" style="172" customWidth="1"/>
    <col min="6645" max="6645" width="12.5546875" style="172" bestFit="1" customWidth="1"/>
    <col min="6646" max="6646" width="12.109375" style="172" bestFit="1" customWidth="1"/>
    <col min="6647" max="6647" width="12.5546875" style="172" bestFit="1" customWidth="1"/>
    <col min="6648" max="6648" width="13.21875" style="172" customWidth="1"/>
    <col min="6649" max="6649" width="13.88671875" style="172" customWidth="1"/>
    <col min="6650" max="6650" width="12.5546875" style="172" bestFit="1" customWidth="1"/>
    <col min="6651" max="6653" width="12.109375" style="172" bestFit="1" customWidth="1"/>
    <col min="6654" max="6654" width="11.5546875" style="172" bestFit="1" customWidth="1"/>
    <col min="6655" max="6655" width="11.6640625" style="172" bestFit="1" customWidth="1"/>
    <col min="6656" max="6656" width="11.5546875" style="172" bestFit="1" customWidth="1"/>
    <col min="6657" max="6657" width="12.109375" style="172" bestFit="1" customWidth="1"/>
    <col min="6658" max="6658" width="13.5546875" style="172" customWidth="1"/>
    <col min="6659" max="6659" width="14.6640625" style="172" customWidth="1"/>
    <col min="6660" max="6890" width="9" style="172"/>
    <col min="6891" max="6891" width="23.44140625" style="172" customWidth="1"/>
    <col min="6892" max="6892" width="13.109375" style="172" bestFit="1" customWidth="1"/>
    <col min="6893" max="6893" width="13.109375" style="172" customWidth="1"/>
    <col min="6894" max="6894" width="12.5546875" style="172" bestFit="1" customWidth="1"/>
    <col min="6895" max="6895" width="12.5546875" style="172" customWidth="1"/>
    <col min="6896" max="6896" width="12.6640625" style="172" bestFit="1" customWidth="1"/>
    <col min="6897" max="6897" width="13.109375" style="172" bestFit="1" customWidth="1"/>
    <col min="6898" max="6898" width="14.109375" style="172" bestFit="1" customWidth="1"/>
    <col min="6899" max="6899" width="13.109375" style="172" bestFit="1" customWidth="1"/>
    <col min="6900" max="6900" width="11.5546875" style="172" customWidth="1"/>
    <col min="6901" max="6901" width="12.5546875" style="172" bestFit="1" customWidth="1"/>
    <col min="6902" max="6902" width="12.109375" style="172" bestFit="1" customWidth="1"/>
    <col min="6903" max="6903" width="12.5546875" style="172" bestFit="1" customWidth="1"/>
    <col min="6904" max="6904" width="13.21875" style="172" customWidth="1"/>
    <col min="6905" max="6905" width="13.88671875" style="172" customWidth="1"/>
    <col min="6906" max="6906" width="12.5546875" style="172" bestFit="1" customWidth="1"/>
    <col min="6907" max="6909" width="12.109375" style="172" bestFit="1" customWidth="1"/>
    <col min="6910" max="6910" width="11.5546875" style="172" bestFit="1" customWidth="1"/>
    <col min="6911" max="6911" width="11.6640625" style="172" bestFit="1" customWidth="1"/>
    <col min="6912" max="6912" width="11.5546875" style="172" bestFit="1" customWidth="1"/>
    <col min="6913" max="6913" width="12.109375" style="172" bestFit="1" customWidth="1"/>
    <col min="6914" max="6914" width="13.5546875" style="172" customWidth="1"/>
    <col min="6915" max="6915" width="14.6640625" style="172" customWidth="1"/>
    <col min="6916" max="7146" width="9" style="172"/>
    <col min="7147" max="7147" width="23.44140625" style="172" customWidth="1"/>
    <col min="7148" max="7148" width="13.109375" style="172" bestFit="1" customWidth="1"/>
    <col min="7149" max="7149" width="13.109375" style="172" customWidth="1"/>
    <col min="7150" max="7150" width="12.5546875" style="172" bestFit="1" customWidth="1"/>
    <col min="7151" max="7151" width="12.5546875" style="172" customWidth="1"/>
    <col min="7152" max="7152" width="12.6640625" style="172" bestFit="1" customWidth="1"/>
    <col min="7153" max="7153" width="13.109375" style="172" bestFit="1" customWidth="1"/>
    <col min="7154" max="7154" width="14.109375" style="172" bestFit="1" customWidth="1"/>
    <col min="7155" max="7155" width="13.109375" style="172" bestFit="1" customWidth="1"/>
    <col min="7156" max="7156" width="11.5546875" style="172" customWidth="1"/>
    <col min="7157" max="7157" width="12.5546875" style="172" bestFit="1" customWidth="1"/>
    <col min="7158" max="7158" width="12.109375" style="172" bestFit="1" customWidth="1"/>
    <col min="7159" max="7159" width="12.5546875" style="172" bestFit="1" customWidth="1"/>
    <col min="7160" max="7160" width="13.21875" style="172" customWidth="1"/>
    <col min="7161" max="7161" width="13.88671875" style="172" customWidth="1"/>
    <col min="7162" max="7162" width="12.5546875" style="172" bestFit="1" customWidth="1"/>
    <col min="7163" max="7165" width="12.109375" style="172" bestFit="1" customWidth="1"/>
    <col min="7166" max="7166" width="11.5546875" style="172" bestFit="1" customWidth="1"/>
    <col min="7167" max="7167" width="11.6640625" style="172" bestFit="1" customWidth="1"/>
    <col min="7168" max="7168" width="11.5546875" style="172" bestFit="1" customWidth="1"/>
    <col min="7169" max="7169" width="12.109375" style="172" bestFit="1" customWidth="1"/>
    <col min="7170" max="7170" width="13.5546875" style="172" customWidth="1"/>
    <col min="7171" max="7171" width="14.6640625" style="172" customWidth="1"/>
    <col min="7172" max="7402" width="9" style="172"/>
    <col min="7403" max="7403" width="23.44140625" style="172" customWidth="1"/>
    <col min="7404" max="7404" width="13.109375" style="172" bestFit="1" customWidth="1"/>
    <col min="7405" max="7405" width="13.109375" style="172" customWidth="1"/>
    <col min="7406" max="7406" width="12.5546875" style="172" bestFit="1" customWidth="1"/>
    <col min="7407" max="7407" width="12.5546875" style="172" customWidth="1"/>
    <col min="7408" max="7408" width="12.6640625" style="172" bestFit="1" customWidth="1"/>
    <col min="7409" max="7409" width="13.109375" style="172" bestFit="1" customWidth="1"/>
    <col min="7410" max="7410" width="14.109375" style="172" bestFit="1" customWidth="1"/>
    <col min="7411" max="7411" width="13.109375" style="172" bestFit="1" customWidth="1"/>
    <col min="7412" max="7412" width="11.5546875" style="172" customWidth="1"/>
    <col min="7413" max="7413" width="12.5546875" style="172" bestFit="1" customWidth="1"/>
    <col min="7414" max="7414" width="12.109375" style="172" bestFit="1" customWidth="1"/>
    <col min="7415" max="7415" width="12.5546875" style="172" bestFit="1" customWidth="1"/>
    <col min="7416" max="7416" width="13.21875" style="172" customWidth="1"/>
    <col min="7417" max="7417" width="13.88671875" style="172" customWidth="1"/>
    <col min="7418" max="7418" width="12.5546875" style="172" bestFit="1" customWidth="1"/>
    <col min="7419" max="7421" width="12.109375" style="172" bestFit="1" customWidth="1"/>
    <col min="7422" max="7422" width="11.5546875" style="172" bestFit="1" customWidth="1"/>
    <col min="7423" max="7423" width="11.6640625" style="172" bestFit="1" customWidth="1"/>
    <col min="7424" max="7424" width="11.5546875" style="172" bestFit="1" customWidth="1"/>
    <col min="7425" max="7425" width="12.109375" style="172" bestFit="1" customWidth="1"/>
    <col min="7426" max="7426" width="13.5546875" style="172" customWidth="1"/>
    <col min="7427" max="7427" width="14.6640625" style="172" customWidth="1"/>
    <col min="7428" max="7658" width="9" style="172"/>
    <col min="7659" max="7659" width="23.44140625" style="172" customWidth="1"/>
    <col min="7660" max="7660" width="13.109375" style="172" bestFit="1" customWidth="1"/>
    <col min="7661" max="7661" width="13.109375" style="172" customWidth="1"/>
    <col min="7662" max="7662" width="12.5546875" style="172" bestFit="1" customWidth="1"/>
    <col min="7663" max="7663" width="12.5546875" style="172" customWidth="1"/>
    <col min="7664" max="7664" width="12.6640625" style="172" bestFit="1" customWidth="1"/>
    <col min="7665" max="7665" width="13.109375" style="172" bestFit="1" customWidth="1"/>
    <col min="7666" max="7666" width="14.109375" style="172" bestFit="1" customWidth="1"/>
    <col min="7667" max="7667" width="13.109375" style="172" bestFit="1" customWidth="1"/>
    <col min="7668" max="7668" width="11.5546875" style="172" customWidth="1"/>
    <col min="7669" max="7669" width="12.5546875" style="172" bestFit="1" customWidth="1"/>
    <col min="7670" max="7670" width="12.109375" style="172" bestFit="1" customWidth="1"/>
    <col min="7671" max="7671" width="12.5546875" style="172" bestFit="1" customWidth="1"/>
    <col min="7672" max="7672" width="13.21875" style="172" customWidth="1"/>
    <col min="7673" max="7673" width="13.88671875" style="172" customWidth="1"/>
    <col min="7674" max="7674" width="12.5546875" style="172" bestFit="1" customWidth="1"/>
    <col min="7675" max="7677" width="12.109375" style="172" bestFit="1" customWidth="1"/>
    <col min="7678" max="7678" width="11.5546875" style="172" bestFit="1" customWidth="1"/>
    <col min="7679" max="7679" width="11.6640625" style="172" bestFit="1" customWidth="1"/>
    <col min="7680" max="7680" width="11.5546875" style="172" bestFit="1" customWidth="1"/>
    <col min="7681" max="7681" width="12.109375" style="172" bestFit="1" customWidth="1"/>
    <col min="7682" max="7682" width="13.5546875" style="172" customWidth="1"/>
    <col min="7683" max="7683" width="14.6640625" style="172" customWidth="1"/>
    <col min="7684" max="7914" width="9" style="172"/>
    <col min="7915" max="7915" width="23.44140625" style="172" customWidth="1"/>
    <col min="7916" max="7916" width="13.109375" style="172" bestFit="1" customWidth="1"/>
    <col min="7917" max="7917" width="13.109375" style="172" customWidth="1"/>
    <col min="7918" max="7918" width="12.5546875" style="172" bestFit="1" customWidth="1"/>
    <col min="7919" max="7919" width="12.5546875" style="172" customWidth="1"/>
    <col min="7920" max="7920" width="12.6640625" style="172" bestFit="1" customWidth="1"/>
    <col min="7921" max="7921" width="13.109375" style="172" bestFit="1" customWidth="1"/>
    <col min="7922" max="7922" width="14.109375" style="172" bestFit="1" customWidth="1"/>
    <col min="7923" max="7923" width="13.109375" style="172" bestFit="1" customWidth="1"/>
    <col min="7924" max="7924" width="11.5546875" style="172" customWidth="1"/>
    <col min="7925" max="7925" width="12.5546875" style="172" bestFit="1" customWidth="1"/>
    <col min="7926" max="7926" width="12.109375" style="172" bestFit="1" customWidth="1"/>
    <col min="7927" max="7927" width="12.5546875" style="172" bestFit="1" customWidth="1"/>
    <col min="7928" max="7928" width="13.21875" style="172" customWidth="1"/>
    <col min="7929" max="7929" width="13.88671875" style="172" customWidth="1"/>
    <col min="7930" max="7930" width="12.5546875" style="172" bestFit="1" customWidth="1"/>
    <col min="7931" max="7933" width="12.109375" style="172" bestFit="1" customWidth="1"/>
    <col min="7934" max="7934" width="11.5546875" style="172" bestFit="1" customWidth="1"/>
    <col min="7935" max="7935" width="11.6640625" style="172" bestFit="1" customWidth="1"/>
    <col min="7936" max="7936" width="11.5546875" style="172" bestFit="1" customWidth="1"/>
    <col min="7937" max="7937" width="12.109375" style="172" bestFit="1" customWidth="1"/>
    <col min="7938" max="7938" width="13.5546875" style="172" customWidth="1"/>
    <col min="7939" max="7939" width="14.6640625" style="172" customWidth="1"/>
    <col min="7940" max="8170" width="9" style="172"/>
    <col min="8171" max="8171" width="23.44140625" style="172" customWidth="1"/>
    <col min="8172" max="8172" width="13.109375" style="172" bestFit="1" customWidth="1"/>
    <col min="8173" max="8173" width="13.109375" style="172" customWidth="1"/>
    <col min="8174" max="8174" width="12.5546875" style="172" bestFit="1" customWidth="1"/>
    <col min="8175" max="8175" width="12.5546875" style="172" customWidth="1"/>
    <col min="8176" max="8176" width="12.6640625" style="172" bestFit="1" customWidth="1"/>
    <col min="8177" max="8177" width="13.109375" style="172" bestFit="1" customWidth="1"/>
    <col min="8178" max="8178" width="14.109375" style="172" bestFit="1" customWidth="1"/>
    <col min="8179" max="8179" width="13.109375" style="172" bestFit="1" customWidth="1"/>
    <col min="8180" max="8180" width="11.5546875" style="172" customWidth="1"/>
    <col min="8181" max="8181" width="12.5546875" style="172" bestFit="1" customWidth="1"/>
    <col min="8182" max="8182" width="12.109375" style="172" bestFit="1" customWidth="1"/>
    <col min="8183" max="8183" width="12.5546875" style="172" bestFit="1" customWidth="1"/>
    <col min="8184" max="8184" width="13.21875" style="172" customWidth="1"/>
    <col min="8185" max="8185" width="13.88671875" style="172" customWidth="1"/>
    <col min="8186" max="8186" width="12.5546875" style="172" bestFit="1" customWidth="1"/>
    <col min="8187" max="8189" width="12.109375" style="172" bestFit="1" customWidth="1"/>
    <col min="8190" max="8190" width="11.5546875" style="172" bestFit="1" customWidth="1"/>
    <col min="8191" max="8191" width="11.6640625" style="172" bestFit="1" customWidth="1"/>
    <col min="8192" max="8192" width="11.5546875" style="172" bestFit="1" customWidth="1"/>
    <col min="8193" max="8193" width="12.109375" style="172" bestFit="1" customWidth="1"/>
    <col min="8194" max="8194" width="13.5546875" style="172" customWidth="1"/>
    <col min="8195" max="8195" width="14.6640625" style="172" customWidth="1"/>
    <col min="8196" max="8426" width="9" style="172"/>
    <col min="8427" max="8427" width="23.44140625" style="172" customWidth="1"/>
    <col min="8428" max="8428" width="13.109375" style="172" bestFit="1" customWidth="1"/>
    <col min="8429" max="8429" width="13.109375" style="172" customWidth="1"/>
    <col min="8430" max="8430" width="12.5546875" style="172" bestFit="1" customWidth="1"/>
    <col min="8431" max="8431" width="12.5546875" style="172" customWidth="1"/>
    <col min="8432" max="8432" width="12.6640625" style="172" bestFit="1" customWidth="1"/>
    <col min="8433" max="8433" width="13.109375" style="172" bestFit="1" customWidth="1"/>
    <col min="8434" max="8434" width="14.109375" style="172" bestFit="1" customWidth="1"/>
    <col min="8435" max="8435" width="13.109375" style="172" bestFit="1" customWidth="1"/>
    <col min="8436" max="8436" width="11.5546875" style="172" customWidth="1"/>
    <col min="8437" max="8437" width="12.5546875" style="172" bestFit="1" customWidth="1"/>
    <col min="8438" max="8438" width="12.109375" style="172" bestFit="1" customWidth="1"/>
    <col min="8439" max="8439" width="12.5546875" style="172" bestFit="1" customWidth="1"/>
    <col min="8440" max="8440" width="13.21875" style="172" customWidth="1"/>
    <col min="8441" max="8441" width="13.88671875" style="172" customWidth="1"/>
    <col min="8442" max="8442" width="12.5546875" style="172" bestFit="1" customWidth="1"/>
    <col min="8443" max="8445" width="12.109375" style="172" bestFit="1" customWidth="1"/>
    <col min="8446" max="8446" width="11.5546875" style="172" bestFit="1" customWidth="1"/>
    <col min="8447" max="8447" width="11.6640625" style="172" bestFit="1" customWidth="1"/>
    <col min="8448" max="8448" width="11.5546875" style="172" bestFit="1" customWidth="1"/>
    <col min="8449" max="8449" width="12.109375" style="172" bestFit="1" customWidth="1"/>
    <col min="8450" max="8450" width="13.5546875" style="172" customWidth="1"/>
    <col min="8451" max="8451" width="14.6640625" style="172" customWidth="1"/>
    <col min="8452" max="8682" width="9" style="172"/>
    <col min="8683" max="8683" width="23.44140625" style="172" customWidth="1"/>
    <col min="8684" max="8684" width="13.109375" style="172" bestFit="1" customWidth="1"/>
    <col min="8685" max="8685" width="13.109375" style="172" customWidth="1"/>
    <col min="8686" max="8686" width="12.5546875" style="172" bestFit="1" customWidth="1"/>
    <col min="8687" max="8687" width="12.5546875" style="172" customWidth="1"/>
    <col min="8688" max="8688" width="12.6640625" style="172" bestFit="1" customWidth="1"/>
    <col min="8689" max="8689" width="13.109375" style="172" bestFit="1" customWidth="1"/>
    <col min="8690" max="8690" width="14.109375" style="172" bestFit="1" customWidth="1"/>
    <col min="8691" max="8691" width="13.109375" style="172" bestFit="1" customWidth="1"/>
    <col min="8692" max="8692" width="11.5546875" style="172" customWidth="1"/>
    <col min="8693" max="8693" width="12.5546875" style="172" bestFit="1" customWidth="1"/>
    <col min="8694" max="8694" width="12.109375" style="172" bestFit="1" customWidth="1"/>
    <col min="8695" max="8695" width="12.5546875" style="172" bestFit="1" customWidth="1"/>
    <col min="8696" max="8696" width="13.21875" style="172" customWidth="1"/>
    <col min="8697" max="8697" width="13.88671875" style="172" customWidth="1"/>
    <col min="8698" max="8698" width="12.5546875" style="172" bestFit="1" customWidth="1"/>
    <col min="8699" max="8701" width="12.109375" style="172" bestFit="1" customWidth="1"/>
    <col min="8702" max="8702" width="11.5546875" style="172" bestFit="1" customWidth="1"/>
    <col min="8703" max="8703" width="11.6640625" style="172" bestFit="1" customWidth="1"/>
    <col min="8704" max="8704" width="11.5546875" style="172" bestFit="1" customWidth="1"/>
    <col min="8705" max="8705" width="12.109375" style="172" bestFit="1" customWidth="1"/>
    <col min="8706" max="8706" width="13.5546875" style="172" customWidth="1"/>
    <col min="8707" max="8707" width="14.6640625" style="172" customWidth="1"/>
    <col min="8708" max="8938" width="9" style="172"/>
    <col min="8939" max="8939" width="23.44140625" style="172" customWidth="1"/>
    <col min="8940" max="8940" width="13.109375" style="172" bestFit="1" customWidth="1"/>
    <col min="8941" max="8941" width="13.109375" style="172" customWidth="1"/>
    <col min="8942" max="8942" width="12.5546875" style="172" bestFit="1" customWidth="1"/>
    <col min="8943" max="8943" width="12.5546875" style="172" customWidth="1"/>
    <col min="8944" max="8944" width="12.6640625" style="172" bestFit="1" customWidth="1"/>
    <col min="8945" max="8945" width="13.109375" style="172" bestFit="1" customWidth="1"/>
    <col min="8946" max="8946" width="14.109375" style="172" bestFit="1" customWidth="1"/>
    <col min="8947" max="8947" width="13.109375" style="172" bestFit="1" customWidth="1"/>
    <col min="8948" max="8948" width="11.5546875" style="172" customWidth="1"/>
    <col min="8949" max="8949" width="12.5546875" style="172" bestFit="1" customWidth="1"/>
    <col min="8950" max="8950" width="12.109375" style="172" bestFit="1" customWidth="1"/>
    <col min="8951" max="8951" width="12.5546875" style="172" bestFit="1" customWidth="1"/>
    <col min="8952" max="8952" width="13.21875" style="172" customWidth="1"/>
    <col min="8953" max="8953" width="13.88671875" style="172" customWidth="1"/>
    <col min="8954" max="8954" width="12.5546875" style="172" bestFit="1" customWidth="1"/>
    <col min="8955" max="8957" width="12.109375" style="172" bestFit="1" customWidth="1"/>
    <col min="8958" max="8958" width="11.5546875" style="172" bestFit="1" customWidth="1"/>
    <col min="8959" max="8959" width="11.6640625" style="172" bestFit="1" customWidth="1"/>
    <col min="8960" max="8960" width="11.5546875" style="172" bestFit="1" customWidth="1"/>
    <col min="8961" max="8961" width="12.109375" style="172" bestFit="1" customWidth="1"/>
    <col min="8962" max="8962" width="13.5546875" style="172" customWidth="1"/>
    <col min="8963" max="8963" width="14.6640625" style="172" customWidth="1"/>
    <col min="8964" max="9194" width="9" style="172"/>
    <col min="9195" max="9195" width="23.44140625" style="172" customWidth="1"/>
    <col min="9196" max="9196" width="13.109375" style="172" bestFit="1" customWidth="1"/>
    <col min="9197" max="9197" width="13.109375" style="172" customWidth="1"/>
    <col min="9198" max="9198" width="12.5546875" style="172" bestFit="1" customWidth="1"/>
    <col min="9199" max="9199" width="12.5546875" style="172" customWidth="1"/>
    <col min="9200" max="9200" width="12.6640625" style="172" bestFit="1" customWidth="1"/>
    <col min="9201" max="9201" width="13.109375" style="172" bestFit="1" customWidth="1"/>
    <col min="9202" max="9202" width="14.109375" style="172" bestFit="1" customWidth="1"/>
    <col min="9203" max="9203" width="13.109375" style="172" bestFit="1" customWidth="1"/>
    <col min="9204" max="9204" width="11.5546875" style="172" customWidth="1"/>
    <col min="9205" max="9205" width="12.5546875" style="172" bestFit="1" customWidth="1"/>
    <col min="9206" max="9206" width="12.109375" style="172" bestFit="1" customWidth="1"/>
    <col min="9207" max="9207" width="12.5546875" style="172" bestFit="1" customWidth="1"/>
    <col min="9208" max="9208" width="13.21875" style="172" customWidth="1"/>
    <col min="9209" max="9209" width="13.88671875" style="172" customWidth="1"/>
    <col min="9210" max="9210" width="12.5546875" style="172" bestFit="1" customWidth="1"/>
    <col min="9211" max="9213" width="12.109375" style="172" bestFit="1" customWidth="1"/>
    <col min="9214" max="9214" width="11.5546875" style="172" bestFit="1" customWidth="1"/>
    <col min="9215" max="9215" width="11.6640625" style="172" bestFit="1" customWidth="1"/>
    <col min="9216" max="9216" width="11.5546875" style="172" bestFit="1" customWidth="1"/>
    <col min="9217" max="9217" width="12.109375" style="172" bestFit="1" customWidth="1"/>
    <col min="9218" max="9218" width="13.5546875" style="172" customWidth="1"/>
    <col min="9219" max="9219" width="14.6640625" style="172" customWidth="1"/>
    <col min="9220" max="9450" width="9" style="172"/>
    <col min="9451" max="9451" width="23.44140625" style="172" customWidth="1"/>
    <col min="9452" max="9452" width="13.109375" style="172" bestFit="1" customWidth="1"/>
    <col min="9453" max="9453" width="13.109375" style="172" customWidth="1"/>
    <col min="9454" max="9454" width="12.5546875" style="172" bestFit="1" customWidth="1"/>
    <col min="9455" max="9455" width="12.5546875" style="172" customWidth="1"/>
    <col min="9456" max="9456" width="12.6640625" style="172" bestFit="1" customWidth="1"/>
    <col min="9457" max="9457" width="13.109375" style="172" bestFit="1" customWidth="1"/>
    <col min="9458" max="9458" width="14.109375" style="172" bestFit="1" customWidth="1"/>
    <col min="9459" max="9459" width="13.109375" style="172" bestFit="1" customWidth="1"/>
    <col min="9460" max="9460" width="11.5546875" style="172" customWidth="1"/>
    <col min="9461" max="9461" width="12.5546875" style="172" bestFit="1" customWidth="1"/>
    <col min="9462" max="9462" width="12.109375" style="172" bestFit="1" customWidth="1"/>
    <col min="9463" max="9463" width="12.5546875" style="172" bestFit="1" customWidth="1"/>
    <col min="9464" max="9464" width="13.21875" style="172" customWidth="1"/>
    <col min="9465" max="9465" width="13.88671875" style="172" customWidth="1"/>
    <col min="9466" max="9466" width="12.5546875" style="172" bestFit="1" customWidth="1"/>
    <col min="9467" max="9469" width="12.109375" style="172" bestFit="1" customWidth="1"/>
    <col min="9470" max="9470" width="11.5546875" style="172" bestFit="1" customWidth="1"/>
    <col min="9471" max="9471" width="11.6640625" style="172" bestFit="1" customWidth="1"/>
    <col min="9472" max="9472" width="11.5546875" style="172" bestFit="1" customWidth="1"/>
    <col min="9473" max="9473" width="12.109375" style="172" bestFit="1" customWidth="1"/>
    <col min="9474" max="9474" width="13.5546875" style="172" customWidth="1"/>
    <col min="9475" max="9475" width="14.6640625" style="172" customWidth="1"/>
    <col min="9476" max="9706" width="9" style="172"/>
    <col min="9707" max="9707" width="23.44140625" style="172" customWidth="1"/>
    <col min="9708" max="9708" width="13.109375" style="172" bestFit="1" customWidth="1"/>
    <col min="9709" max="9709" width="13.109375" style="172" customWidth="1"/>
    <col min="9710" max="9710" width="12.5546875" style="172" bestFit="1" customWidth="1"/>
    <col min="9711" max="9711" width="12.5546875" style="172" customWidth="1"/>
    <col min="9712" max="9712" width="12.6640625" style="172" bestFit="1" customWidth="1"/>
    <col min="9713" max="9713" width="13.109375" style="172" bestFit="1" customWidth="1"/>
    <col min="9714" max="9714" width="14.109375" style="172" bestFit="1" customWidth="1"/>
    <col min="9715" max="9715" width="13.109375" style="172" bestFit="1" customWidth="1"/>
    <col min="9716" max="9716" width="11.5546875" style="172" customWidth="1"/>
    <col min="9717" max="9717" width="12.5546875" style="172" bestFit="1" customWidth="1"/>
    <col min="9718" max="9718" width="12.109375" style="172" bestFit="1" customWidth="1"/>
    <col min="9719" max="9719" width="12.5546875" style="172" bestFit="1" customWidth="1"/>
    <col min="9720" max="9720" width="13.21875" style="172" customWidth="1"/>
    <col min="9721" max="9721" width="13.88671875" style="172" customWidth="1"/>
    <col min="9722" max="9722" width="12.5546875" style="172" bestFit="1" customWidth="1"/>
    <col min="9723" max="9725" width="12.109375" style="172" bestFit="1" customWidth="1"/>
    <col min="9726" max="9726" width="11.5546875" style="172" bestFit="1" customWidth="1"/>
    <col min="9727" max="9727" width="11.6640625" style="172" bestFit="1" customWidth="1"/>
    <col min="9728" max="9728" width="11.5546875" style="172" bestFit="1" customWidth="1"/>
    <col min="9729" max="9729" width="12.109375" style="172" bestFit="1" customWidth="1"/>
    <col min="9730" max="9730" width="13.5546875" style="172" customWidth="1"/>
    <col min="9731" max="9731" width="14.6640625" style="172" customWidth="1"/>
    <col min="9732" max="9962" width="9" style="172"/>
    <col min="9963" max="9963" width="23.44140625" style="172" customWidth="1"/>
    <col min="9964" max="9964" width="13.109375" style="172" bestFit="1" customWidth="1"/>
    <col min="9965" max="9965" width="13.109375" style="172" customWidth="1"/>
    <col min="9966" max="9966" width="12.5546875" style="172" bestFit="1" customWidth="1"/>
    <col min="9967" max="9967" width="12.5546875" style="172" customWidth="1"/>
    <col min="9968" max="9968" width="12.6640625" style="172" bestFit="1" customWidth="1"/>
    <col min="9969" max="9969" width="13.109375" style="172" bestFit="1" customWidth="1"/>
    <col min="9970" max="9970" width="14.109375" style="172" bestFit="1" customWidth="1"/>
    <col min="9971" max="9971" width="13.109375" style="172" bestFit="1" customWidth="1"/>
    <col min="9972" max="9972" width="11.5546875" style="172" customWidth="1"/>
    <col min="9973" max="9973" width="12.5546875" style="172" bestFit="1" customWidth="1"/>
    <col min="9974" max="9974" width="12.109375" style="172" bestFit="1" customWidth="1"/>
    <col min="9975" max="9975" width="12.5546875" style="172" bestFit="1" customWidth="1"/>
    <col min="9976" max="9976" width="13.21875" style="172" customWidth="1"/>
    <col min="9977" max="9977" width="13.88671875" style="172" customWidth="1"/>
    <col min="9978" max="9978" width="12.5546875" style="172" bestFit="1" customWidth="1"/>
    <col min="9979" max="9981" width="12.109375" style="172" bestFit="1" customWidth="1"/>
    <col min="9982" max="9982" width="11.5546875" style="172" bestFit="1" customWidth="1"/>
    <col min="9983" max="9983" width="11.6640625" style="172" bestFit="1" customWidth="1"/>
    <col min="9984" max="9984" width="11.5546875" style="172" bestFit="1" customWidth="1"/>
    <col min="9985" max="9985" width="12.109375" style="172" bestFit="1" customWidth="1"/>
    <col min="9986" max="9986" width="13.5546875" style="172" customWidth="1"/>
    <col min="9987" max="9987" width="14.6640625" style="172" customWidth="1"/>
    <col min="9988" max="10218" width="9" style="172"/>
    <col min="10219" max="10219" width="23.44140625" style="172" customWidth="1"/>
    <col min="10220" max="10220" width="13.109375" style="172" bestFit="1" customWidth="1"/>
    <col min="10221" max="10221" width="13.109375" style="172" customWidth="1"/>
    <col min="10222" max="10222" width="12.5546875" style="172" bestFit="1" customWidth="1"/>
    <col min="10223" max="10223" width="12.5546875" style="172" customWidth="1"/>
    <col min="10224" max="10224" width="12.6640625" style="172" bestFit="1" customWidth="1"/>
    <col min="10225" max="10225" width="13.109375" style="172" bestFit="1" customWidth="1"/>
    <col min="10226" max="10226" width="14.109375" style="172" bestFit="1" customWidth="1"/>
    <col min="10227" max="10227" width="13.109375" style="172" bestFit="1" customWidth="1"/>
    <col min="10228" max="10228" width="11.5546875" style="172" customWidth="1"/>
    <col min="10229" max="10229" width="12.5546875" style="172" bestFit="1" customWidth="1"/>
    <col min="10230" max="10230" width="12.109375" style="172" bestFit="1" customWidth="1"/>
    <col min="10231" max="10231" width="12.5546875" style="172" bestFit="1" customWidth="1"/>
    <col min="10232" max="10232" width="13.21875" style="172" customWidth="1"/>
    <col min="10233" max="10233" width="13.88671875" style="172" customWidth="1"/>
    <col min="10234" max="10234" width="12.5546875" style="172" bestFit="1" customWidth="1"/>
    <col min="10235" max="10237" width="12.109375" style="172" bestFit="1" customWidth="1"/>
    <col min="10238" max="10238" width="11.5546875" style="172" bestFit="1" customWidth="1"/>
    <col min="10239" max="10239" width="11.6640625" style="172" bestFit="1" customWidth="1"/>
    <col min="10240" max="10240" width="11.5546875" style="172" bestFit="1" customWidth="1"/>
    <col min="10241" max="10241" width="12.109375" style="172" bestFit="1" customWidth="1"/>
    <col min="10242" max="10242" width="13.5546875" style="172" customWidth="1"/>
    <col min="10243" max="10243" width="14.6640625" style="172" customWidth="1"/>
    <col min="10244" max="10474" width="9" style="172"/>
    <col min="10475" max="10475" width="23.44140625" style="172" customWidth="1"/>
    <col min="10476" max="10476" width="13.109375" style="172" bestFit="1" customWidth="1"/>
    <col min="10477" max="10477" width="13.109375" style="172" customWidth="1"/>
    <col min="10478" max="10478" width="12.5546875" style="172" bestFit="1" customWidth="1"/>
    <col min="10479" max="10479" width="12.5546875" style="172" customWidth="1"/>
    <col min="10480" max="10480" width="12.6640625" style="172" bestFit="1" customWidth="1"/>
    <col min="10481" max="10481" width="13.109375" style="172" bestFit="1" customWidth="1"/>
    <col min="10482" max="10482" width="14.109375" style="172" bestFit="1" customWidth="1"/>
    <col min="10483" max="10483" width="13.109375" style="172" bestFit="1" customWidth="1"/>
    <col min="10484" max="10484" width="11.5546875" style="172" customWidth="1"/>
    <col min="10485" max="10485" width="12.5546875" style="172" bestFit="1" customWidth="1"/>
    <col min="10486" max="10486" width="12.109375" style="172" bestFit="1" customWidth="1"/>
    <col min="10487" max="10487" width="12.5546875" style="172" bestFit="1" customWidth="1"/>
    <col min="10488" max="10488" width="13.21875" style="172" customWidth="1"/>
    <col min="10489" max="10489" width="13.88671875" style="172" customWidth="1"/>
    <col min="10490" max="10490" width="12.5546875" style="172" bestFit="1" customWidth="1"/>
    <col min="10491" max="10493" width="12.109375" style="172" bestFit="1" customWidth="1"/>
    <col min="10494" max="10494" width="11.5546875" style="172" bestFit="1" customWidth="1"/>
    <col min="10495" max="10495" width="11.6640625" style="172" bestFit="1" customWidth="1"/>
    <col min="10496" max="10496" width="11.5546875" style="172" bestFit="1" customWidth="1"/>
    <col min="10497" max="10497" width="12.109375" style="172" bestFit="1" customWidth="1"/>
    <col min="10498" max="10498" width="13.5546875" style="172" customWidth="1"/>
    <col min="10499" max="10499" width="14.6640625" style="172" customWidth="1"/>
    <col min="10500" max="10730" width="9" style="172"/>
    <col min="10731" max="10731" width="23.44140625" style="172" customWidth="1"/>
    <col min="10732" max="10732" width="13.109375" style="172" bestFit="1" customWidth="1"/>
    <col min="10733" max="10733" width="13.109375" style="172" customWidth="1"/>
    <col min="10734" max="10734" width="12.5546875" style="172" bestFit="1" customWidth="1"/>
    <col min="10735" max="10735" width="12.5546875" style="172" customWidth="1"/>
    <col min="10736" max="10736" width="12.6640625" style="172" bestFit="1" customWidth="1"/>
    <col min="10737" max="10737" width="13.109375" style="172" bestFit="1" customWidth="1"/>
    <col min="10738" max="10738" width="14.109375" style="172" bestFit="1" customWidth="1"/>
    <col min="10739" max="10739" width="13.109375" style="172" bestFit="1" customWidth="1"/>
    <col min="10740" max="10740" width="11.5546875" style="172" customWidth="1"/>
    <col min="10741" max="10741" width="12.5546875" style="172" bestFit="1" customWidth="1"/>
    <col min="10742" max="10742" width="12.109375" style="172" bestFit="1" customWidth="1"/>
    <col min="10743" max="10743" width="12.5546875" style="172" bestFit="1" customWidth="1"/>
    <col min="10744" max="10744" width="13.21875" style="172" customWidth="1"/>
    <col min="10745" max="10745" width="13.88671875" style="172" customWidth="1"/>
    <col min="10746" max="10746" width="12.5546875" style="172" bestFit="1" customWidth="1"/>
    <col min="10747" max="10749" width="12.109375" style="172" bestFit="1" customWidth="1"/>
    <col min="10750" max="10750" width="11.5546875" style="172" bestFit="1" customWidth="1"/>
    <col min="10751" max="10751" width="11.6640625" style="172" bestFit="1" customWidth="1"/>
    <col min="10752" max="10752" width="11.5546875" style="172" bestFit="1" customWidth="1"/>
    <col min="10753" max="10753" width="12.109375" style="172" bestFit="1" customWidth="1"/>
    <col min="10754" max="10754" width="13.5546875" style="172" customWidth="1"/>
    <col min="10755" max="10755" width="14.6640625" style="172" customWidth="1"/>
    <col min="10756" max="10986" width="9" style="172"/>
    <col min="10987" max="10987" width="23.44140625" style="172" customWidth="1"/>
    <col min="10988" max="10988" width="13.109375" style="172" bestFit="1" customWidth="1"/>
    <col min="10989" max="10989" width="13.109375" style="172" customWidth="1"/>
    <col min="10990" max="10990" width="12.5546875" style="172" bestFit="1" customWidth="1"/>
    <col min="10991" max="10991" width="12.5546875" style="172" customWidth="1"/>
    <col min="10992" max="10992" width="12.6640625" style="172" bestFit="1" customWidth="1"/>
    <col min="10993" max="10993" width="13.109375" style="172" bestFit="1" customWidth="1"/>
    <col min="10994" max="10994" width="14.109375" style="172" bestFit="1" customWidth="1"/>
    <col min="10995" max="10995" width="13.109375" style="172" bestFit="1" customWidth="1"/>
    <col min="10996" max="10996" width="11.5546875" style="172" customWidth="1"/>
    <col min="10997" max="10997" width="12.5546875" style="172" bestFit="1" customWidth="1"/>
    <col min="10998" max="10998" width="12.109375" style="172" bestFit="1" customWidth="1"/>
    <col min="10999" max="10999" width="12.5546875" style="172" bestFit="1" customWidth="1"/>
    <col min="11000" max="11000" width="13.21875" style="172" customWidth="1"/>
    <col min="11001" max="11001" width="13.88671875" style="172" customWidth="1"/>
    <col min="11002" max="11002" width="12.5546875" style="172" bestFit="1" customWidth="1"/>
    <col min="11003" max="11005" width="12.109375" style="172" bestFit="1" customWidth="1"/>
    <col min="11006" max="11006" width="11.5546875" style="172" bestFit="1" customWidth="1"/>
    <col min="11007" max="11007" width="11.6640625" style="172" bestFit="1" customWidth="1"/>
    <col min="11008" max="11008" width="11.5546875" style="172" bestFit="1" customWidth="1"/>
    <col min="11009" max="11009" width="12.109375" style="172" bestFit="1" customWidth="1"/>
    <col min="11010" max="11010" width="13.5546875" style="172" customWidth="1"/>
    <col min="11011" max="11011" width="14.6640625" style="172" customWidth="1"/>
    <col min="11012" max="11242" width="9" style="172"/>
    <col min="11243" max="11243" width="23.44140625" style="172" customWidth="1"/>
    <col min="11244" max="11244" width="13.109375" style="172" bestFit="1" customWidth="1"/>
    <col min="11245" max="11245" width="13.109375" style="172" customWidth="1"/>
    <col min="11246" max="11246" width="12.5546875" style="172" bestFit="1" customWidth="1"/>
    <col min="11247" max="11247" width="12.5546875" style="172" customWidth="1"/>
    <col min="11248" max="11248" width="12.6640625" style="172" bestFit="1" customWidth="1"/>
    <col min="11249" max="11249" width="13.109375" style="172" bestFit="1" customWidth="1"/>
    <col min="11250" max="11250" width="14.109375" style="172" bestFit="1" customWidth="1"/>
    <col min="11251" max="11251" width="13.109375" style="172" bestFit="1" customWidth="1"/>
    <col min="11252" max="11252" width="11.5546875" style="172" customWidth="1"/>
    <col min="11253" max="11253" width="12.5546875" style="172" bestFit="1" customWidth="1"/>
    <col min="11254" max="11254" width="12.109375" style="172" bestFit="1" customWidth="1"/>
    <col min="11255" max="11255" width="12.5546875" style="172" bestFit="1" customWidth="1"/>
    <col min="11256" max="11256" width="13.21875" style="172" customWidth="1"/>
    <col min="11257" max="11257" width="13.88671875" style="172" customWidth="1"/>
    <col min="11258" max="11258" width="12.5546875" style="172" bestFit="1" customWidth="1"/>
    <col min="11259" max="11261" width="12.109375" style="172" bestFit="1" customWidth="1"/>
    <col min="11262" max="11262" width="11.5546875" style="172" bestFit="1" customWidth="1"/>
    <col min="11263" max="11263" width="11.6640625" style="172" bestFit="1" customWidth="1"/>
    <col min="11264" max="11264" width="11.5546875" style="172" bestFit="1" customWidth="1"/>
    <col min="11265" max="11265" width="12.109375" style="172" bestFit="1" customWidth="1"/>
    <col min="11266" max="11266" width="13.5546875" style="172" customWidth="1"/>
    <col min="11267" max="11267" width="14.6640625" style="172" customWidth="1"/>
    <col min="11268" max="11498" width="9" style="172"/>
    <col min="11499" max="11499" width="23.44140625" style="172" customWidth="1"/>
    <col min="11500" max="11500" width="13.109375" style="172" bestFit="1" customWidth="1"/>
    <col min="11501" max="11501" width="13.109375" style="172" customWidth="1"/>
    <col min="11502" max="11502" width="12.5546875" style="172" bestFit="1" customWidth="1"/>
    <col min="11503" max="11503" width="12.5546875" style="172" customWidth="1"/>
    <col min="11504" max="11504" width="12.6640625" style="172" bestFit="1" customWidth="1"/>
    <col min="11505" max="11505" width="13.109375" style="172" bestFit="1" customWidth="1"/>
    <col min="11506" max="11506" width="14.109375" style="172" bestFit="1" customWidth="1"/>
    <col min="11507" max="11507" width="13.109375" style="172" bestFit="1" customWidth="1"/>
    <col min="11508" max="11508" width="11.5546875" style="172" customWidth="1"/>
    <col min="11509" max="11509" width="12.5546875" style="172" bestFit="1" customWidth="1"/>
    <col min="11510" max="11510" width="12.109375" style="172" bestFit="1" customWidth="1"/>
    <col min="11511" max="11511" width="12.5546875" style="172" bestFit="1" customWidth="1"/>
    <col min="11512" max="11512" width="13.21875" style="172" customWidth="1"/>
    <col min="11513" max="11513" width="13.88671875" style="172" customWidth="1"/>
    <col min="11514" max="11514" width="12.5546875" style="172" bestFit="1" customWidth="1"/>
    <col min="11515" max="11517" width="12.109375" style="172" bestFit="1" customWidth="1"/>
    <col min="11518" max="11518" width="11.5546875" style="172" bestFit="1" customWidth="1"/>
    <col min="11519" max="11519" width="11.6640625" style="172" bestFit="1" customWidth="1"/>
    <col min="11520" max="11520" width="11.5546875" style="172" bestFit="1" customWidth="1"/>
    <col min="11521" max="11521" width="12.109375" style="172" bestFit="1" customWidth="1"/>
    <col min="11522" max="11522" width="13.5546875" style="172" customWidth="1"/>
    <col min="11523" max="11523" width="14.6640625" style="172" customWidth="1"/>
    <col min="11524" max="11754" width="9" style="172"/>
    <col min="11755" max="11755" width="23.44140625" style="172" customWidth="1"/>
    <col min="11756" max="11756" width="13.109375" style="172" bestFit="1" customWidth="1"/>
    <col min="11757" max="11757" width="13.109375" style="172" customWidth="1"/>
    <col min="11758" max="11758" width="12.5546875" style="172" bestFit="1" customWidth="1"/>
    <col min="11759" max="11759" width="12.5546875" style="172" customWidth="1"/>
    <col min="11760" max="11760" width="12.6640625" style="172" bestFit="1" customWidth="1"/>
    <col min="11761" max="11761" width="13.109375" style="172" bestFit="1" customWidth="1"/>
    <col min="11762" max="11762" width="14.109375" style="172" bestFit="1" customWidth="1"/>
    <col min="11763" max="11763" width="13.109375" style="172" bestFit="1" customWidth="1"/>
    <col min="11764" max="11764" width="11.5546875" style="172" customWidth="1"/>
    <col min="11765" max="11765" width="12.5546875" style="172" bestFit="1" customWidth="1"/>
    <col min="11766" max="11766" width="12.109375" style="172" bestFit="1" customWidth="1"/>
    <col min="11767" max="11767" width="12.5546875" style="172" bestFit="1" customWidth="1"/>
    <col min="11768" max="11768" width="13.21875" style="172" customWidth="1"/>
    <col min="11769" max="11769" width="13.88671875" style="172" customWidth="1"/>
    <col min="11770" max="11770" width="12.5546875" style="172" bestFit="1" customWidth="1"/>
    <col min="11771" max="11773" width="12.109375" style="172" bestFit="1" customWidth="1"/>
    <col min="11774" max="11774" width="11.5546875" style="172" bestFit="1" customWidth="1"/>
    <col min="11775" max="11775" width="11.6640625" style="172" bestFit="1" customWidth="1"/>
    <col min="11776" max="11776" width="11.5546875" style="172" bestFit="1" customWidth="1"/>
    <col min="11777" max="11777" width="12.109375" style="172" bestFit="1" customWidth="1"/>
    <col min="11778" max="11778" width="13.5546875" style="172" customWidth="1"/>
    <col min="11779" max="11779" width="14.6640625" style="172" customWidth="1"/>
    <col min="11780" max="12010" width="9" style="172"/>
    <col min="12011" max="12011" width="23.44140625" style="172" customWidth="1"/>
    <col min="12012" max="12012" width="13.109375" style="172" bestFit="1" customWidth="1"/>
    <col min="12013" max="12013" width="13.109375" style="172" customWidth="1"/>
    <col min="12014" max="12014" width="12.5546875" style="172" bestFit="1" customWidth="1"/>
    <col min="12015" max="12015" width="12.5546875" style="172" customWidth="1"/>
    <col min="12016" max="12016" width="12.6640625" style="172" bestFit="1" customWidth="1"/>
    <col min="12017" max="12017" width="13.109375" style="172" bestFit="1" customWidth="1"/>
    <col min="12018" max="12018" width="14.109375" style="172" bestFit="1" customWidth="1"/>
    <col min="12019" max="12019" width="13.109375" style="172" bestFit="1" customWidth="1"/>
    <col min="12020" max="12020" width="11.5546875" style="172" customWidth="1"/>
    <col min="12021" max="12021" width="12.5546875" style="172" bestFit="1" customWidth="1"/>
    <col min="12022" max="12022" width="12.109375" style="172" bestFit="1" customWidth="1"/>
    <col min="12023" max="12023" width="12.5546875" style="172" bestFit="1" customWidth="1"/>
    <col min="12024" max="12024" width="13.21875" style="172" customWidth="1"/>
    <col min="12025" max="12025" width="13.88671875" style="172" customWidth="1"/>
    <col min="12026" max="12026" width="12.5546875" style="172" bestFit="1" customWidth="1"/>
    <col min="12027" max="12029" width="12.109375" style="172" bestFit="1" customWidth="1"/>
    <col min="12030" max="12030" width="11.5546875" style="172" bestFit="1" customWidth="1"/>
    <col min="12031" max="12031" width="11.6640625" style="172" bestFit="1" customWidth="1"/>
    <col min="12032" max="12032" width="11.5546875" style="172" bestFit="1" customWidth="1"/>
    <col min="12033" max="12033" width="12.109375" style="172" bestFit="1" customWidth="1"/>
    <col min="12034" max="12034" width="13.5546875" style="172" customWidth="1"/>
    <col min="12035" max="12035" width="14.6640625" style="172" customWidth="1"/>
    <col min="12036" max="12266" width="9" style="172"/>
    <col min="12267" max="12267" width="23.44140625" style="172" customWidth="1"/>
    <col min="12268" max="12268" width="13.109375" style="172" bestFit="1" customWidth="1"/>
    <col min="12269" max="12269" width="13.109375" style="172" customWidth="1"/>
    <col min="12270" max="12270" width="12.5546875" style="172" bestFit="1" customWidth="1"/>
    <col min="12271" max="12271" width="12.5546875" style="172" customWidth="1"/>
    <col min="12272" max="12272" width="12.6640625" style="172" bestFit="1" customWidth="1"/>
    <col min="12273" max="12273" width="13.109375" style="172" bestFit="1" customWidth="1"/>
    <col min="12274" max="12274" width="14.109375" style="172" bestFit="1" customWidth="1"/>
    <col min="12275" max="12275" width="13.109375" style="172" bestFit="1" customWidth="1"/>
    <col min="12276" max="12276" width="11.5546875" style="172" customWidth="1"/>
    <col min="12277" max="12277" width="12.5546875" style="172" bestFit="1" customWidth="1"/>
    <col min="12278" max="12278" width="12.109375" style="172" bestFit="1" customWidth="1"/>
    <col min="12279" max="12279" width="12.5546875" style="172" bestFit="1" customWidth="1"/>
    <col min="12280" max="12280" width="13.21875" style="172" customWidth="1"/>
    <col min="12281" max="12281" width="13.88671875" style="172" customWidth="1"/>
    <col min="12282" max="12282" width="12.5546875" style="172" bestFit="1" customWidth="1"/>
    <col min="12283" max="12285" width="12.109375" style="172" bestFit="1" customWidth="1"/>
    <col min="12286" max="12286" width="11.5546875" style="172" bestFit="1" customWidth="1"/>
    <col min="12287" max="12287" width="11.6640625" style="172" bestFit="1" customWidth="1"/>
    <col min="12288" max="12288" width="11.5546875" style="172" bestFit="1" customWidth="1"/>
    <col min="12289" max="12289" width="12.109375" style="172" bestFit="1" customWidth="1"/>
    <col min="12290" max="12290" width="13.5546875" style="172" customWidth="1"/>
    <col min="12291" max="12291" width="14.6640625" style="172" customWidth="1"/>
    <col min="12292" max="12522" width="9" style="172"/>
    <col min="12523" max="12523" width="23.44140625" style="172" customWidth="1"/>
    <col min="12524" max="12524" width="13.109375" style="172" bestFit="1" customWidth="1"/>
    <col min="12525" max="12525" width="13.109375" style="172" customWidth="1"/>
    <col min="12526" max="12526" width="12.5546875" style="172" bestFit="1" customWidth="1"/>
    <col min="12527" max="12527" width="12.5546875" style="172" customWidth="1"/>
    <col min="12528" max="12528" width="12.6640625" style="172" bestFit="1" customWidth="1"/>
    <col min="12529" max="12529" width="13.109375" style="172" bestFit="1" customWidth="1"/>
    <col min="12530" max="12530" width="14.109375" style="172" bestFit="1" customWidth="1"/>
    <col min="12531" max="12531" width="13.109375" style="172" bestFit="1" customWidth="1"/>
    <col min="12532" max="12532" width="11.5546875" style="172" customWidth="1"/>
    <col min="12533" max="12533" width="12.5546875" style="172" bestFit="1" customWidth="1"/>
    <col min="12534" max="12534" width="12.109375" style="172" bestFit="1" customWidth="1"/>
    <col min="12535" max="12535" width="12.5546875" style="172" bestFit="1" customWidth="1"/>
    <col min="12536" max="12536" width="13.21875" style="172" customWidth="1"/>
    <col min="12537" max="12537" width="13.88671875" style="172" customWidth="1"/>
    <col min="12538" max="12538" width="12.5546875" style="172" bestFit="1" customWidth="1"/>
    <col min="12539" max="12541" width="12.109375" style="172" bestFit="1" customWidth="1"/>
    <col min="12542" max="12542" width="11.5546875" style="172" bestFit="1" customWidth="1"/>
    <col min="12543" max="12543" width="11.6640625" style="172" bestFit="1" customWidth="1"/>
    <col min="12544" max="12544" width="11.5546875" style="172" bestFit="1" customWidth="1"/>
    <col min="12545" max="12545" width="12.109375" style="172" bestFit="1" customWidth="1"/>
    <col min="12546" max="12546" width="13.5546875" style="172" customWidth="1"/>
    <col min="12547" max="12547" width="14.6640625" style="172" customWidth="1"/>
    <col min="12548" max="12778" width="9" style="172"/>
    <col min="12779" max="12779" width="23.44140625" style="172" customWidth="1"/>
    <col min="12780" max="12780" width="13.109375" style="172" bestFit="1" customWidth="1"/>
    <col min="12781" max="12781" width="13.109375" style="172" customWidth="1"/>
    <col min="12782" max="12782" width="12.5546875" style="172" bestFit="1" customWidth="1"/>
    <col min="12783" max="12783" width="12.5546875" style="172" customWidth="1"/>
    <col min="12784" max="12784" width="12.6640625" style="172" bestFit="1" customWidth="1"/>
    <col min="12785" max="12785" width="13.109375" style="172" bestFit="1" customWidth="1"/>
    <col min="12786" max="12786" width="14.109375" style="172" bestFit="1" customWidth="1"/>
    <col min="12787" max="12787" width="13.109375" style="172" bestFit="1" customWidth="1"/>
    <col min="12788" max="12788" width="11.5546875" style="172" customWidth="1"/>
    <col min="12789" max="12789" width="12.5546875" style="172" bestFit="1" customWidth="1"/>
    <col min="12790" max="12790" width="12.109375" style="172" bestFit="1" customWidth="1"/>
    <col min="12791" max="12791" width="12.5546875" style="172" bestFit="1" customWidth="1"/>
    <col min="12792" max="12792" width="13.21875" style="172" customWidth="1"/>
    <col min="12793" max="12793" width="13.88671875" style="172" customWidth="1"/>
    <col min="12794" max="12794" width="12.5546875" style="172" bestFit="1" customWidth="1"/>
    <col min="12795" max="12797" width="12.109375" style="172" bestFit="1" customWidth="1"/>
    <col min="12798" max="12798" width="11.5546875" style="172" bestFit="1" customWidth="1"/>
    <col min="12799" max="12799" width="11.6640625" style="172" bestFit="1" customWidth="1"/>
    <col min="12800" max="12800" width="11.5546875" style="172" bestFit="1" customWidth="1"/>
    <col min="12801" max="12801" width="12.109375" style="172" bestFit="1" customWidth="1"/>
    <col min="12802" max="12802" width="13.5546875" style="172" customWidth="1"/>
    <col min="12803" max="12803" width="14.6640625" style="172" customWidth="1"/>
    <col min="12804" max="13034" width="9" style="172"/>
    <col min="13035" max="13035" width="23.44140625" style="172" customWidth="1"/>
    <col min="13036" max="13036" width="13.109375" style="172" bestFit="1" customWidth="1"/>
    <col min="13037" max="13037" width="13.109375" style="172" customWidth="1"/>
    <col min="13038" max="13038" width="12.5546875" style="172" bestFit="1" customWidth="1"/>
    <col min="13039" max="13039" width="12.5546875" style="172" customWidth="1"/>
    <col min="13040" max="13040" width="12.6640625" style="172" bestFit="1" customWidth="1"/>
    <col min="13041" max="13041" width="13.109375" style="172" bestFit="1" customWidth="1"/>
    <col min="13042" max="13042" width="14.109375" style="172" bestFit="1" customWidth="1"/>
    <col min="13043" max="13043" width="13.109375" style="172" bestFit="1" customWidth="1"/>
    <col min="13044" max="13044" width="11.5546875" style="172" customWidth="1"/>
    <col min="13045" max="13045" width="12.5546875" style="172" bestFit="1" customWidth="1"/>
    <col min="13046" max="13046" width="12.109375" style="172" bestFit="1" customWidth="1"/>
    <col min="13047" max="13047" width="12.5546875" style="172" bestFit="1" customWidth="1"/>
    <col min="13048" max="13048" width="13.21875" style="172" customWidth="1"/>
    <col min="13049" max="13049" width="13.88671875" style="172" customWidth="1"/>
    <col min="13050" max="13050" width="12.5546875" style="172" bestFit="1" customWidth="1"/>
    <col min="13051" max="13053" width="12.109375" style="172" bestFit="1" customWidth="1"/>
    <col min="13054" max="13054" width="11.5546875" style="172" bestFit="1" customWidth="1"/>
    <col min="13055" max="13055" width="11.6640625" style="172" bestFit="1" customWidth="1"/>
    <col min="13056" max="13056" width="11.5546875" style="172" bestFit="1" customWidth="1"/>
    <col min="13057" max="13057" width="12.109375" style="172" bestFit="1" customWidth="1"/>
    <col min="13058" max="13058" width="13.5546875" style="172" customWidth="1"/>
    <col min="13059" max="13059" width="14.6640625" style="172" customWidth="1"/>
    <col min="13060" max="13290" width="9" style="172"/>
    <col min="13291" max="13291" width="23.44140625" style="172" customWidth="1"/>
    <col min="13292" max="13292" width="13.109375" style="172" bestFit="1" customWidth="1"/>
    <col min="13293" max="13293" width="13.109375" style="172" customWidth="1"/>
    <col min="13294" max="13294" width="12.5546875" style="172" bestFit="1" customWidth="1"/>
    <col min="13295" max="13295" width="12.5546875" style="172" customWidth="1"/>
    <col min="13296" max="13296" width="12.6640625" style="172" bestFit="1" customWidth="1"/>
    <col min="13297" max="13297" width="13.109375" style="172" bestFit="1" customWidth="1"/>
    <col min="13298" max="13298" width="14.109375" style="172" bestFit="1" customWidth="1"/>
    <col min="13299" max="13299" width="13.109375" style="172" bestFit="1" customWidth="1"/>
    <col min="13300" max="13300" width="11.5546875" style="172" customWidth="1"/>
    <col min="13301" max="13301" width="12.5546875" style="172" bestFit="1" customWidth="1"/>
    <col min="13302" max="13302" width="12.109375" style="172" bestFit="1" customWidth="1"/>
    <col min="13303" max="13303" width="12.5546875" style="172" bestFit="1" customWidth="1"/>
    <col min="13304" max="13304" width="13.21875" style="172" customWidth="1"/>
    <col min="13305" max="13305" width="13.88671875" style="172" customWidth="1"/>
    <col min="13306" max="13306" width="12.5546875" style="172" bestFit="1" customWidth="1"/>
    <col min="13307" max="13309" width="12.109375" style="172" bestFit="1" customWidth="1"/>
    <col min="13310" max="13310" width="11.5546875" style="172" bestFit="1" customWidth="1"/>
    <col min="13311" max="13311" width="11.6640625" style="172" bestFit="1" customWidth="1"/>
    <col min="13312" max="13312" width="11.5546875" style="172" bestFit="1" customWidth="1"/>
    <col min="13313" max="13313" width="12.109375" style="172" bestFit="1" customWidth="1"/>
    <col min="13314" max="13314" width="13.5546875" style="172" customWidth="1"/>
    <col min="13315" max="13315" width="14.6640625" style="172" customWidth="1"/>
    <col min="13316" max="13546" width="9" style="172"/>
    <col min="13547" max="13547" width="23.44140625" style="172" customWidth="1"/>
    <col min="13548" max="13548" width="13.109375" style="172" bestFit="1" customWidth="1"/>
    <col min="13549" max="13549" width="13.109375" style="172" customWidth="1"/>
    <col min="13550" max="13550" width="12.5546875" style="172" bestFit="1" customWidth="1"/>
    <col min="13551" max="13551" width="12.5546875" style="172" customWidth="1"/>
    <col min="13552" max="13552" width="12.6640625" style="172" bestFit="1" customWidth="1"/>
    <col min="13553" max="13553" width="13.109375" style="172" bestFit="1" customWidth="1"/>
    <col min="13554" max="13554" width="14.109375" style="172" bestFit="1" customWidth="1"/>
    <col min="13555" max="13555" width="13.109375" style="172" bestFit="1" customWidth="1"/>
    <col min="13556" max="13556" width="11.5546875" style="172" customWidth="1"/>
    <col min="13557" max="13557" width="12.5546875" style="172" bestFit="1" customWidth="1"/>
    <col min="13558" max="13558" width="12.109375" style="172" bestFit="1" customWidth="1"/>
    <col min="13559" max="13559" width="12.5546875" style="172" bestFit="1" customWidth="1"/>
    <col min="13560" max="13560" width="13.21875" style="172" customWidth="1"/>
    <col min="13561" max="13561" width="13.88671875" style="172" customWidth="1"/>
    <col min="13562" max="13562" width="12.5546875" style="172" bestFit="1" customWidth="1"/>
    <col min="13563" max="13565" width="12.109375" style="172" bestFit="1" customWidth="1"/>
    <col min="13566" max="13566" width="11.5546875" style="172" bestFit="1" customWidth="1"/>
    <col min="13567" max="13567" width="11.6640625" style="172" bestFit="1" customWidth="1"/>
    <col min="13568" max="13568" width="11.5546875" style="172" bestFit="1" customWidth="1"/>
    <col min="13569" max="13569" width="12.109375" style="172" bestFit="1" customWidth="1"/>
    <col min="13570" max="13570" width="13.5546875" style="172" customWidth="1"/>
    <col min="13571" max="13571" width="14.6640625" style="172" customWidth="1"/>
    <col min="13572" max="13802" width="9" style="172"/>
    <col min="13803" max="13803" width="23.44140625" style="172" customWidth="1"/>
    <col min="13804" max="13804" width="13.109375" style="172" bestFit="1" customWidth="1"/>
    <col min="13805" max="13805" width="13.109375" style="172" customWidth="1"/>
    <col min="13806" max="13806" width="12.5546875" style="172" bestFit="1" customWidth="1"/>
    <col min="13807" max="13807" width="12.5546875" style="172" customWidth="1"/>
    <col min="13808" max="13808" width="12.6640625" style="172" bestFit="1" customWidth="1"/>
    <col min="13809" max="13809" width="13.109375" style="172" bestFit="1" customWidth="1"/>
    <col min="13810" max="13810" width="14.109375" style="172" bestFit="1" customWidth="1"/>
    <col min="13811" max="13811" width="13.109375" style="172" bestFit="1" customWidth="1"/>
    <col min="13812" max="13812" width="11.5546875" style="172" customWidth="1"/>
    <col min="13813" max="13813" width="12.5546875" style="172" bestFit="1" customWidth="1"/>
    <col min="13814" max="13814" width="12.109375" style="172" bestFit="1" customWidth="1"/>
    <col min="13815" max="13815" width="12.5546875" style="172" bestFit="1" customWidth="1"/>
    <col min="13816" max="13816" width="13.21875" style="172" customWidth="1"/>
    <col min="13817" max="13817" width="13.88671875" style="172" customWidth="1"/>
    <col min="13818" max="13818" width="12.5546875" style="172" bestFit="1" customWidth="1"/>
    <col min="13819" max="13821" width="12.109375" style="172" bestFit="1" customWidth="1"/>
    <col min="13822" max="13822" width="11.5546875" style="172" bestFit="1" customWidth="1"/>
    <col min="13823" max="13823" width="11.6640625" style="172" bestFit="1" customWidth="1"/>
    <col min="13824" max="13824" width="11.5546875" style="172" bestFit="1" customWidth="1"/>
    <col min="13825" max="13825" width="12.109375" style="172" bestFit="1" customWidth="1"/>
    <col min="13826" max="13826" width="13.5546875" style="172" customWidth="1"/>
    <col min="13827" max="13827" width="14.6640625" style="172" customWidth="1"/>
    <col min="13828" max="14058" width="9" style="172"/>
    <col min="14059" max="14059" width="23.44140625" style="172" customWidth="1"/>
    <col min="14060" max="14060" width="13.109375" style="172" bestFit="1" customWidth="1"/>
    <col min="14061" max="14061" width="13.109375" style="172" customWidth="1"/>
    <col min="14062" max="14062" width="12.5546875" style="172" bestFit="1" customWidth="1"/>
    <col min="14063" max="14063" width="12.5546875" style="172" customWidth="1"/>
    <col min="14064" max="14064" width="12.6640625" style="172" bestFit="1" customWidth="1"/>
    <col min="14065" max="14065" width="13.109375" style="172" bestFit="1" customWidth="1"/>
    <col min="14066" max="14066" width="14.109375" style="172" bestFit="1" customWidth="1"/>
    <col min="14067" max="14067" width="13.109375" style="172" bestFit="1" customWidth="1"/>
    <col min="14068" max="14068" width="11.5546875" style="172" customWidth="1"/>
    <col min="14069" max="14069" width="12.5546875" style="172" bestFit="1" customWidth="1"/>
    <col min="14070" max="14070" width="12.109375" style="172" bestFit="1" customWidth="1"/>
    <col min="14071" max="14071" width="12.5546875" style="172" bestFit="1" customWidth="1"/>
    <col min="14072" max="14072" width="13.21875" style="172" customWidth="1"/>
    <col min="14073" max="14073" width="13.88671875" style="172" customWidth="1"/>
    <col min="14074" max="14074" width="12.5546875" style="172" bestFit="1" customWidth="1"/>
    <col min="14075" max="14077" width="12.109375" style="172" bestFit="1" customWidth="1"/>
    <col min="14078" max="14078" width="11.5546875" style="172" bestFit="1" customWidth="1"/>
    <col min="14079" max="14079" width="11.6640625" style="172" bestFit="1" customWidth="1"/>
    <col min="14080" max="14080" width="11.5546875" style="172" bestFit="1" customWidth="1"/>
    <col min="14081" max="14081" width="12.109375" style="172" bestFit="1" customWidth="1"/>
    <col min="14082" max="14082" width="13.5546875" style="172" customWidth="1"/>
    <col min="14083" max="14083" width="14.6640625" style="172" customWidth="1"/>
    <col min="14084" max="14314" width="9" style="172"/>
    <col min="14315" max="14315" width="23.44140625" style="172" customWidth="1"/>
    <col min="14316" max="14316" width="13.109375" style="172" bestFit="1" customWidth="1"/>
    <col min="14317" max="14317" width="13.109375" style="172" customWidth="1"/>
    <col min="14318" max="14318" width="12.5546875" style="172" bestFit="1" customWidth="1"/>
    <col min="14319" max="14319" width="12.5546875" style="172" customWidth="1"/>
    <col min="14320" max="14320" width="12.6640625" style="172" bestFit="1" customWidth="1"/>
    <col min="14321" max="14321" width="13.109375" style="172" bestFit="1" customWidth="1"/>
    <col min="14322" max="14322" width="14.109375" style="172" bestFit="1" customWidth="1"/>
    <col min="14323" max="14323" width="13.109375" style="172" bestFit="1" customWidth="1"/>
    <col min="14324" max="14324" width="11.5546875" style="172" customWidth="1"/>
    <col min="14325" max="14325" width="12.5546875" style="172" bestFit="1" customWidth="1"/>
    <col min="14326" max="14326" width="12.109375" style="172" bestFit="1" customWidth="1"/>
    <col min="14327" max="14327" width="12.5546875" style="172" bestFit="1" customWidth="1"/>
    <col min="14328" max="14328" width="13.21875" style="172" customWidth="1"/>
    <col min="14329" max="14329" width="13.88671875" style="172" customWidth="1"/>
    <col min="14330" max="14330" width="12.5546875" style="172" bestFit="1" customWidth="1"/>
    <col min="14331" max="14333" width="12.109375" style="172" bestFit="1" customWidth="1"/>
    <col min="14334" max="14334" width="11.5546875" style="172" bestFit="1" customWidth="1"/>
    <col min="14335" max="14335" width="11.6640625" style="172" bestFit="1" customWidth="1"/>
    <col min="14336" max="14336" width="11.5546875" style="172" bestFit="1" customWidth="1"/>
    <col min="14337" max="14337" width="12.109375" style="172" bestFit="1" customWidth="1"/>
    <col min="14338" max="14338" width="13.5546875" style="172" customWidth="1"/>
    <col min="14339" max="14339" width="14.6640625" style="172" customWidth="1"/>
    <col min="14340" max="14570" width="9" style="172"/>
    <col min="14571" max="14571" width="23.44140625" style="172" customWidth="1"/>
    <col min="14572" max="14572" width="13.109375" style="172" bestFit="1" customWidth="1"/>
    <col min="14573" max="14573" width="13.109375" style="172" customWidth="1"/>
    <col min="14574" max="14574" width="12.5546875" style="172" bestFit="1" customWidth="1"/>
    <col min="14575" max="14575" width="12.5546875" style="172" customWidth="1"/>
    <col min="14576" max="14576" width="12.6640625" style="172" bestFit="1" customWidth="1"/>
    <col min="14577" max="14577" width="13.109375" style="172" bestFit="1" customWidth="1"/>
    <col min="14578" max="14578" width="14.109375" style="172" bestFit="1" customWidth="1"/>
    <col min="14579" max="14579" width="13.109375" style="172" bestFit="1" customWidth="1"/>
    <col min="14580" max="14580" width="11.5546875" style="172" customWidth="1"/>
    <col min="14581" max="14581" width="12.5546875" style="172" bestFit="1" customWidth="1"/>
    <col min="14582" max="14582" width="12.109375" style="172" bestFit="1" customWidth="1"/>
    <col min="14583" max="14583" width="12.5546875" style="172" bestFit="1" customWidth="1"/>
    <col min="14584" max="14584" width="13.21875" style="172" customWidth="1"/>
    <col min="14585" max="14585" width="13.88671875" style="172" customWidth="1"/>
    <col min="14586" max="14586" width="12.5546875" style="172" bestFit="1" customWidth="1"/>
    <col min="14587" max="14589" width="12.109375" style="172" bestFit="1" customWidth="1"/>
    <col min="14590" max="14590" width="11.5546875" style="172" bestFit="1" customWidth="1"/>
    <col min="14591" max="14591" width="11.6640625" style="172" bestFit="1" customWidth="1"/>
    <col min="14592" max="14592" width="11.5546875" style="172" bestFit="1" customWidth="1"/>
    <col min="14593" max="14593" width="12.109375" style="172" bestFit="1" customWidth="1"/>
    <col min="14594" max="14594" width="13.5546875" style="172" customWidth="1"/>
    <col min="14595" max="14595" width="14.6640625" style="172" customWidth="1"/>
    <col min="14596" max="14826" width="9" style="172"/>
    <col min="14827" max="14827" width="23.44140625" style="172" customWidth="1"/>
    <col min="14828" max="14828" width="13.109375" style="172" bestFit="1" customWidth="1"/>
    <col min="14829" max="14829" width="13.109375" style="172" customWidth="1"/>
    <col min="14830" max="14830" width="12.5546875" style="172" bestFit="1" customWidth="1"/>
    <col min="14831" max="14831" width="12.5546875" style="172" customWidth="1"/>
    <col min="14832" max="14832" width="12.6640625" style="172" bestFit="1" customWidth="1"/>
    <col min="14833" max="14833" width="13.109375" style="172" bestFit="1" customWidth="1"/>
    <col min="14834" max="14834" width="14.109375" style="172" bestFit="1" customWidth="1"/>
    <col min="14835" max="14835" width="13.109375" style="172" bestFit="1" customWidth="1"/>
    <col min="14836" max="14836" width="11.5546875" style="172" customWidth="1"/>
    <col min="14837" max="14837" width="12.5546875" style="172" bestFit="1" customWidth="1"/>
    <col min="14838" max="14838" width="12.109375" style="172" bestFit="1" customWidth="1"/>
    <col min="14839" max="14839" width="12.5546875" style="172" bestFit="1" customWidth="1"/>
    <col min="14840" max="14840" width="13.21875" style="172" customWidth="1"/>
    <col min="14841" max="14841" width="13.88671875" style="172" customWidth="1"/>
    <col min="14842" max="14842" width="12.5546875" style="172" bestFit="1" customWidth="1"/>
    <col min="14843" max="14845" width="12.109375" style="172" bestFit="1" customWidth="1"/>
    <col min="14846" max="14846" width="11.5546875" style="172" bestFit="1" customWidth="1"/>
    <col min="14847" max="14847" width="11.6640625" style="172" bestFit="1" customWidth="1"/>
    <col min="14848" max="14848" width="11.5546875" style="172" bestFit="1" customWidth="1"/>
    <col min="14849" max="14849" width="12.109375" style="172" bestFit="1" customWidth="1"/>
    <col min="14850" max="14850" width="13.5546875" style="172" customWidth="1"/>
    <col min="14851" max="14851" width="14.6640625" style="172" customWidth="1"/>
    <col min="14852" max="15082" width="9" style="172"/>
    <col min="15083" max="15083" width="23.44140625" style="172" customWidth="1"/>
    <col min="15084" max="15084" width="13.109375" style="172" bestFit="1" customWidth="1"/>
    <col min="15085" max="15085" width="13.109375" style="172" customWidth="1"/>
    <col min="15086" max="15086" width="12.5546875" style="172" bestFit="1" customWidth="1"/>
    <col min="15087" max="15087" width="12.5546875" style="172" customWidth="1"/>
    <col min="15088" max="15088" width="12.6640625" style="172" bestFit="1" customWidth="1"/>
    <col min="15089" max="15089" width="13.109375" style="172" bestFit="1" customWidth="1"/>
    <col min="15090" max="15090" width="14.109375" style="172" bestFit="1" customWidth="1"/>
    <col min="15091" max="15091" width="13.109375" style="172" bestFit="1" customWidth="1"/>
    <col min="15092" max="15092" width="11.5546875" style="172" customWidth="1"/>
    <col min="15093" max="15093" width="12.5546875" style="172" bestFit="1" customWidth="1"/>
    <col min="15094" max="15094" width="12.109375" style="172" bestFit="1" customWidth="1"/>
    <col min="15095" max="15095" width="12.5546875" style="172" bestFit="1" customWidth="1"/>
    <col min="15096" max="15096" width="13.21875" style="172" customWidth="1"/>
    <col min="15097" max="15097" width="13.88671875" style="172" customWidth="1"/>
    <col min="15098" max="15098" width="12.5546875" style="172" bestFit="1" customWidth="1"/>
    <col min="15099" max="15101" width="12.109375" style="172" bestFit="1" customWidth="1"/>
    <col min="15102" max="15102" width="11.5546875" style="172" bestFit="1" customWidth="1"/>
    <col min="15103" max="15103" width="11.6640625" style="172" bestFit="1" customWidth="1"/>
    <col min="15104" max="15104" width="11.5546875" style="172" bestFit="1" customWidth="1"/>
    <col min="15105" max="15105" width="12.109375" style="172" bestFit="1" customWidth="1"/>
    <col min="15106" max="15106" width="13.5546875" style="172" customWidth="1"/>
    <col min="15107" max="15107" width="14.6640625" style="172" customWidth="1"/>
    <col min="15108" max="15338" width="9" style="172"/>
    <col min="15339" max="15339" width="23.44140625" style="172" customWidth="1"/>
    <col min="15340" max="15340" width="13.109375" style="172" bestFit="1" customWidth="1"/>
    <col min="15341" max="15341" width="13.109375" style="172" customWidth="1"/>
    <col min="15342" max="15342" width="12.5546875" style="172" bestFit="1" customWidth="1"/>
    <col min="15343" max="15343" width="12.5546875" style="172" customWidth="1"/>
    <col min="15344" max="15344" width="12.6640625" style="172" bestFit="1" customWidth="1"/>
    <col min="15345" max="15345" width="13.109375" style="172" bestFit="1" customWidth="1"/>
    <col min="15346" max="15346" width="14.109375" style="172" bestFit="1" customWidth="1"/>
    <col min="15347" max="15347" width="13.109375" style="172" bestFit="1" customWidth="1"/>
    <col min="15348" max="15348" width="11.5546875" style="172" customWidth="1"/>
    <col min="15349" max="15349" width="12.5546875" style="172" bestFit="1" customWidth="1"/>
    <col min="15350" max="15350" width="12.109375" style="172" bestFit="1" customWidth="1"/>
    <col min="15351" max="15351" width="12.5546875" style="172" bestFit="1" customWidth="1"/>
    <col min="15352" max="15352" width="13.21875" style="172" customWidth="1"/>
    <col min="15353" max="15353" width="13.88671875" style="172" customWidth="1"/>
    <col min="15354" max="15354" width="12.5546875" style="172" bestFit="1" customWidth="1"/>
    <col min="15355" max="15357" width="12.109375" style="172" bestFit="1" customWidth="1"/>
    <col min="15358" max="15358" width="11.5546875" style="172" bestFit="1" customWidth="1"/>
    <col min="15359" max="15359" width="11.6640625" style="172" bestFit="1" customWidth="1"/>
    <col min="15360" max="15360" width="11.5546875" style="172" bestFit="1" customWidth="1"/>
    <col min="15361" max="15361" width="12.109375" style="172" bestFit="1" customWidth="1"/>
    <col min="15362" max="15362" width="13.5546875" style="172" customWidth="1"/>
    <col min="15363" max="15363" width="14.6640625" style="172" customWidth="1"/>
    <col min="15364" max="15594" width="9" style="172"/>
    <col min="15595" max="15595" width="23.44140625" style="172" customWidth="1"/>
    <col min="15596" max="15596" width="13.109375" style="172" bestFit="1" customWidth="1"/>
    <col min="15597" max="15597" width="13.109375" style="172" customWidth="1"/>
    <col min="15598" max="15598" width="12.5546875" style="172" bestFit="1" customWidth="1"/>
    <col min="15599" max="15599" width="12.5546875" style="172" customWidth="1"/>
    <col min="15600" max="15600" width="12.6640625" style="172" bestFit="1" customWidth="1"/>
    <col min="15601" max="15601" width="13.109375" style="172" bestFit="1" customWidth="1"/>
    <col min="15602" max="15602" width="14.109375" style="172" bestFit="1" customWidth="1"/>
    <col min="15603" max="15603" width="13.109375" style="172" bestFit="1" customWidth="1"/>
    <col min="15604" max="15604" width="11.5546875" style="172" customWidth="1"/>
    <col min="15605" max="15605" width="12.5546875" style="172" bestFit="1" customWidth="1"/>
    <col min="15606" max="15606" width="12.109375" style="172" bestFit="1" customWidth="1"/>
    <col min="15607" max="15607" width="12.5546875" style="172" bestFit="1" customWidth="1"/>
    <col min="15608" max="15608" width="13.21875" style="172" customWidth="1"/>
    <col min="15609" max="15609" width="13.88671875" style="172" customWidth="1"/>
    <col min="15610" max="15610" width="12.5546875" style="172" bestFit="1" customWidth="1"/>
    <col min="15611" max="15613" width="12.109375" style="172" bestFit="1" customWidth="1"/>
    <col min="15614" max="15614" width="11.5546875" style="172" bestFit="1" customWidth="1"/>
    <col min="15615" max="15615" width="11.6640625" style="172" bestFit="1" customWidth="1"/>
    <col min="15616" max="15616" width="11.5546875" style="172" bestFit="1" customWidth="1"/>
    <col min="15617" max="15617" width="12.109375" style="172" bestFit="1" customWidth="1"/>
    <col min="15618" max="15618" width="13.5546875" style="172" customWidth="1"/>
    <col min="15619" max="15619" width="14.6640625" style="172" customWidth="1"/>
    <col min="15620" max="15850" width="9" style="172"/>
    <col min="15851" max="15851" width="23.44140625" style="172" customWidth="1"/>
    <col min="15852" max="15852" width="13.109375" style="172" bestFit="1" customWidth="1"/>
    <col min="15853" max="15853" width="13.109375" style="172" customWidth="1"/>
    <col min="15854" max="15854" width="12.5546875" style="172" bestFit="1" customWidth="1"/>
    <col min="15855" max="15855" width="12.5546875" style="172" customWidth="1"/>
    <col min="15856" max="15856" width="12.6640625" style="172" bestFit="1" customWidth="1"/>
    <col min="15857" max="15857" width="13.109375" style="172" bestFit="1" customWidth="1"/>
    <col min="15858" max="15858" width="14.109375" style="172" bestFit="1" customWidth="1"/>
    <col min="15859" max="15859" width="13.109375" style="172" bestFit="1" customWidth="1"/>
    <col min="15860" max="15860" width="11.5546875" style="172" customWidth="1"/>
    <col min="15861" max="15861" width="12.5546875" style="172" bestFit="1" customWidth="1"/>
    <col min="15862" max="15862" width="12.109375" style="172" bestFit="1" customWidth="1"/>
    <col min="15863" max="15863" width="12.5546875" style="172" bestFit="1" customWidth="1"/>
    <col min="15864" max="15864" width="13.21875" style="172" customWidth="1"/>
    <col min="15865" max="15865" width="13.88671875" style="172" customWidth="1"/>
    <col min="15866" max="15866" width="12.5546875" style="172" bestFit="1" customWidth="1"/>
    <col min="15867" max="15869" width="12.109375" style="172" bestFit="1" customWidth="1"/>
    <col min="15870" max="15870" width="11.5546875" style="172" bestFit="1" customWidth="1"/>
    <col min="15871" max="15871" width="11.6640625" style="172" bestFit="1" customWidth="1"/>
    <col min="15872" max="15872" width="11.5546875" style="172" bestFit="1" customWidth="1"/>
    <col min="15873" max="15873" width="12.109375" style="172" bestFit="1" customWidth="1"/>
    <col min="15874" max="15874" width="13.5546875" style="172" customWidth="1"/>
    <col min="15875" max="15875" width="14.6640625" style="172" customWidth="1"/>
    <col min="15876" max="16106" width="9" style="172"/>
    <col min="16107" max="16107" width="23.44140625" style="172" customWidth="1"/>
    <col min="16108" max="16108" width="13.109375" style="172" bestFit="1" customWidth="1"/>
    <col min="16109" max="16109" width="13.109375" style="172" customWidth="1"/>
    <col min="16110" max="16110" width="12.5546875" style="172" bestFit="1" customWidth="1"/>
    <col min="16111" max="16111" width="12.5546875" style="172" customWidth="1"/>
    <col min="16112" max="16112" width="12.6640625" style="172" bestFit="1" customWidth="1"/>
    <col min="16113" max="16113" width="13.109375" style="172" bestFit="1" customWidth="1"/>
    <col min="16114" max="16114" width="14.109375" style="172" bestFit="1" customWidth="1"/>
    <col min="16115" max="16115" width="13.109375" style="172" bestFit="1" customWidth="1"/>
    <col min="16116" max="16116" width="11.5546875" style="172" customWidth="1"/>
    <col min="16117" max="16117" width="12.5546875" style="172" bestFit="1" customWidth="1"/>
    <col min="16118" max="16118" width="12.109375" style="172" bestFit="1" customWidth="1"/>
    <col min="16119" max="16119" width="12.5546875" style="172" bestFit="1" customWidth="1"/>
    <col min="16120" max="16120" width="13.21875" style="172" customWidth="1"/>
    <col min="16121" max="16121" width="13.88671875" style="172" customWidth="1"/>
    <col min="16122" max="16122" width="12.5546875" style="172" bestFit="1" customWidth="1"/>
    <col min="16123" max="16125" width="12.109375" style="172" bestFit="1" customWidth="1"/>
    <col min="16126" max="16126" width="11.5546875" style="172" bestFit="1" customWidth="1"/>
    <col min="16127" max="16127" width="11.6640625" style="172" bestFit="1" customWidth="1"/>
    <col min="16128" max="16128" width="11.5546875" style="172" bestFit="1" customWidth="1"/>
    <col min="16129" max="16129" width="12.109375" style="172" bestFit="1" customWidth="1"/>
    <col min="16130" max="16130" width="13.5546875" style="172" customWidth="1"/>
    <col min="16131" max="16131" width="14.6640625" style="172" customWidth="1"/>
    <col min="16132" max="16384" width="9" style="172"/>
  </cols>
  <sheetData>
    <row r="1" spans="1:29" s="171" customFormat="1" ht="78.75" customHeight="1">
      <c r="A1" s="279" t="s">
        <v>1346</v>
      </c>
      <c r="B1" s="279" t="s">
        <v>1345</v>
      </c>
      <c r="C1" s="121" t="s">
        <v>247</v>
      </c>
      <c r="D1" s="121" t="s">
        <v>42</v>
      </c>
      <c r="E1" s="121" t="s">
        <v>164</v>
      </c>
      <c r="F1" s="121" t="s">
        <v>1344</v>
      </c>
      <c r="G1" s="168" t="s">
        <v>708</v>
      </c>
      <c r="H1" s="169" t="s">
        <v>709</v>
      </c>
      <c r="I1" s="169" t="s">
        <v>710</v>
      </c>
      <c r="J1" s="169" t="s">
        <v>711</v>
      </c>
      <c r="K1" s="169" t="s">
        <v>1335</v>
      </c>
      <c r="L1" s="169" t="s">
        <v>712</v>
      </c>
      <c r="M1" s="170" t="s">
        <v>713</v>
      </c>
      <c r="N1" s="169" t="s">
        <v>714</v>
      </c>
      <c r="O1" s="170" t="s">
        <v>715</v>
      </c>
      <c r="P1" s="169" t="s">
        <v>716</v>
      </c>
      <c r="Q1" s="169" t="s">
        <v>717</v>
      </c>
      <c r="R1" s="169" t="s">
        <v>718</v>
      </c>
      <c r="S1" s="170" t="s">
        <v>719</v>
      </c>
      <c r="T1" s="169" t="s">
        <v>720</v>
      </c>
      <c r="U1" s="169" t="s">
        <v>721</v>
      </c>
      <c r="V1" s="169" t="s">
        <v>722</v>
      </c>
      <c r="W1" s="170" t="s">
        <v>723</v>
      </c>
      <c r="X1" s="169" t="s">
        <v>724</v>
      </c>
      <c r="Y1" s="170" t="s">
        <v>725</v>
      </c>
      <c r="Z1" s="169" t="s">
        <v>726</v>
      </c>
      <c r="AA1" s="169" t="s">
        <v>727</v>
      </c>
      <c r="AB1" s="169" t="s">
        <v>728</v>
      </c>
      <c r="AC1" s="169" t="s">
        <v>1338</v>
      </c>
    </row>
    <row r="2" spans="1:29">
      <c r="A2" s="280">
        <v>72</v>
      </c>
      <c r="B2" s="225">
        <v>1</v>
      </c>
      <c r="C2" s="225">
        <v>1</v>
      </c>
      <c r="D2" s="202" t="s">
        <v>45</v>
      </c>
      <c r="E2" s="202" t="s">
        <v>159</v>
      </c>
      <c r="F2" s="270" t="s">
        <v>315</v>
      </c>
      <c r="G2" s="202">
        <v>10493490.689999999</v>
      </c>
      <c r="H2" s="202">
        <v>4118780</v>
      </c>
      <c r="I2" s="202">
        <v>4760652</v>
      </c>
      <c r="J2" s="202">
        <v>696660.5</v>
      </c>
      <c r="K2" s="207">
        <v>9576092.5</v>
      </c>
      <c r="L2" s="202">
        <v>121572.34</v>
      </c>
      <c r="M2" s="202">
        <v>3039417.77</v>
      </c>
      <c r="N2" s="207"/>
      <c r="O2" s="202">
        <v>465375.97</v>
      </c>
      <c r="P2" s="202">
        <v>15740</v>
      </c>
      <c r="Q2" s="207">
        <v>481115.97</v>
      </c>
      <c r="R2" s="202">
        <v>781924.58000000007</v>
      </c>
      <c r="S2" s="202">
        <v>4034344.63</v>
      </c>
      <c r="T2" s="202">
        <v>645585</v>
      </c>
      <c r="U2" s="202">
        <v>1093319.28</v>
      </c>
      <c r="V2" s="202">
        <v>87947.59</v>
      </c>
      <c r="W2" s="202">
        <v>1039601.5</v>
      </c>
      <c r="X2" s="202">
        <v>0</v>
      </c>
      <c r="Y2" s="202">
        <v>2144048.34</v>
      </c>
      <c r="Z2" s="202">
        <v>0</v>
      </c>
      <c r="AA2" s="202">
        <v>107656.66</v>
      </c>
      <c r="AB2" s="202">
        <v>4127933.59</v>
      </c>
      <c r="AC2" s="207">
        <v>37774050.439999998</v>
      </c>
    </row>
    <row r="3" spans="1:29">
      <c r="A3" s="280">
        <v>25</v>
      </c>
      <c r="B3" s="225">
        <v>2</v>
      </c>
      <c r="C3" s="225">
        <v>1</v>
      </c>
      <c r="D3" s="202" t="s">
        <v>53</v>
      </c>
      <c r="E3" s="202" t="s">
        <v>160</v>
      </c>
      <c r="F3" s="270" t="s">
        <v>336</v>
      </c>
      <c r="G3" s="202">
        <v>16756459.439999999</v>
      </c>
      <c r="H3" s="202">
        <v>5752057</v>
      </c>
      <c r="I3" s="202">
        <v>10700749.52</v>
      </c>
      <c r="J3" s="202">
        <v>948599.9</v>
      </c>
      <c r="K3" s="207">
        <v>17401406.419999998</v>
      </c>
      <c r="L3" s="202">
        <v>325206.75</v>
      </c>
      <c r="M3" s="202">
        <v>3435071.72</v>
      </c>
      <c r="N3" s="207"/>
      <c r="O3" s="202">
        <v>1010116.45</v>
      </c>
      <c r="P3" s="202">
        <v>2024298.7</v>
      </c>
      <c r="Q3" s="207">
        <v>3034415.15</v>
      </c>
      <c r="R3" s="202">
        <v>2474613.0499999998</v>
      </c>
      <c r="S3" s="202">
        <v>4570483.1399999997</v>
      </c>
      <c r="T3" s="202">
        <v>274375.40000000002</v>
      </c>
      <c r="U3" s="202">
        <v>892874.14</v>
      </c>
      <c r="V3" s="202">
        <v>399728.01</v>
      </c>
      <c r="W3" s="202">
        <v>680612.5</v>
      </c>
      <c r="X3" s="202">
        <v>0</v>
      </c>
      <c r="Y3" s="202">
        <v>567025.75</v>
      </c>
      <c r="Z3" s="202">
        <v>0</v>
      </c>
      <c r="AA3" s="202">
        <v>22704.15</v>
      </c>
      <c r="AB3" s="202">
        <v>3605254.5300000003</v>
      </c>
      <c r="AC3" s="207">
        <v>54440230.149999991</v>
      </c>
    </row>
    <row r="4" spans="1:29">
      <c r="A4" s="280">
        <v>20</v>
      </c>
      <c r="B4" s="225">
        <v>3</v>
      </c>
      <c r="C4" s="225">
        <v>1</v>
      </c>
      <c r="D4" s="202" t="s">
        <v>55</v>
      </c>
      <c r="E4" s="202" t="s">
        <v>158</v>
      </c>
      <c r="F4" s="270" t="s">
        <v>304</v>
      </c>
      <c r="G4" s="202">
        <v>16640741.060000001</v>
      </c>
      <c r="H4" s="202">
        <v>5579031</v>
      </c>
      <c r="I4" s="202">
        <v>10497470.559999999</v>
      </c>
      <c r="J4" s="202">
        <v>971896.47</v>
      </c>
      <c r="K4" s="207">
        <v>17048398.029999997</v>
      </c>
      <c r="L4" s="202">
        <v>133468.91999999998</v>
      </c>
      <c r="M4" s="202">
        <v>3522648.75</v>
      </c>
      <c r="N4" s="207"/>
      <c r="O4" s="202">
        <v>997510.19</v>
      </c>
      <c r="P4" s="202">
        <v>1585709.99</v>
      </c>
      <c r="Q4" s="207">
        <v>2583220.1799999997</v>
      </c>
      <c r="R4" s="202">
        <v>1388461.55</v>
      </c>
      <c r="S4" s="202">
        <v>1054546.08</v>
      </c>
      <c r="T4" s="202">
        <v>669948</v>
      </c>
      <c r="U4" s="202">
        <v>979503.32</v>
      </c>
      <c r="V4" s="202">
        <v>47890.85</v>
      </c>
      <c r="W4" s="202">
        <v>2059367.03</v>
      </c>
      <c r="X4" s="202">
        <v>0</v>
      </c>
      <c r="Y4" s="202">
        <v>1725569.85</v>
      </c>
      <c r="Z4" s="202">
        <v>0</v>
      </c>
      <c r="AA4" s="202">
        <v>307614.56</v>
      </c>
      <c r="AB4" s="202">
        <v>5464967.879999999</v>
      </c>
      <c r="AC4" s="207">
        <v>53626346.060000002</v>
      </c>
    </row>
    <row r="5" spans="1:29">
      <c r="A5" s="280">
        <v>41</v>
      </c>
      <c r="B5" s="225">
        <v>4</v>
      </c>
      <c r="C5" s="225">
        <v>1</v>
      </c>
      <c r="D5" s="202" t="s">
        <v>49</v>
      </c>
      <c r="E5" s="202" t="s">
        <v>162</v>
      </c>
      <c r="F5" s="270" t="s">
        <v>361</v>
      </c>
      <c r="G5" s="202">
        <v>15417020.210000001</v>
      </c>
      <c r="H5" s="202">
        <v>5297984.21</v>
      </c>
      <c r="I5" s="202">
        <v>8584671.75</v>
      </c>
      <c r="J5" s="202">
        <v>912542.27</v>
      </c>
      <c r="K5" s="207">
        <v>14795198.23</v>
      </c>
      <c r="L5" s="202">
        <v>76739</v>
      </c>
      <c r="M5" s="202">
        <v>2660452.58</v>
      </c>
      <c r="N5" s="207"/>
      <c r="O5" s="202">
        <v>901407.87</v>
      </c>
      <c r="P5" s="202">
        <v>1451497.2</v>
      </c>
      <c r="Q5" s="207">
        <v>2352905.0699999998</v>
      </c>
      <c r="R5" s="202">
        <v>2135217.5300000003</v>
      </c>
      <c r="S5" s="202">
        <v>4450059.49</v>
      </c>
      <c r="T5" s="202">
        <v>449075.5</v>
      </c>
      <c r="U5" s="202">
        <v>818879.24</v>
      </c>
      <c r="V5" s="202">
        <v>62425.97</v>
      </c>
      <c r="W5" s="202">
        <v>704490</v>
      </c>
      <c r="X5" s="202">
        <v>0</v>
      </c>
      <c r="Y5" s="202">
        <v>340000</v>
      </c>
      <c r="Z5" s="202">
        <v>0</v>
      </c>
      <c r="AA5" s="202">
        <v>28890.48</v>
      </c>
      <c r="AB5" s="202">
        <v>3526913.13</v>
      </c>
      <c r="AC5" s="207">
        <v>47818266.430000007</v>
      </c>
    </row>
    <row r="6" spans="1:29">
      <c r="A6" s="280">
        <v>88</v>
      </c>
      <c r="B6" s="225">
        <v>5</v>
      </c>
      <c r="C6" s="225">
        <v>1</v>
      </c>
      <c r="D6" s="202" t="s">
        <v>45</v>
      </c>
      <c r="E6" s="202" t="s">
        <v>166</v>
      </c>
      <c r="F6" s="270" t="s">
        <v>331</v>
      </c>
      <c r="G6" s="202">
        <v>12017117.32</v>
      </c>
      <c r="H6" s="202">
        <v>6068392.0899999999</v>
      </c>
      <c r="I6" s="202">
        <v>8811386</v>
      </c>
      <c r="J6" s="202">
        <v>870053.9</v>
      </c>
      <c r="K6" s="207">
        <v>15749831.99</v>
      </c>
      <c r="L6" s="202">
        <v>205905</v>
      </c>
      <c r="M6" s="202">
        <v>4031389.67</v>
      </c>
      <c r="N6" s="207"/>
      <c r="O6" s="202">
        <v>1684539.82</v>
      </c>
      <c r="P6" s="202">
        <v>2453459.5299999998</v>
      </c>
      <c r="Q6" s="207">
        <v>4137999.3499999996</v>
      </c>
      <c r="R6" s="202">
        <v>1222150.1200000001</v>
      </c>
      <c r="S6" s="202">
        <v>1719289.6099999999</v>
      </c>
      <c r="T6" s="202">
        <v>473207.5</v>
      </c>
      <c r="U6" s="202">
        <v>1342602.94</v>
      </c>
      <c r="V6" s="202">
        <v>32494.48</v>
      </c>
      <c r="W6" s="202">
        <v>4044471.6</v>
      </c>
      <c r="X6" s="202">
        <v>0</v>
      </c>
      <c r="Y6" s="202">
        <v>1251626.28</v>
      </c>
      <c r="Z6" s="202">
        <v>0</v>
      </c>
      <c r="AA6" s="202">
        <v>581221.57999999996</v>
      </c>
      <c r="AB6" s="202">
        <v>5348143.87</v>
      </c>
      <c r="AC6" s="207">
        <v>52157451.309999995</v>
      </c>
    </row>
    <row r="7" spans="1:29">
      <c r="A7" s="280">
        <v>59</v>
      </c>
      <c r="B7" s="225">
        <v>6</v>
      </c>
      <c r="C7" s="225">
        <v>1</v>
      </c>
      <c r="D7" s="202" t="s">
        <v>47</v>
      </c>
      <c r="E7" s="202" t="s">
        <v>161</v>
      </c>
      <c r="F7" s="270" t="s">
        <v>352</v>
      </c>
      <c r="G7" s="202">
        <v>11382505.879999999</v>
      </c>
      <c r="H7" s="202">
        <v>5494759</v>
      </c>
      <c r="I7" s="202">
        <v>10111386.75</v>
      </c>
      <c r="J7" s="202">
        <v>769320.57000000007</v>
      </c>
      <c r="K7" s="207">
        <v>16375466.32</v>
      </c>
      <c r="L7" s="202">
        <v>159244</v>
      </c>
      <c r="M7" s="202">
        <v>2712615.37</v>
      </c>
      <c r="N7" s="207"/>
      <c r="O7" s="202">
        <v>1549103.85</v>
      </c>
      <c r="P7" s="202">
        <v>1817312.33</v>
      </c>
      <c r="Q7" s="207">
        <v>3366416.18</v>
      </c>
      <c r="R7" s="202">
        <v>1425065.57</v>
      </c>
      <c r="S7" s="202">
        <v>1946138.12</v>
      </c>
      <c r="T7" s="202">
        <v>515770</v>
      </c>
      <c r="U7" s="202">
        <v>697462.9</v>
      </c>
      <c r="V7" s="202">
        <v>148724.72</v>
      </c>
      <c r="W7" s="202">
        <v>391888.5</v>
      </c>
      <c r="X7" s="202">
        <v>995250</v>
      </c>
      <c r="Y7" s="202">
        <v>29600</v>
      </c>
      <c r="Z7" s="202">
        <v>0</v>
      </c>
      <c r="AA7" s="202">
        <v>390377.72</v>
      </c>
      <c r="AB7" s="202">
        <v>6672489.9099999992</v>
      </c>
      <c r="AC7" s="207">
        <v>47209015.18999999</v>
      </c>
    </row>
    <row r="8" spans="1:29">
      <c r="A8" s="280">
        <v>12</v>
      </c>
      <c r="B8" s="225">
        <v>7</v>
      </c>
      <c r="C8" s="225">
        <v>1</v>
      </c>
      <c r="D8" s="202" t="s">
        <v>51</v>
      </c>
      <c r="E8" s="202" t="s">
        <v>163</v>
      </c>
      <c r="F8" s="270" t="s">
        <v>384</v>
      </c>
      <c r="G8" s="202">
        <v>9014821.1900000013</v>
      </c>
      <c r="H8" s="202">
        <v>3150770</v>
      </c>
      <c r="I8" s="202">
        <v>7718632.5</v>
      </c>
      <c r="J8" s="202">
        <v>576916.12</v>
      </c>
      <c r="K8" s="207">
        <v>11446318.619999999</v>
      </c>
      <c r="L8" s="202">
        <v>101681</v>
      </c>
      <c r="M8" s="202">
        <v>3623218.39</v>
      </c>
      <c r="N8" s="207"/>
      <c r="O8" s="202">
        <v>941086.29999999993</v>
      </c>
      <c r="P8" s="202">
        <v>1949909.75</v>
      </c>
      <c r="Q8" s="207">
        <v>2890996.05</v>
      </c>
      <c r="R8" s="202">
        <v>1146040</v>
      </c>
      <c r="S8" s="202">
        <v>650132.24</v>
      </c>
      <c r="T8" s="202">
        <v>558040</v>
      </c>
      <c r="U8" s="202">
        <v>916405.66</v>
      </c>
      <c r="V8" s="202">
        <v>9824</v>
      </c>
      <c r="W8" s="202">
        <v>1400754.25</v>
      </c>
      <c r="X8" s="202">
        <v>0</v>
      </c>
      <c r="Y8" s="202">
        <v>1219542.2</v>
      </c>
      <c r="Z8" s="202">
        <v>0</v>
      </c>
      <c r="AA8" s="202">
        <v>9477.34</v>
      </c>
      <c r="AB8" s="202">
        <v>5343494.459999999</v>
      </c>
      <c r="AC8" s="207">
        <v>38330745.399999999</v>
      </c>
    </row>
    <row r="9" spans="1:29">
      <c r="A9" s="280">
        <v>83</v>
      </c>
      <c r="B9" s="225">
        <v>8</v>
      </c>
      <c r="C9" s="225">
        <v>2</v>
      </c>
      <c r="D9" s="202" t="s">
        <v>45</v>
      </c>
      <c r="E9" s="202" t="s">
        <v>197</v>
      </c>
      <c r="F9" s="270" t="s">
        <v>326</v>
      </c>
      <c r="G9" s="202">
        <v>22199080.150000002</v>
      </c>
      <c r="H9" s="202">
        <v>6897708.75</v>
      </c>
      <c r="I9" s="202">
        <v>11706889.5</v>
      </c>
      <c r="J9" s="202">
        <v>1123212.24</v>
      </c>
      <c r="K9" s="207">
        <v>19727810.489999998</v>
      </c>
      <c r="L9" s="202">
        <v>202290</v>
      </c>
      <c r="M9" s="202">
        <v>4683038.1399999997</v>
      </c>
      <c r="N9" s="207"/>
      <c r="O9" s="202">
        <v>1653320.53</v>
      </c>
      <c r="P9" s="202">
        <v>2508361.5</v>
      </c>
      <c r="Q9" s="207">
        <v>4161682.0300000003</v>
      </c>
      <c r="R9" s="202">
        <v>2326575.04</v>
      </c>
      <c r="S9" s="202">
        <v>1209914.92</v>
      </c>
      <c r="T9" s="202">
        <v>102754</v>
      </c>
      <c r="U9" s="202">
        <v>1813272.2800000003</v>
      </c>
      <c r="V9" s="202">
        <v>59778</v>
      </c>
      <c r="W9" s="202">
        <v>1413772</v>
      </c>
      <c r="X9" s="202">
        <v>0</v>
      </c>
      <c r="Y9" s="202">
        <v>980006.25</v>
      </c>
      <c r="Z9" s="202">
        <v>0</v>
      </c>
      <c r="AA9" s="202">
        <v>76659.28</v>
      </c>
      <c r="AB9" s="202">
        <v>3642636.41</v>
      </c>
      <c r="AC9" s="207">
        <v>62599268.99000001</v>
      </c>
    </row>
    <row r="10" spans="1:29">
      <c r="A10" s="280">
        <v>84</v>
      </c>
      <c r="B10" s="225">
        <v>9</v>
      </c>
      <c r="C10" s="225">
        <v>2</v>
      </c>
      <c r="D10" s="202" t="s">
        <v>45</v>
      </c>
      <c r="E10" s="202" t="s">
        <v>198</v>
      </c>
      <c r="F10" s="270" t="s">
        <v>327</v>
      </c>
      <c r="G10" s="202">
        <v>16934161.789999999</v>
      </c>
      <c r="H10" s="202">
        <v>8285392</v>
      </c>
      <c r="I10" s="202">
        <v>14935545.050000001</v>
      </c>
      <c r="J10" s="202">
        <v>1155265.2999999998</v>
      </c>
      <c r="K10" s="207">
        <v>24376202.350000001</v>
      </c>
      <c r="L10" s="202">
        <v>235483.39</v>
      </c>
      <c r="M10" s="202">
        <v>5545939.1200000001</v>
      </c>
      <c r="N10" s="207"/>
      <c r="O10" s="202">
        <v>1818838.8</v>
      </c>
      <c r="P10" s="202">
        <v>2590125.5</v>
      </c>
      <c r="Q10" s="207">
        <v>4408964.3</v>
      </c>
      <c r="R10" s="202">
        <v>3307931.69</v>
      </c>
      <c r="S10" s="202">
        <v>3390857.08</v>
      </c>
      <c r="T10" s="202">
        <v>302583</v>
      </c>
      <c r="U10" s="202">
        <v>1473981.0999999999</v>
      </c>
      <c r="V10" s="202">
        <v>196297.16</v>
      </c>
      <c r="W10" s="202">
        <v>2907113.25</v>
      </c>
      <c r="X10" s="202">
        <v>0</v>
      </c>
      <c r="Y10" s="202">
        <v>1045296.88</v>
      </c>
      <c r="Z10" s="202">
        <v>2406.92</v>
      </c>
      <c r="AA10" s="202">
        <v>81962.12</v>
      </c>
      <c r="AB10" s="202">
        <v>4630665.919999999</v>
      </c>
      <c r="AC10" s="207">
        <v>68839846.069999993</v>
      </c>
    </row>
    <row r="11" spans="1:29">
      <c r="A11" s="280">
        <v>55</v>
      </c>
      <c r="B11" s="225">
        <v>10</v>
      </c>
      <c r="C11" s="225">
        <v>2</v>
      </c>
      <c r="D11" s="202" t="s">
        <v>47</v>
      </c>
      <c r="E11" s="202" t="s">
        <v>216</v>
      </c>
      <c r="F11" s="270" t="s">
        <v>348</v>
      </c>
      <c r="G11" s="202">
        <v>27967542</v>
      </c>
      <c r="H11" s="202">
        <v>7181608</v>
      </c>
      <c r="I11" s="202">
        <v>13800641</v>
      </c>
      <c r="J11" s="202">
        <v>1464396.3</v>
      </c>
      <c r="K11" s="207">
        <v>22446645.300000001</v>
      </c>
      <c r="L11" s="202">
        <v>206143.90999999997</v>
      </c>
      <c r="M11" s="202">
        <v>5842049.2999999998</v>
      </c>
      <c r="N11" s="207"/>
      <c r="O11" s="202">
        <v>2101716.4</v>
      </c>
      <c r="P11" s="202">
        <v>3424147.75</v>
      </c>
      <c r="Q11" s="207">
        <v>5525864.1500000004</v>
      </c>
      <c r="R11" s="202">
        <v>1564634.5</v>
      </c>
      <c r="S11" s="202">
        <v>2894324.57</v>
      </c>
      <c r="T11" s="202">
        <v>1323147</v>
      </c>
      <c r="U11" s="202">
        <v>1383777.45</v>
      </c>
      <c r="V11" s="202">
        <v>10790</v>
      </c>
      <c r="W11" s="202">
        <v>2959730.28</v>
      </c>
      <c r="X11" s="202">
        <v>387555.89</v>
      </c>
      <c r="Y11" s="202">
        <v>0</v>
      </c>
      <c r="Z11" s="202">
        <v>0</v>
      </c>
      <c r="AA11" s="202">
        <v>773997.97</v>
      </c>
      <c r="AB11" s="202">
        <v>3141021.93</v>
      </c>
      <c r="AC11" s="207">
        <v>76427224.25</v>
      </c>
    </row>
    <row r="12" spans="1:29">
      <c r="A12" s="280">
        <v>47</v>
      </c>
      <c r="B12" s="225">
        <v>11</v>
      </c>
      <c r="C12" s="225">
        <v>2</v>
      </c>
      <c r="D12" s="202" t="s">
        <v>49</v>
      </c>
      <c r="E12" s="202" t="s">
        <v>168</v>
      </c>
      <c r="F12" s="270" t="s">
        <v>367</v>
      </c>
      <c r="G12" s="202">
        <v>19435083.59</v>
      </c>
      <c r="H12" s="202">
        <v>7212747.2599999998</v>
      </c>
      <c r="I12" s="202">
        <v>10529470.99</v>
      </c>
      <c r="J12" s="202">
        <v>1207208</v>
      </c>
      <c r="K12" s="207">
        <v>18949426.25</v>
      </c>
      <c r="L12" s="202">
        <v>341873.85</v>
      </c>
      <c r="M12" s="202">
        <v>3571843.77</v>
      </c>
      <c r="N12" s="207"/>
      <c r="O12" s="202">
        <v>2154095.5099999998</v>
      </c>
      <c r="P12" s="202">
        <v>2052713.02</v>
      </c>
      <c r="Q12" s="207">
        <v>4206808.5299999993</v>
      </c>
      <c r="R12" s="202">
        <v>2193208.4500000002</v>
      </c>
      <c r="S12" s="202">
        <v>1265654.54</v>
      </c>
      <c r="T12" s="202">
        <v>332982</v>
      </c>
      <c r="U12" s="202">
        <v>1440871.29</v>
      </c>
      <c r="V12" s="202">
        <v>50805.24</v>
      </c>
      <c r="W12" s="202">
        <v>764212.35</v>
      </c>
      <c r="X12" s="202">
        <v>265868</v>
      </c>
      <c r="Y12" s="202">
        <v>18158</v>
      </c>
      <c r="Z12" s="202">
        <v>0</v>
      </c>
      <c r="AA12" s="202">
        <v>9108.2800000000007</v>
      </c>
      <c r="AB12" s="202">
        <v>3729773.9000000004</v>
      </c>
      <c r="AC12" s="207">
        <v>56575678.040000014</v>
      </c>
    </row>
    <row r="13" spans="1:29">
      <c r="A13" s="280">
        <v>5</v>
      </c>
      <c r="B13" s="225">
        <v>12</v>
      </c>
      <c r="C13" s="225">
        <v>2</v>
      </c>
      <c r="D13" s="202" t="s">
        <v>51</v>
      </c>
      <c r="E13" s="202" t="s">
        <v>169</v>
      </c>
      <c r="F13" s="270" t="s">
        <v>377</v>
      </c>
      <c r="G13" s="202">
        <v>22032092.180000003</v>
      </c>
      <c r="H13" s="202">
        <v>7989274.1200000001</v>
      </c>
      <c r="I13" s="202">
        <v>9669551.0099999998</v>
      </c>
      <c r="J13" s="202">
        <v>1268188.46</v>
      </c>
      <c r="K13" s="207">
        <v>18927013.59</v>
      </c>
      <c r="L13" s="202">
        <v>133334.5</v>
      </c>
      <c r="M13" s="202">
        <v>4937598.43</v>
      </c>
      <c r="N13" s="207"/>
      <c r="O13" s="202">
        <v>2803871.23</v>
      </c>
      <c r="P13" s="202">
        <v>1904927.95</v>
      </c>
      <c r="Q13" s="207">
        <v>4708799.18</v>
      </c>
      <c r="R13" s="202">
        <v>1952140.51</v>
      </c>
      <c r="S13" s="202">
        <v>1402380.77</v>
      </c>
      <c r="T13" s="202">
        <v>524440</v>
      </c>
      <c r="U13" s="202">
        <v>1240839.74</v>
      </c>
      <c r="V13" s="202">
        <v>77425.440000000002</v>
      </c>
      <c r="W13" s="202">
        <v>823844.5</v>
      </c>
      <c r="X13" s="202">
        <v>0</v>
      </c>
      <c r="Y13" s="202">
        <v>833601.35</v>
      </c>
      <c r="Z13" s="202">
        <v>0</v>
      </c>
      <c r="AA13" s="202">
        <v>5251518.7300000004</v>
      </c>
      <c r="AB13" s="202">
        <v>4717044.4000000004</v>
      </c>
      <c r="AC13" s="207">
        <v>67562073.320000008</v>
      </c>
    </row>
    <row r="14" spans="1:29">
      <c r="A14" s="280">
        <v>58</v>
      </c>
      <c r="B14" s="225">
        <v>13</v>
      </c>
      <c r="C14" s="225">
        <v>2</v>
      </c>
      <c r="D14" s="202" t="s">
        <v>47</v>
      </c>
      <c r="E14" s="202" t="s">
        <v>167</v>
      </c>
      <c r="F14" s="270" t="s">
        <v>351</v>
      </c>
      <c r="G14" s="202">
        <v>16822972.93</v>
      </c>
      <c r="H14" s="202">
        <v>7877260.1900000004</v>
      </c>
      <c r="I14" s="202">
        <v>10409110</v>
      </c>
      <c r="J14" s="202">
        <v>975156.15</v>
      </c>
      <c r="K14" s="207">
        <v>19261526.34</v>
      </c>
      <c r="L14" s="202">
        <v>306748.23</v>
      </c>
      <c r="M14" s="202">
        <v>4538778.8600000003</v>
      </c>
      <c r="N14" s="207"/>
      <c r="O14" s="202">
        <v>2471508.48</v>
      </c>
      <c r="P14" s="202">
        <v>2558415.4700000002</v>
      </c>
      <c r="Q14" s="207">
        <v>5029923.95</v>
      </c>
      <c r="R14" s="202">
        <v>2639056.0099999998</v>
      </c>
      <c r="S14" s="202">
        <v>1422557.63</v>
      </c>
      <c r="T14" s="202">
        <v>716775</v>
      </c>
      <c r="U14" s="202">
        <v>1219474.1700000002</v>
      </c>
      <c r="V14" s="202">
        <v>46144.4</v>
      </c>
      <c r="W14" s="202">
        <v>704616.06</v>
      </c>
      <c r="X14" s="202">
        <v>0</v>
      </c>
      <c r="Y14" s="202">
        <v>0</v>
      </c>
      <c r="Z14" s="202">
        <v>0</v>
      </c>
      <c r="AA14" s="202">
        <v>8403.36</v>
      </c>
      <c r="AB14" s="202">
        <v>3936323.4200000004</v>
      </c>
      <c r="AC14" s="207">
        <v>56653300.359999999</v>
      </c>
    </row>
    <row r="15" spans="1:29">
      <c r="A15" s="280">
        <v>87</v>
      </c>
      <c r="B15" s="225">
        <v>14</v>
      </c>
      <c r="C15" s="225">
        <v>2</v>
      </c>
      <c r="D15" s="202" t="s">
        <v>45</v>
      </c>
      <c r="E15" s="202" t="s">
        <v>165</v>
      </c>
      <c r="F15" s="270" t="s">
        <v>330</v>
      </c>
      <c r="G15" s="202">
        <v>12786972.060000001</v>
      </c>
      <c r="H15" s="202">
        <v>6579156.6600000001</v>
      </c>
      <c r="I15" s="202">
        <v>11079406.82</v>
      </c>
      <c r="J15" s="202">
        <v>866196</v>
      </c>
      <c r="K15" s="207">
        <v>18524759.48</v>
      </c>
      <c r="L15" s="202">
        <v>182934.88</v>
      </c>
      <c r="M15" s="202">
        <v>4292776.33</v>
      </c>
      <c r="N15" s="207"/>
      <c r="O15" s="202">
        <v>1943082.39</v>
      </c>
      <c r="P15" s="202">
        <v>2633772.91</v>
      </c>
      <c r="Q15" s="207">
        <v>4576855.3</v>
      </c>
      <c r="R15" s="202">
        <v>1175212.8</v>
      </c>
      <c r="S15" s="202">
        <v>1649185.83</v>
      </c>
      <c r="T15" s="202">
        <v>774427.66</v>
      </c>
      <c r="U15" s="202">
        <v>1020727.9299999999</v>
      </c>
      <c r="V15" s="202">
        <v>873313.5</v>
      </c>
      <c r="W15" s="202">
        <v>4233030.3</v>
      </c>
      <c r="X15" s="202">
        <v>0</v>
      </c>
      <c r="Y15" s="202">
        <v>1527278.99</v>
      </c>
      <c r="Z15" s="202">
        <v>0</v>
      </c>
      <c r="AA15" s="202">
        <v>427013.17</v>
      </c>
      <c r="AB15" s="202">
        <v>6968591.2299999986</v>
      </c>
      <c r="AC15" s="207">
        <v>59013079.459999986</v>
      </c>
    </row>
    <row r="16" spans="1:29">
      <c r="A16" s="280">
        <v>60</v>
      </c>
      <c r="B16" s="225">
        <v>15</v>
      </c>
      <c r="C16" s="225">
        <v>2</v>
      </c>
      <c r="D16" s="202" t="s">
        <v>47</v>
      </c>
      <c r="E16" s="202" t="s">
        <v>219</v>
      </c>
      <c r="F16" s="270" t="s">
        <v>353</v>
      </c>
      <c r="G16" s="202">
        <v>14177968.449999999</v>
      </c>
      <c r="H16" s="202">
        <v>9369792.1500000004</v>
      </c>
      <c r="I16" s="202">
        <v>14278665</v>
      </c>
      <c r="J16" s="202">
        <v>1155950</v>
      </c>
      <c r="K16" s="207">
        <v>24804407.149999999</v>
      </c>
      <c r="L16" s="202">
        <v>279544.63</v>
      </c>
      <c r="M16" s="202">
        <v>7394258.7000000002</v>
      </c>
      <c r="N16" s="207"/>
      <c r="O16" s="202">
        <v>3947814.45</v>
      </c>
      <c r="P16" s="202">
        <v>2873898.71</v>
      </c>
      <c r="Q16" s="207">
        <v>6821713.1600000001</v>
      </c>
      <c r="R16" s="202">
        <v>3586757</v>
      </c>
      <c r="S16" s="202">
        <v>2786200.05</v>
      </c>
      <c r="T16" s="202">
        <v>1305958.5</v>
      </c>
      <c r="U16" s="202">
        <v>1512213.29</v>
      </c>
      <c r="V16" s="202">
        <v>120820.55</v>
      </c>
      <c r="W16" s="202">
        <v>3128481.25</v>
      </c>
      <c r="X16" s="202">
        <v>0</v>
      </c>
      <c r="Y16" s="202">
        <v>243472</v>
      </c>
      <c r="Z16" s="202">
        <v>0</v>
      </c>
      <c r="AA16" s="202">
        <v>1486264.63</v>
      </c>
      <c r="AB16" s="202">
        <v>4049722.87</v>
      </c>
      <c r="AC16" s="207">
        <v>71697782.230000004</v>
      </c>
    </row>
    <row r="17" spans="1:29">
      <c r="A17" s="280">
        <v>61</v>
      </c>
      <c r="B17" s="225">
        <v>16</v>
      </c>
      <c r="C17" s="225">
        <v>2</v>
      </c>
      <c r="D17" s="202" t="s">
        <v>47</v>
      </c>
      <c r="E17" s="202" t="s">
        <v>220</v>
      </c>
      <c r="F17" s="270" t="s">
        <v>354</v>
      </c>
      <c r="G17" s="202">
        <v>12924800.529999999</v>
      </c>
      <c r="H17" s="202">
        <v>8728712.620000001</v>
      </c>
      <c r="I17" s="202">
        <v>10308109.5</v>
      </c>
      <c r="J17" s="202">
        <v>1070286.3999999999</v>
      </c>
      <c r="K17" s="207">
        <v>20107108.52</v>
      </c>
      <c r="L17" s="202">
        <v>559469.4</v>
      </c>
      <c r="M17" s="202">
        <v>7039590.7300000004</v>
      </c>
      <c r="N17" s="207"/>
      <c r="O17" s="202">
        <v>2744679.65</v>
      </c>
      <c r="P17" s="202">
        <v>2827295.45</v>
      </c>
      <c r="Q17" s="207">
        <v>5571975.0999999996</v>
      </c>
      <c r="R17" s="202">
        <v>1784633.48</v>
      </c>
      <c r="S17" s="202">
        <v>1962123.08</v>
      </c>
      <c r="T17" s="202">
        <v>845525</v>
      </c>
      <c r="U17" s="202">
        <v>1405371</v>
      </c>
      <c r="V17" s="202">
        <v>705967.44</v>
      </c>
      <c r="W17" s="202">
        <v>1207331.6299999999</v>
      </c>
      <c r="X17" s="202">
        <v>0</v>
      </c>
      <c r="Y17" s="202">
        <v>214206</v>
      </c>
      <c r="Z17" s="202">
        <v>0</v>
      </c>
      <c r="AA17" s="202">
        <v>202395.08000000002</v>
      </c>
      <c r="AB17" s="202">
        <v>6883128.1899999995</v>
      </c>
      <c r="AC17" s="207">
        <v>61413625.179999985</v>
      </c>
    </row>
    <row r="18" spans="1:29">
      <c r="A18" s="280">
        <v>34</v>
      </c>
      <c r="B18" s="225">
        <v>17</v>
      </c>
      <c r="C18" s="225">
        <v>2</v>
      </c>
      <c r="D18" s="202" t="s">
        <v>53</v>
      </c>
      <c r="E18" s="202" t="s">
        <v>213</v>
      </c>
      <c r="F18" s="270" t="s">
        <v>345</v>
      </c>
      <c r="G18" s="202">
        <v>16528449.57</v>
      </c>
      <c r="H18" s="202">
        <v>5999648.7599999998</v>
      </c>
      <c r="I18" s="202">
        <v>11454926.27</v>
      </c>
      <c r="J18" s="202">
        <v>934921.76</v>
      </c>
      <c r="K18" s="207">
        <v>18389496.790000003</v>
      </c>
      <c r="L18" s="202">
        <v>217823.73</v>
      </c>
      <c r="M18" s="202">
        <v>4567427.18</v>
      </c>
      <c r="N18" s="207"/>
      <c r="O18" s="202">
        <v>2210135.21</v>
      </c>
      <c r="P18" s="202">
        <v>2695495.13</v>
      </c>
      <c r="Q18" s="207">
        <v>4905630.34</v>
      </c>
      <c r="R18" s="202">
        <v>3201545.08</v>
      </c>
      <c r="S18" s="202">
        <v>1468314.5</v>
      </c>
      <c r="T18" s="202">
        <v>771315.29</v>
      </c>
      <c r="U18" s="202">
        <v>1293624.79</v>
      </c>
      <c r="V18" s="202">
        <v>334916.07</v>
      </c>
      <c r="W18" s="202">
        <v>1679203.75</v>
      </c>
      <c r="X18" s="202">
        <v>0</v>
      </c>
      <c r="Y18" s="202">
        <v>1266811.5</v>
      </c>
      <c r="Z18" s="202">
        <v>0</v>
      </c>
      <c r="AA18" s="202">
        <v>154802.89000000001</v>
      </c>
      <c r="AB18" s="202">
        <v>5521141.9100000001</v>
      </c>
      <c r="AC18" s="207">
        <v>60300503.390000001</v>
      </c>
    </row>
    <row r="19" spans="1:29">
      <c r="A19" s="280">
        <v>75</v>
      </c>
      <c r="B19" s="225">
        <v>18</v>
      </c>
      <c r="C19" s="225">
        <v>3</v>
      </c>
      <c r="D19" s="202" t="s">
        <v>45</v>
      </c>
      <c r="E19" s="202" t="s">
        <v>189</v>
      </c>
      <c r="F19" s="270" t="s">
        <v>318</v>
      </c>
      <c r="G19" s="202">
        <v>22964917.029999997</v>
      </c>
      <c r="H19" s="202">
        <v>7465655</v>
      </c>
      <c r="I19" s="202">
        <v>11280703.969999999</v>
      </c>
      <c r="J19" s="202">
        <v>1393538.69</v>
      </c>
      <c r="K19" s="207">
        <v>20139897.66</v>
      </c>
      <c r="L19" s="202">
        <v>247291</v>
      </c>
      <c r="M19" s="202">
        <v>5391423.8200000003</v>
      </c>
      <c r="N19" s="207"/>
      <c r="O19" s="202">
        <v>2503721.2400000002</v>
      </c>
      <c r="P19" s="202">
        <v>2553108.4500000002</v>
      </c>
      <c r="Q19" s="207">
        <v>5056829.6900000004</v>
      </c>
      <c r="R19" s="202">
        <v>3490244.1300000004</v>
      </c>
      <c r="S19" s="202">
        <v>674484.5</v>
      </c>
      <c r="T19" s="202">
        <v>862220.5</v>
      </c>
      <c r="U19" s="202">
        <v>1765826.8800000001</v>
      </c>
      <c r="V19" s="202">
        <v>404977.1</v>
      </c>
      <c r="W19" s="202">
        <v>5013311.63</v>
      </c>
      <c r="X19" s="202">
        <v>3542.49</v>
      </c>
      <c r="Y19" s="202">
        <v>209512</v>
      </c>
      <c r="Z19" s="202">
        <v>0</v>
      </c>
      <c r="AA19" s="202">
        <v>712392.50999999989</v>
      </c>
      <c r="AB19" s="202">
        <v>6141796.8300000001</v>
      </c>
      <c r="AC19" s="207">
        <v>73078667.770000011</v>
      </c>
    </row>
    <row r="20" spans="1:29">
      <c r="A20" s="280">
        <v>76</v>
      </c>
      <c r="B20" s="225">
        <v>19</v>
      </c>
      <c r="C20" s="225">
        <v>3</v>
      </c>
      <c r="D20" s="202" t="s">
        <v>45</v>
      </c>
      <c r="E20" s="202" t="s">
        <v>190</v>
      </c>
      <c r="F20" s="270" t="s">
        <v>319</v>
      </c>
      <c r="G20" s="202">
        <v>22038603.550000001</v>
      </c>
      <c r="H20" s="202">
        <v>9032730</v>
      </c>
      <c r="I20" s="202">
        <v>12587358</v>
      </c>
      <c r="J20" s="202">
        <v>1466370.2600000002</v>
      </c>
      <c r="K20" s="207">
        <v>23086458.260000002</v>
      </c>
      <c r="L20" s="202">
        <v>415431.93</v>
      </c>
      <c r="M20" s="202">
        <v>4710347.5</v>
      </c>
      <c r="N20" s="207"/>
      <c r="O20" s="202">
        <v>2404375.59</v>
      </c>
      <c r="P20" s="202">
        <v>4673196</v>
      </c>
      <c r="Q20" s="207">
        <v>7077571.5899999999</v>
      </c>
      <c r="R20" s="202">
        <v>2028661.77</v>
      </c>
      <c r="S20" s="202">
        <v>2973621.97</v>
      </c>
      <c r="T20" s="202">
        <v>618820.5</v>
      </c>
      <c r="U20" s="202">
        <v>1222086.74</v>
      </c>
      <c r="V20" s="202">
        <v>606441.03</v>
      </c>
      <c r="W20" s="202">
        <v>270694</v>
      </c>
      <c r="X20" s="202">
        <v>0</v>
      </c>
      <c r="Y20" s="202">
        <v>902200</v>
      </c>
      <c r="Z20" s="202">
        <v>0</v>
      </c>
      <c r="AA20" s="202">
        <v>642259.71</v>
      </c>
      <c r="AB20" s="202">
        <v>5033132</v>
      </c>
      <c r="AC20" s="207">
        <v>71626330.550000012</v>
      </c>
    </row>
    <row r="21" spans="1:29">
      <c r="A21" s="280">
        <v>82</v>
      </c>
      <c r="B21" s="225">
        <v>20</v>
      </c>
      <c r="C21" s="225">
        <v>3</v>
      </c>
      <c r="D21" s="202" t="s">
        <v>45</v>
      </c>
      <c r="E21" s="202" t="s">
        <v>196</v>
      </c>
      <c r="F21" s="270" t="s">
        <v>325</v>
      </c>
      <c r="G21" s="202">
        <v>18137331.109999999</v>
      </c>
      <c r="H21" s="202">
        <v>8307987.0199999996</v>
      </c>
      <c r="I21" s="202">
        <v>13437744.42</v>
      </c>
      <c r="J21" s="202">
        <v>1181301.0999999999</v>
      </c>
      <c r="K21" s="207">
        <v>22927032.539999999</v>
      </c>
      <c r="L21" s="202">
        <v>235144</v>
      </c>
      <c r="M21" s="202">
        <v>5114891.58</v>
      </c>
      <c r="N21" s="207"/>
      <c r="O21" s="202">
        <v>3418274.6700000004</v>
      </c>
      <c r="P21" s="202">
        <v>1036733.8</v>
      </c>
      <c r="Q21" s="207">
        <v>4455008.4700000007</v>
      </c>
      <c r="R21" s="202">
        <v>2807401.26</v>
      </c>
      <c r="S21" s="202">
        <v>4965762.03</v>
      </c>
      <c r="T21" s="202">
        <v>579665</v>
      </c>
      <c r="U21" s="202">
        <v>2147394.87</v>
      </c>
      <c r="V21" s="202">
        <v>175948.4</v>
      </c>
      <c r="W21" s="202">
        <v>4030912.7</v>
      </c>
      <c r="X21" s="202">
        <v>0</v>
      </c>
      <c r="Y21" s="202">
        <v>396829.92000000004</v>
      </c>
      <c r="Z21" s="202">
        <v>0</v>
      </c>
      <c r="AA21" s="202">
        <v>92280.41</v>
      </c>
      <c r="AB21" s="202">
        <v>5053183.4899999993</v>
      </c>
      <c r="AC21" s="207">
        <v>71118785.779999986</v>
      </c>
    </row>
    <row r="22" spans="1:29">
      <c r="A22" s="280">
        <v>85</v>
      </c>
      <c r="B22" s="225">
        <v>21</v>
      </c>
      <c r="C22" s="225">
        <v>3</v>
      </c>
      <c r="D22" s="202" t="s">
        <v>45</v>
      </c>
      <c r="E22" s="202" t="s">
        <v>199</v>
      </c>
      <c r="F22" s="270" t="s">
        <v>328</v>
      </c>
      <c r="G22" s="202">
        <v>21409459.999999996</v>
      </c>
      <c r="H22" s="202">
        <v>6464582.5499999998</v>
      </c>
      <c r="I22" s="202">
        <v>10290902</v>
      </c>
      <c r="J22" s="202">
        <v>1257004.6000000001</v>
      </c>
      <c r="K22" s="207">
        <v>18012489.150000002</v>
      </c>
      <c r="L22" s="202">
        <v>203659.78</v>
      </c>
      <c r="M22" s="202">
        <v>4442195.34</v>
      </c>
      <c r="N22" s="207"/>
      <c r="O22" s="202">
        <v>1778882.31</v>
      </c>
      <c r="P22" s="202">
        <v>2264792.65</v>
      </c>
      <c r="Q22" s="207">
        <v>4043674.96</v>
      </c>
      <c r="R22" s="202">
        <v>2525400.09</v>
      </c>
      <c r="S22" s="202">
        <v>1866246.76</v>
      </c>
      <c r="T22" s="202">
        <v>264811.2</v>
      </c>
      <c r="U22" s="202">
        <v>1638767.37</v>
      </c>
      <c r="V22" s="202">
        <v>77312.460000000006</v>
      </c>
      <c r="W22" s="202">
        <v>4633473.03</v>
      </c>
      <c r="X22" s="202">
        <v>0</v>
      </c>
      <c r="Y22" s="202">
        <v>1437010.95</v>
      </c>
      <c r="Z22" s="202">
        <v>0</v>
      </c>
      <c r="AA22" s="202">
        <v>141850.49</v>
      </c>
      <c r="AB22" s="202">
        <v>2937223.5500000003</v>
      </c>
      <c r="AC22" s="207">
        <v>63633575.129999995</v>
      </c>
    </row>
    <row r="23" spans="1:29">
      <c r="A23" s="280">
        <v>22</v>
      </c>
      <c r="B23" s="225">
        <v>22</v>
      </c>
      <c r="C23" s="225">
        <v>3</v>
      </c>
      <c r="D23" s="202" t="s">
        <v>53</v>
      </c>
      <c r="E23" s="202" t="s">
        <v>202</v>
      </c>
      <c r="F23" s="270" t="s">
        <v>333</v>
      </c>
      <c r="G23" s="202">
        <v>19494294.59</v>
      </c>
      <c r="H23" s="202">
        <v>7312200.3200000003</v>
      </c>
      <c r="I23" s="202">
        <v>12720885.370000001</v>
      </c>
      <c r="J23" s="202">
        <v>1123431.5</v>
      </c>
      <c r="K23" s="207">
        <v>21156517.190000001</v>
      </c>
      <c r="L23" s="202">
        <v>608204</v>
      </c>
      <c r="M23" s="202">
        <v>6475206.1200000001</v>
      </c>
      <c r="N23" s="207"/>
      <c r="O23" s="202">
        <v>2407242.54</v>
      </c>
      <c r="P23" s="202">
        <v>2750680</v>
      </c>
      <c r="Q23" s="207">
        <v>5157922.54</v>
      </c>
      <c r="R23" s="202">
        <v>2698216.99</v>
      </c>
      <c r="S23" s="202">
        <v>8489321.4100000001</v>
      </c>
      <c r="T23" s="202">
        <v>642740.5</v>
      </c>
      <c r="U23" s="202">
        <v>1565559.79</v>
      </c>
      <c r="V23" s="202">
        <v>25643.52</v>
      </c>
      <c r="W23" s="202">
        <v>2375830.1</v>
      </c>
      <c r="X23" s="202">
        <v>0</v>
      </c>
      <c r="Y23" s="202">
        <v>4373092.8</v>
      </c>
      <c r="Z23" s="202">
        <v>0</v>
      </c>
      <c r="AA23" s="202">
        <v>56252.509999999995</v>
      </c>
      <c r="AB23" s="202">
        <v>7057436.9399999995</v>
      </c>
      <c r="AC23" s="207">
        <v>80176239</v>
      </c>
    </row>
    <row r="24" spans="1:29">
      <c r="A24" s="280">
        <v>26</v>
      </c>
      <c r="B24" s="225">
        <v>23</v>
      </c>
      <c r="C24" s="225">
        <v>3</v>
      </c>
      <c r="D24" s="202" t="s">
        <v>53</v>
      </c>
      <c r="E24" s="202" t="s">
        <v>205</v>
      </c>
      <c r="F24" s="270" t="s">
        <v>337</v>
      </c>
      <c r="G24" s="202">
        <v>20618332.130000003</v>
      </c>
      <c r="H24" s="202">
        <v>6218710.4900000002</v>
      </c>
      <c r="I24" s="202">
        <v>10575938.83</v>
      </c>
      <c r="J24" s="202">
        <v>1102678.99</v>
      </c>
      <c r="K24" s="207">
        <v>17897328.309999999</v>
      </c>
      <c r="L24" s="202">
        <v>422046</v>
      </c>
      <c r="M24" s="202">
        <v>4801235.8</v>
      </c>
      <c r="N24" s="207"/>
      <c r="O24" s="202">
        <v>1628131.61</v>
      </c>
      <c r="P24" s="202">
        <v>1748054.66</v>
      </c>
      <c r="Q24" s="207">
        <v>3376186.27</v>
      </c>
      <c r="R24" s="202">
        <v>3554518.94</v>
      </c>
      <c r="S24" s="202">
        <v>1350757.99</v>
      </c>
      <c r="T24" s="202">
        <v>536650.9</v>
      </c>
      <c r="U24" s="202">
        <v>1075633.97</v>
      </c>
      <c r="V24" s="202">
        <v>166317.99</v>
      </c>
      <c r="W24" s="202">
        <v>3626540.54</v>
      </c>
      <c r="X24" s="202">
        <v>0</v>
      </c>
      <c r="Y24" s="202">
        <v>2359283</v>
      </c>
      <c r="Z24" s="202">
        <v>0</v>
      </c>
      <c r="AA24" s="202">
        <v>117835.03</v>
      </c>
      <c r="AB24" s="202">
        <v>4219551.04</v>
      </c>
      <c r="AC24" s="207">
        <v>64122217.909999996</v>
      </c>
    </row>
    <row r="25" spans="1:29">
      <c r="A25" s="280">
        <v>37</v>
      </c>
      <c r="B25" s="225">
        <v>24</v>
      </c>
      <c r="C25" s="225">
        <v>3</v>
      </c>
      <c r="D25" s="202" t="s">
        <v>49</v>
      </c>
      <c r="E25" s="202" t="s">
        <v>223</v>
      </c>
      <c r="F25" s="270" t="s">
        <v>357</v>
      </c>
      <c r="G25" s="202">
        <v>23040948.930000003</v>
      </c>
      <c r="H25" s="202">
        <v>8269367</v>
      </c>
      <c r="I25" s="202">
        <v>12451056.969999999</v>
      </c>
      <c r="J25" s="202">
        <v>1555840.1099999999</v>
      </c>
      <c r="K25" s="207">
        <v>22276264.079999998</v>
      </c>
      <c r="L25" s="202">
        <v>369814</v>
      </c>
      <c r="M25" s="202">
        <v>4171579.98</v>
      </c>
      <c r="N25" s="207"/>
      <c r="O25" s="202">
        <v>2482126.16</v>
      </c>
      <c r="P25" s="202">
        <v>2688644.73</v>
      </c>
      <c r="Q25" s="207">
        <v>5170770.8900000006</v>
      </c>
      <c r="R25" s="202">
        <v>2778175.5300000003</v>
      </c>
      <c r="S25" s="202">
        <v>6307657.6199999992</v>
      </c>
      <c r="T25" s="202">
        <v>690092</v>
      </c>
      <c r="U25" s="202">
        <v>1675048.77</v>
      </c>
      <c r="V25" s="202">
        <v>93602.61</v>
      </c>
      <c r="W25" s="202">
        <v>1198158</v>
      </c>
      <c r="X25" s="202">
        <v>0</v>
      </c>
      <c r="Y25" s="202">
        <v>607831</v>
      </c>
      <c r="Z25" s="202">
        <v>0</v>
      </c>
      <c r="AA25" s="202">
        <v>111903.93</v>
      </c>
      <c r="AB25" s="202">
        <v>4280500.75</v>
      </c>
      <c r="AC25" s="207">
        <v>72772348.090000004</v>
      </c>
    </row>
    <row r="26" spans="1:29">
      <c r="A26" s="280">
        <v>46</v>
      </c>
      <c r="B26" s="225">
        <v>25</v>
      </c>
      <c r="C26" s="225">
        <v>3</v>
      </c>
      <c r="D26" s="202" t="s">
        <v>49</v>
      </c>
      <c r="E26" s="202" t="s">
        <v>231</v>
      </c>
      <c r="F26" s="270" t="s">
        <v>366</v>
      </c>
      <c r="G26" s="202">
        <v>26474204.239999995</v>
      </c>
      <c r="H26" s="202">
        <v>10289844.029999999</v>
      </c>
      <c r="I26" s="202">
        <v>13880143</v>
      </c>
      <c r="J26" s="202">
        <v>1536871.5</v>
      </c>
      <c r="K26" s="207">
        <v>25706858.530000001</v>
      </c>
      <c r="L26" s="202">
        <v>236929</v>
      </c>
      <c r="M26" s="202">
        <v>5417082.6299999999</v>
      </c>
      <c r="N26" s="207"/>
      <c r="O26" s="202">
        <v>3485339.42</v>
      </c>
      <c r="P26" s="202">
        <v>4211855</v>
      </c>
      <c r="Q26" s="207">
        <v>7697194.4199999999</v>
      </c>
      <c r="R26" s="202">
        <v>3273131.55</v>
      </c>
      <c r="S26" s="202">
        <v>3844815.04</v>
      </c>
      <c r="T26" s="202">
        <v>878249</v>
      </c>
      <c r="U26" s="202">
        <v>1758977.9500000002</v>
      </c>
      <c r="V26" s="202">
        <v>456154.94</v>
      </c>
      <c r="W26" s="202">
        <v>1260394.75</v>
      </c>
      <c r="X26" s="202">
        <v>0</v>
      </c>
      <c r="Y26" s="202">
        <v>3595945</v>
      </c>
      <c r="Z26" s="202">
        <v>0</v>
      </c>
      <c r="AA26" s="202">
        <v>320518.51</v>
      </c>
      <c r="AB26" s="202">
        <v>4132708.5799999996</v>
      </c>
      <c r="AC26" s="207">
        <v>85053164.140000015</v>
      </c>
    </row>
    <row r="27" spans="1:29">
      <c r="A27" s="280">
        <v>49</v>
      </c>
      <c r="B27" s="225">
        <v>26</v>
      </c>
      <c r="C27" s="225">
        <v>3</v>
      </c>
      <c r="D27" s="202" t="s">
        <v>49</v>
      </c>
      <c r="E27" s="202" t="s">
        <v>233</v>
      </c>
      <c r="F27" s="270" t="s">
        <v>369</v>
      </c>
      <c r="G27" s="202">
        <v>24140479.119999997</v>
      </c>
      <c r="H27" s="202">
        <v>10247235.050000001</v>
      </c>
      <c r="I27" s="202">
        <v>11548863.16</v>
      </c>
      <c r="J27" s="202">
        <v>1533587.0799999998</v>
      </c>
      <c r="K27" s="207">
        <v>23329685.289999999</v>
      </c>
      <c r="L27" s="202">
        <v>316512.62</v>
      </c>
      <c r="M27" s="202">
        <v>9466700.2899999991</v>
      </c>
      <c r="N27" s="207"/>
      <c r="O27" s="202">
        <v>4808979.05</v>
      </c>
      <c r="P27" s="202">
        <v>3367535.8</v>
      </c>
      <c r="Q27" s="207">
        <v>8176514.8499999996</v>
      </c>
      <c r="R27" s="202">
        <v>2923854.37</v>
      </c>
      <c r="S27" s="202">
        <v>3077921.05</v>
      </c>
      <c r="T27" s="202">
        <v>1376865</v>
      </c>
      <c r="U27" s="202">
        <v>1675519.31</v>
      </c>
      <c r="V27" s="202">
        <v>96750.05</v>
      </c>
      <c r="W27" s="202">
        <v>860047.9</v>
      </c>
      <c r="X27" s="202">
        <v>0</v>
      </c>
      <c r="Y27" s="202">
        <v>974982</v>
      </c>
      <c r="Z27" s="202">
        <v>0</v>
      </c>
      <c r="AA27" s="202">
        <v>164517.63</v>
      </c>
      <c r="AB27" s="202">
        <v>6198289.6599999992</v>
      </c>
      <c r="AC27" s="207">
        <v>82778639.139999986</v>
      </c>
    </row>
    <row r="28" spans="1:29">
      <c r="A28" s="280">
        <v>50</v>
      </c>
      <c r="B28" s="225">
        <v>27</v>
      </c>
      <c r="C28" s="225">
        <v>3</v>
      </c>
      <c r="D28" s="202" t="s">
        <v>49</v>
      </c>
      <c r="E28" s="202" t="s">
        <v>234</v>
      </c>
      <c r="F28" s="270" t="s">
        <v>370</v>
      </c>
      <c r="G28" s="202">
        <v>21384850.779999997</v>
      </c>
      <c r="H28" s="202">
        <v>11025549</v>
      </c>
      <c r="I28" s="202">
        <v>12218278.379999999</v>
      </c>
      <c r="J28" s="202">
        <v>1707217.02</v>
      </c>
      <c r="K28" s="207">
        <v>24951044.399999999</v>
      </c>
      <c r="L28" s="202">
        <v>447250.73</v>
      </c>
      <c r="M28" s="202">
        <v>5099287.74</v>
      </c>
      <c r="N28" s="207"/>
      <c r="O28" s="202">
        <v>2690382.14</v>
      </c>
      <c r="P28" s="202">
        <v>2655376.7000000002</v>
      </c>
      <c r="Q28" s="207">
        <v>5345758.84</v>
      </c>
      <c r="R28" s="202">
        <v>3657484.81</v>
      </c>
      <c r="S28" s="202">
        <v>1683392.83</v>
      </c>
      <c r="T28" s="202">
        <v>563875</v>
      </c>
      <c r="U28" s="202">
        <v>1809661.93</v>
      </c>
      <c r="V28" s="202">
        <v>72945.22</v>
      </c>
      <c r="W28" s="202">
        <v>1594027.05</v>
      </c>
      <c r="X28" s="202">
        <v>0</v>
      </c>
      <c r="Y28" s="202">
        <v>249320</v>
      </c>
      <c r="Z28" s="202">
        <v>0</v>
      </c>
      <c r="AA28" s="202">
        <v>98035.6</v>
      </c>
      <c r="AB28" s="202">
        <v>7733866.870000001</v>
      </c>
      <c r="AC28" s="207">
        <v>74690801.799999997</v>
      </c>
    </row>
    <row r="29" spans="1:29">
      <c r="A29" s="280">
        <v>2</v>
      </c>
      <c r="B29" s="225">
        <v>28</v>
      </c>
      <c r="C29" s="225">
        <v>3</v>
      </c>
      <c r="D29" s="202" t="s">
        <v>51</v>
      </c>
      <c r="E29" s="202" t="s">
        <v>238</v>
      </c>
      <c r="F29" s="270" t="s">
        <v>374</v>
      </c>
      <c r="G29" s="202">
        <v>29246385.629999999</v>
      </c>
      <c r="H29" s="202">
        <v>11000467</v>
      </c>
      <c r="I29" s="202">
        <v>11329133</v>
      </c>
      <c r="J29" s="202">
        <v>1561217.63</v>
      </c>
      <c r="K29" s="207">
        <v>23890817.629999999</v>
      </c>
      <c r="L29" s="202">
        <v>382205</v>
      </c>
      <c r="M29" s="202">
        <v>9089198.3900000006</v>
      </c>
      <c r="N29" s="207"/>
      <c r="O29" s="202">
        <v>5121248.54</v>
      </c>
      <c r="P29" s="202">
        <v>1225420</v>
      </c>
      <c r="Q29" s="207">
        <v>6346668.54</v>
      </c>
      <c r="R29" s="202">
        <v>4251692.6500000004</v>
      </c>
      <c r="S29" s="202">
        <v>11970981.460000001</v>
      </c>
      <c r="T29" s="202">
        <v>1115391.5</v>
      </c>
      <c r="U29" s="202">
        <v>2757418.9199999995</v>
      </c>
      <c r="V29" s="202">
        <v>90054</v>
      </c>
      <c r="W29" s="202">
        <v>1125815.25</v>
      </c>
      <c r="X29" s="202">
        <v>0</v>
      </c>
      <c r="Y29" s="202">
        <v>7376326.1300000008</v>
      </c>
      <c r="Z29" s="202">
        <v>0</v>
      </c>
      <c r="AA29" s="202">
        <v>21391.360000000001</v>
      </c>
      <c r="AB29" s="202">
        <v>6108920.4400000023</v>
      </c>
      <c r="AC29" s="207">
        <v>103773266.90000001</v>
      </c>
    </row>
    <row r="30" spans="1:29">
      <c r="A30" s="280">
        <v>3</v>
      </c>
      <c r="B30" s="225">
        <v>29</v>
      </c>
      <c r="C30" s="225">
        <v>3</v>
      </c>
      <c r="D30" s="202" t="s">
        <v>51</v>
      </c>
      <c r="E30" s="202" t="s">
        <v>239</v>
      </c>
      <c r="F30" s="270" t="s">
        <v>375</v>
      </c>
      <c r="G30" s="202">
        <v>31007179.399999999</v>
      </c>
      <c r="H30" s="202">
        <v>9334173.7699999996</v>
      </c>
      <c r="I30" s="202">
        <v>12752329.390000001</v>
      </c>
      <c r="J30" s="202">
        <v>1729304.69</v>
      </c>
      <c r="K30" s="207">
        <v>23815807.850000001</v>
      </c>
      <c r="L30" s="202">
        <v>397898.61</v>
      </c>
      <c r="M30" s="202">
        <v>6597026.1299999999</v>
      </c>
      <c r="N30" s="207"/>
      <c r="O30" s="202">
        <v>2877528.21</v>
      </c>
      <c r="P30" s="202">
        <v>6120539.0999999996</v>
      </c>
      <c r="Q30" s="207">
        <v>8998067.3099999987</v>
      </c>
      <c r="R30" s="202">
        <v>4332891.92</v>
      </c>
      <c r="S30" s="202">
        <v>6159495.54</v>
      </c>
      <c r="T30" s="202">
        <v>1467835</v>
      </c>
      <c r="U30" s="202">
        <v>2291445.1999999997</v>
      </c>
      <c r="V30" s="202">
        <v>6349</v>
      </c>
      <c r="W30" s="202">
        <v>2368269.77</v>
      </c>
      <c r="X30" s="202">
        <v>0</v>
      </c>
      <c r="Y30" s="202">
        <v>6816844.8899999997</v>
      </c>
      <c r="Z30" s="202">
        <v>0</v>
      </c>
      <c r="AA30" s="202">
        <v>31513.22</v>
      </c>
      <c r="AB30" s="202">
        <v>3025421.23</v>
      </c>
      <c r="AC30" s="207">
        <v>97316045.070000008</v>
      </c>
    </row>
    <row r="31" spans="1:29">
      <c r="A31" s="280">
        <v>52</v>
      </c>
      <c r="B31" s="225">
        <v>30</v>
      </c>
      <c r="C31" s="225">
        <v>3</v>
      </c>
      <c r="D31" s="202" t="s">
        <v>49</v>
      </c>
      <c r="E31" s="202" t="s">
        <v>236</v>
      </c>
      <c r="F31" s="270" t="s">
        <v>372</v>
      </c>
      <c r="G31" s="202">
        <v>21496360.449999999</v>
      </c>
      <c r="H31" s="202">
        <v>9749043.5399999991</v>
      </c>
      <c r="I31" s="202">
        <v>14019417.5</v>
      </c>
      <c r="J31" s="202">
        <v>1690391.9</v>
      </c>
      <c r="K31" s="207">
        <v>25458852.939999998</v>
      </c>
      <c r="L31" s="202">
        <v>362517.8</v>
      </c>
      <c r="M31" s="202">
        <v>6187350.4900000002</v>
      </c>
      <c r="N31" s="207"/>
      <c r="O31" s="202">
        <v>3870555.0300000003</v>
      </c>
      <c r="P31" s="202">
        <v>3429877.18</v>
      </c>
      <c r="Q31" s="207">
        <v>7300432.2100000009</v>
      </c>
      <c r="R31" s="202">
        <v>3835982.0700000003</v>
      </c>
      <c r="S31" s="202">
        <v>1564258.88</v>
      </c>
      <c r="T31" s="202">
        <v>536381.4</v>
      </c>
      <c r="U31" s="202">
        <v>1803512.24</v>
      </c>
      <c r="V31" s="202">
        <v>60254.61</v>
      </c>
      <c r="W31" s="202">
        <v>1466284.45</v>
      </c>
      <c r="X31" s="202">
        <v>224600</v>
      </c>
      <c r="Y31" s="202">
        <v>37485.03</v>
      </c>
      <c r="Z31" s="202">
        <v>0</v>
      </c>
      <c r="AA31" s="202">
        <v>198516.53</v>
      </c>
      <c r="AB31" s="202">
        <v>7545911.3000000007</v>
      </c>
      <c r="AC31" s="207">
        <v>78078700.400000006</v>
      </c>
    </row>
    <row r="32" spans="1:29">
      <c r="A32" s="280">
        <v>27</v>
      </c>
      <c r="B32" s="225">
        <v>31</v>
      </c>
      <c r="C32" s="225">
        <v>4</v>
      </c>
      <c r="D32" s="202" t="s">
        <v>53</v>
      </c>
      <c r="E32" s="202" t="s">
        <v>206</v>
      </c>
      <c r="F32" s="270" t="s">
        <v>338</v>
      </c>
      <c r="G32" s="202">
        <v>23253805.629999999</v>
      </c>
      <c r="H32" s="202">
        <v>7059810.2599999998</v>
      </c>
      <c r="I32" s="202">
        <v>13118804.890000001</v>
      </c>
      <c r="J32" s="202">
        <v>1096367.9500000002</v>
      </c>
      <c r="K32" s="207">
        <v>21274983.099999998</v>
      </c>
      <c r="L32" s="202">
        <v>88034</v>
      </c>
      <c r="M32" s="202">
        <v>7678053.79</v>
      </c>
      <c r="N32" s="207"/>
      <c r="O32" s="202">
        <v>2848717.25</v>
      </c>
      <c r="P32" s="202">
        <v>4172612.01</v>
      </c>
      <c r="Q32" s="207">
        <v>7021329.2599999998</v>
      </c>
      <c r="R32" s="202">
        <v>3058364</v>
      </c>
      <c r="S32" s="202">
        <v>1111740.0899999999</v>
      </c>
      <c r="T32" s="202">
        <v>148595</v>
      </c>
      <c r="U32" s="202">
        <v>1810064.16</v>
      </c>
      <c r="V32" s="202">
        <v>122196.2</v>
      </c>
      <c r="W32" s="202">
        <v>779367.14</v>
      </c>
      <c r="X32" s="202">
        <v>0</v>
      </c>
      <c r="Y32" s="202">
        <v>2081153.21</v>
      </c>
      <c r="Z32" s="202">
        <v>0</v>
      </c>
      <c r="AA32" s="202">
        <v>528700.12</v>
      </c>
      <c r="AB32" s="202">
        <v>6591120.0200000014</v>
      </c>
      <c r="AC32" s="207">
        <v>75547505.719999984</v>
      </c>
    </row>
    <row r="33" spans="1:29">
      <c r="A33" s="280">
        <v>29</v>
      </c>
      <c r="B33" s="225">
        <v>32</v>
      </c>
      <c r="C33" s="225">
        <v>4</v>
      </c>
      <c r="D33" s="202" t="s">
        <v>53</v>
      </c>
      <c r="E33" s="202" t="s">
        <v>208</v>
      </c>
      <c r="F33" s="270" t="s">
        <v>340</v>
      </c>
      <c r="G33" s="202">
        <v>24965071.530000001</v>
      </c>
      <c r="H33" s="202">
        <v>4460707.4399999995</v>
      </c>
      <c r="I33" s="202">
        <v>13418937.5</v>
      </c>
      <c r="J33" s="202">
        <v>1204978.0299999998</v>
      </c>
      <c r="K33" s="207">
        <v>19084622.969999999</v>
      </c>
      <c r="L33" s="202">
        <v>220534.49</v>
      </c>
      <c r="M33" s="202">
        <v>5433550.2199999997</v>
      </c>
      <c r="N33" s="207"/>
      <c r="O33" s="202">
        <v>3821584.2399999998</v>
      </c>
      <c r="P33" s="202">
        <v>2453734</v>
      </c>
      <c r="Q33" s="207">
        <v>6275318.2400000002</v>
      </c>
      <c r="R33" s="202">
        <v>4702555.97</v>
      </c>
      <c r="S33" s="202">
        <v>614674.74</v>
      </c>
      <c r="T33" s="202">
        <v>569790</v>
      </c>
      <c r="U33" s="202">
        <v>1204880.4000000001</v>
      </c>
      <c r="V33" s="202">
        <v>308348.74</v>
      </c>
      <c r="W33" s="202">
        <v>332636.67</v>
      </c>
      <c r="X33" s="202">
        <v>0</v>
      </c>
      <c r="Y33" s="202">
        <v>819486</v>
      </c>
      <c r="Z33" s="202">
        <v>0</v>
      </c>
      <c r="AA33" s="202">
        <v>135692.25</v>
      </c>
      <c r="AB33" s="202">
        <v>4607372.4999999991</v>
      </c>
      <c r="AC33" s="207">
        <v>69274534.719999999</v>
      </c>
    </row>
    <row r="34" spans="1:29">
      <c r="A34" s="280">
        <v>30</v>
      </c>
      <c r="B34" s="225">
        <v>33</v>
      </c>
      <c r="C34" s="225">
        <v>4</v>
      </c>
      <c r="D34" s="202" t="s">
        <v>53</v>
      </c>
      <c r="E34" s="202" t="s">
        <v>209</v>
      </c>
      <c r="F34" s="270" t="s">
        <v>341</v>
      </c>
      <c r="G34" s="202">
        <v>23077857.420000002</v>
      </c>
      <c r="H34" s="202">
        <v>8044115</v>
      </c>
      <c r="I34" s="202">
        <v>14664610.470000001</v>
      </c>
      <c r="J34" s="202">
        <v>1313812.08</v>
      </c>
      <c r="K34" s="207">
        <v>24022537.549999997</v>
      </c>
      <c r="L34" s="202">
        <v>369476.8</v>
      </c>
      <c r="M34" s="202">
        <v>5061604.0199999996</v>
      </c>
      <c r="N34" s="207"/>
      <c r="O34" s="202">
        <v>2714232.02</v>
      </c>
      <c r="P34" s="202">
        <v>3568130.59</v>
      </c>
      <c r="Q34" s="207">
        <v>6282362.6099999994</v>
      </c>
      <c r="R34" s="202">
        <v>4228794.58</v>
      </c>
      <c r="S34" s="202">
        <v>4337764.6400000006</v>
      </c>
      <c r="T34" s="202">
        <v>743189.2</v>
      </c>
      <c r="U34" s="202">
        <v>1783180.08</v>
      </c>
      <c r="V34" s="202">
        <v>184015.91999999998</v>
      </c>
      <c r="W34" s="202">
        <v>2678444.77</v>
      </c>
      <c r="X34" s="202">
        <v>0</v>
      </c>
      <c r="Y34" s="202">
        <v>1242703.1399999999</v>
      </c>
      <c r="Z34" s="202">
        <v>0</v>
      </c>
      <c r="AA34" s="202">
        <v>376470.53</v>
      </c>
      <c r="AB34" s="202">
        <v>4460383.37</v>
      </c>
      <c r="AC34" s="207">
        <v>78848784.629999995</v>
      </c>
    </row>
    <row r="35" spans="1:29">
      <c r="A35" s="280">
        <v>56</v>
      </c>
      <c r="B35" s="225">
        <v>34</v>
      </c>
      <c r="C35" s="225">
        <v>4</v>
      </c>
      <c r="D35" s="202" t="s">
        <v>47</v>
      </c>
      <c r="E35" s="202" t="s">
        <v>217</v>
      </c>
      <c r="F35" s="270" t="s">
        <v>349</v>
      </c>
      <c r="G35" s="202">
        <v>22679103.670000002</v>
      </c>
      <c r="H35" s="202">
        <v>10635767.18</v>
      </c>
      <c r="I35" s="202">
        <v>17491560.949999999</v>
      </c>
      <c r="J35" s="202">
        <v>1568692.78</v>
      </c>
      <c r="K35" s="207">
        <v>29696020.91</v>
      </c>
      <c r="L35" s="202">
        <v>236915.25</v>
      </c>
      <c r="M35" s="202">
        <v>6618986.46</v>
      </c>
      <c r="N35" s="207"/>
      <c r="O35" s="202">
        <v>3193138.08</v>
      </c>
      <c r="P35" s="202">
        <v>4580297.2</v>
      </c>
      <c r="Q35" s="207">
        <v>7773435.2800000003</v>
      </c>
      <c r="R35" s="202">
        <v>3679187.35</v>
      </c>
      <c r="S35" s="202">
        <v>1946724.88</v>
      </c>
      <c r="T35" s="202">
        <v>318990</v>
      </c>
      <c r="U35" s="202">
        <v>2117357.63</v>
      </c>
      <c r="V35" s="202">
        <v>54</v>
      </c>
      <c r="W35" s="202">
        <v>2724355.4899999998</v>
      </c>
      <c r="X35" s="202">
        <v>0</v>
      </c>
      <c r="Y35" s="202">
        <v>3720907.54</v>
      </c>
      <c r="Z35" s="202">
        <v>0</v>
      </c>
      <c r="AA35" s="202">
        <v>1471719.1600000001</v>
      </c>
      <c r="AB35" s="202">
        <v>11359736.219999999</v>
      </c>
      <c r="AC35" s="207">
        <v>94343493.839999989</v>
      </c>
    </row>
    <row r="36" spans="1:29">
      <c r="A36" s="280">
        <v>19</v>
      </c>
      <c r="B36" s="225">
        <v>35</v>
      </c>
      <c r="C36" s="225">
        <v>4</v>
      </c>
      <c r="D36" s="202" t="s">
        <v>55</v>
      </c>
      <c r="E36" s="202" t="s">
        <v>176</v>
      </c>
      <c r="F36" s="270" t="s">
        <v>303</v>
      </c>
      <c r="G36" s="202">
        <v>27086397.879999999</v>
      </c>
      <c r="H36" s="202">
        <v>8972485</v>
      </c>
      <c r="I36" s="202">
        <v>15595222.219999999</v>
      </c>
      <c r="J36" s="202">
        <v>1630798.8499999999</v>
      </c>
      <c r="K36" s="207">
        <v>26198506.07</v>
      </c>
      <c r="L36" s="202">
        <v>259479</v>
      </c>
      <c r="M36" s="202">
        <v>6759018.4100000001</v>
      </c>
      <c r="N36" s="207"/>
      <c r="O36" s="202">
        <v>1952588.86</v>
      </c>
      <c r="P36" s="202">
        <v>3273407</v>
      </c>
      <c r="Q36" s="207">
        <v>5225995.8600000003</v>
      </c>
      <c r="R36" s="202">
        <v>3660310.17</v>
      </c>
      <c r="S36" s="202">
        <v>7022331.2999999998</v>
      </c>
      <c r="T36" s="202">
        <v>1567075</v>
      </c>
      <c r="U36" s="202">
        <v>2112788.4400000004</v>
      </c>
      <c r="V36" s="202">
        <v>74370.98</v>
      </c>
      <c r="W36" s="202">
        <v>4463679.6500000004</v>
      </c>
      <c r="X36" s="202">
        <v>0</v>
      </c>
      <c r="Y36" s="202">
        <v>2712439.12</v>
      </c>
      <c r="Z36" s="202">
        <v>0</v>
      </c>
      <c r="AA36" s="202">
        <v>173310.62</v>
      </c>
      <c r="AB36" s="202">
        <v>3472061.89</v>
      </c>
      <c r="AC36" s="207">
        <v>90787764.390000015</v>
      </c>
    </row>
    <row r="37" spans="1:29">
      <c r="A37" s="280">
        <v>36</v>
      </c>
      <c r="B37" s="225">
        <v>36</v>
      </c>
      <c r="C37" s="225">
        <v>4</v>
      </c>
      <c r="D37" s="202" t="s">
        <v>49</v>
      </c>
      <c r="E37" s="202" t="s">
        <v>222</v>
      </c>
      <c r="F37" s="270" t="s">
        <v>356</v>
      </c>
      <c r="G37" s="202">
        <v>27772067.34</v>
      </c>
      <c r="H37" s="202">
        <v>8983056.5299999993</v>
      </c>
      <c r="I37" s="202">
        <v>17461274</v>
      </c>
      <c r="J37" s="202">
        <v>1726620.73</v>
      </c>
      <c r="K37" s="207">
        <v>28170951.260000002</v>
      </c>
      <c r="L37" s="202">
        <v>421761</v>
      </c>
      <c r="M37" s="202">
        <v>7749248.1799999997</v>
      </c>
      <c r="N37" s="207"/>
      <c r="O37" s="202">
        <v>5033651.5</v>
      </c>
      <c r="P37" s="202">
        <v>3064102.97</v>
      </c>
      <c r="Q37" s="207">
        <v>8097754.4700000007</v>
      </c>
      <c r="R37" s="202">
        <v>8293845.1800000006</v>
      </c>
      <c r="S37" s="202">
        <v>6207988.5600000005</v>
      </c>
      <c r="T37" s="202">
        <v>1064635.1000000001</v>
      </c>
      <c r="U37" s="202">
        <v>2399787.09</v>
      </c>
      <c r="V37" s="202">
        <v>1028490.84</v>
      </c>
      <c r="W37" s="202">
        <v>1594744</v>
      </c>
      <c r="X37" s="202">
        <v>48780</v>
      </c>
      <c r="Y37" s="202">
        <v>1170980.3899999999</v>
      </c>
      <c r="Z37" s="202">
        <v>0</v>
      </c>
      <c r="AA37" s="202">
        <v>217969.44</v>
      </c>
      <c r="AB37" s="202">
        <v>5454349.4200000009</v>
      </c>
      <c r="AC37" s="207">
        <v>99693352.270000011</v>
      </c>
    </row>
    <row r="38" spans="1:29">
      <c r="A38" s="280">
        <v>40</v>
      </c>
      <c r="B38" s="225">
        <v>37</v>
      </c>
      <c r="C38" s="225">
        <v>4</v>
      </c>
      <c r="D38" s="202" t="s">
        <v>49</v>
      </c>
      <c r="E38" s="202" t="s">
        <v>226</v>
      </c>
      <c r="F38" s="270" t="s">
        <v>360</v>
      </c>
      <c r="G38" s="202">
        <v>28067758.34</v>
      </c>
      <c r="H38" s="202">
        <v>10906557.42</v>
      </c>
      <c r="I38" s="202">
        <v>15847748</v>
      </c>
      <c r="J38" s="202">
        <v>1843106</v>
      </c>
      <c r="K38" s="207">
        <v>28597411.420000002</v>
      </c>
      <c r="L38" s="202">
        <v>343826.33</v>
      </c>
      <c r="M38" s="202">
        <v>9406336.9199999999</v>
      </c>
      <c r="N38" s="207"/>
      <c r="O38" s="202">
        <v>3097768.96</v>
      </c>
      <c r="P38" s="202">
        <v>3251254.75</v>
      </c>
      <c r="Q38" s="207">
        <v>6349023.71</v>
      </c>
      <c r="R38" s="202">
        <v>6039211.5</v>
      </c>
      <c r="S38" s="202">
        <v>6295331.8999999994</v>
      </c>
      <c r="T38" s="202">
        <v>1489705</v>
      </c>
      <c r="U38" s="202">
        <v>2500918.04</v>
      </c>
      <c r="V38" s="202">
        <v>213455.81</v>
      </c>
      <c r="W38" s="202">
        <v>4247861.5</v>
      </c>
      <c r="X38" s="202">
        <v>0</v>
      </c>
      <c r="Y38" s="202">
        <v>623436</v>
      </c>
      <c r="Z38" s="202">
        <v>0</v>
      </c>
      <c r="AA38" s="202">
        <v>103400.33000000002</v>
      </c>
      <c r="AB38" s="202">
        <v>7542414.6700000009</v>
      </c>
      <c r="AC38" s="207">
        <v>101820091.47000001</v>
      </c>
    </row>
    <row r="39" spans="1:29">
      <c r="A39" s="280">
        <v>43</v>
      </c>
      <c r="B39" s="225">
        <v>38</v>
      </c>
      <c r="C39" s="225">
        <v>4</v>
      </c>
      <c r="D39" s="202" t="s">
        <v>49</v>
      </c>
      <c r="E39" s="202" t="s">
        <v>228</v>
      </c>
      <c r="F39" s="270" t="s">
        <v>363</v>
      </c>
      <c r="G39" s="202">
        <v>26217903.129999999</v>
      </c>
      <c r="H39" s="202">
        <v>9934977</v>
      </c>
      <c r="I39" s="202">
        <v>15263045.09</v>
      </c>
      <c r="J39" s="202">
        <v>1658610.72</v>
      </c>
      <c r="K39" s="207">
        <v>26856632.809999999</v>
      </c>
      <c r="L39" s="202">
        <v>590398</v>
      </c>
      <c r="M39" s="202">
        <v>7984466.9500000002</v>
      </c>
      <c r="N39" s="207"/>
      <c r="O39" s="202">
        <v>2538302.19</v>
      </c>
      <c r="P39" s="202">
        <v>4680846.9000000004</v>
      </c>
      <c r="Q39" s="207">
        <v>7219149.0899999999</v>
      </c>
      <c r="R39" s="202">
        <v>4512638.76</v>
      </c>
      <c r="S39" s="202">
        <v>4499614.8600000003</v>
      </c>
      <c r="T39" s="202">
        <v>1077404.82</v>
      </c>
      <c r="U39" s="202">
        <v>2266553.91</v>
      </c>
      <c r="V39" s="202">
        <v>108208.31</v>
      </c>
      <c r="W39" s="202">
        <v>821748.29999999993</v>
      </c>
      <c r="X39" s="202">
        <v>0</v>
      </c>
      <c r="Y39" s="202">
        <v>978168.3</v>
      </c>
      <c r="Z39" s="202">
        <v>0</v>
      </c>
      <c r="AA39" s="202">
        <v>399303.32</v>
      </c>
      <c r="AB39" s="202">
        <v>6846973.5399999982</v>
      </c>
      <c r="AC39" s="207">
        <v>90379164.099999979</v>
      </c>
    </row>
    <row r="40" spans="1:29">
      <c r="A40" s="280">
        <v>4</v>
      </c>
      <c r="B40" s="225">
        <v>39</v>
      </c>
      <c r="C40" s="225">
        <v>4</v>
      </c>
      <c r="D40" s="202" t="s">
        <v>51</v>
      </c>
      <c r="E40" s="202" t="s">
        <v>240</v>
      </c>
      <c r="F40" s="270" t="s">
        <v>376</v>
      </c>
      <c r="G40" s="202">
        <v>31590317.770000003</v>
      </c>
      <c r="H40" s="202">
        <v>7076111</v>
      </c>
      <c r="I40" s="202">
        <v>12470164.5</v>
      </c>
      <c r="J40" s="202">
        <v>1982526.0699999998</v>
      </c>
      <c r="K40" s="207">
        <v>21528801.57</v>
      </c>
      <c r="L40" s="202">
        <v>245027</v>
      </c>
      <c r="M40" s="202">
        <v>8396647.4000000004</v>
      </c>
      <c r="N40" s="207"/>
      <c r="O40" s="202">
        <v>1722562.1300000001</v>
      </c>
      <c r="P40" s="202">
        <v>4957138.5999999996</v>
      </c>
      <c r="Q40" s="207">
        <v>6679700.7299999995</v>
      </c>
      <c r="R40" s="202">
        <v>5190819.8500000006</v>
      </c>
      <c r="S40" s="202">
        <v>14276631.409999998</v>
      </c>
      <c r="T40" s="202">
        <v>1222575</v>
      </c>
      <c r="U40" s="202">
        <v>1781045.7</v>
      </c>
      <c r="V40" s="202">
        <v>75543.17</v>
      </c>
      <c r="W40" s="202">
        <v>848294.79999999993</v>
      </c>
      <c r="X40" s="202">
        <v>0</v>
      </c>
      <c r="Y40" s="202">
        <v>2229740</v>
      </c>
      <c r="Z40" s="202">
        <v>0</v>
      </c>
      <c r="AA40" s="202">
        <v>28325.800000000003</v>
      </c>
      <c r="AB40" s="202">
        <v>5548384.6699999999</v>
      </c>
      <c r="AC40" s="207">
        <v>99641854.86999999</v>
      </c>
    </row>
    <row r="41" spans="1:29">
      <c r="A41" s="280">
        <v>9</v>
      </c>
      <c r="B41" s="225">
        <v>40</v>
      </c>
      <c r="C41" s="225">
        <v>4</v>
      </c>
      <c r="D41" s="202" t="s">
        <v>51</v>
      </c>
      <c r="E41" s="202" t="s">
        <v>244</v>
      </c>
      <c r="F41" s="270" t="s">
        <v>381</v>
      </c>
      <c r="G41" s="202">
        <v>29942623.209999997</v>
      </c>
      <c r="H41" s="202">
        <v>9913609.0800000001</v>
      </c>
      <c r="I41" s="202">
        <v>14014361.75</v>
      </c>
      <c r="J41" s="202">
        <v>1823068.2999999998</v>
      </c>
      <c r="K41" s="207">
        <v>25751039.129999999</v>
      </c>
      <c r="L41" s="202">
        <v>512777</v>
      </c>
      <c r="M41" s="202">
        <v>9090993.0800000001</v>
      </c>
      <c r="N41" s="207"/>
      <c r="O41" s="202">
        <v>2945752.9</v>
      </c>
      <c r="P41" s="202">
        <v>3241384.5</v>
      </c>
      <c r="Q41" s="207">
        <v>6187137.4000000004</v>
      </c>
      <c r="R41" s="202">
        <v>5307263.51</v>
      </c>
      <c r="S41" s="202">
        <v>9948933.7799999993</v>
      </c>
      <c r="T41" s="202">
        <v>1517562</v>
      </c>
      <c r="U41" s="202">
        <v>1757476.04</v>
      </c>
      <c r="V41" s="202">
        <v>70890.710000000006</v>
      </c>
      <c r="W41" s="202">
        <v>5085548.75</v>
      </c>
      <c r="X41" s="202">
        <v>0</v>
      </c>
      <c r="Y41" s="202">
        <v>3180043</v>
      </c>
      <c r="Z41" s="202">
        <v>0</v>
      </c>
      <c r="AA41" s="202">
        <v>74827.939999999988</v>
      </c>
      <c r="AB41" s="202">
        <v>5252366.97</v>
      </c>
      <c r="AC41" s="207">
        <v>103679482.52</v>
      </c>
    </row>
    <row r="42" spans="1:29">
      <c r="A42" s="280">
        <v>33</v>
      </c>
      <c r="B42" s="225">
        <v>41</v>
      </c>
      <c r="C42" s="225">
        <v>4</v>
      </c>
      <c r="D42" s="202" t="s">
        <v>53</v>
      </c>
      <c r="E42" s="202" t="s">
        <v>212</v>
      </c>
      <c r="F42" s="270" t="s">
        <v>344</v>
      </c>
      <c r="G42" s="202">
        <v>23805371.530000001</v>
      </c>
      <c r="H42" s="202">
        <v>8017396</v>
      </c>
      <c r="I42" s="202">
        <v>14086265.25</v>
      </c>
      <c r="J42" s="202">
        <v>1355134.06</v>
      </c>
      <c r="K42" s="207">
        <v>23458795.309999999</v>
      </c>
      <c r="L42" s="202">
        <v>256572</v>
      </c>
      <c r="M42" s="202">
        <v>6760038.5999999996</v>
      </c>
      <c r="N42" s="207"/>
      <c r="O42" s="202">
        <v>5432503.2700000005</v>
      </c>
      <c r="P42" s="202">
        <v>3111966</v>
      </c>
      <c r="Q42" s="207">
        <v>8544469.2699999996</v>
      </c>
      <c r="R42" s="202">
        <v>3878502.0600000005</v>
      </c>
      <c r="S42" s="202">
        <v>3440053.62</v>
      </c>
      <c r="T42" s="202">
        <v>652194</v>
      </c>
      <c r="U42" s="202">
        <v>2036803.1800000002</v>
      </c>
      <c r="V42" s="202">
        <v>535286.66</v>
      </c>
      <c r="W42" s="202">
        <v>1051634.5</v>
      </c>
      <c r="X42" s="202">
        <v>0</v>
      </c>
      <c r="Y42" s="202">
        <v>3792446</v>
      </c>
      <c r="Z42" s="202">
        <v>0</v>
      </c>
      <c r="AA42" s="202">
        <v>89248.3</v>
      </c>
      <c r="AB42" s="202">
        <v>6776106.5999999996</v>
      </c>
      <c r="AC42" s="207">
        <v>85077521.63000001</v>
      </c>
    </row>
    <row r="43" spans="1:29">
      <c r="A43" s="280">
        <v>67</v>
      </c>
      <c r="B43" s="225">
        <v>42</v>
      </c>
      <c r="C43" s="225">
        <v>4</v>
      </c>
      <c r="D43" s="202" t="s">
        <v>88</v>
      </c>
      <c r="E43" s="202" t="s">
        <v>182</v>
      </c>
      <c r="F43" s="270" t="s">
        <v>310</v>
      </c>
      <c r="G43" s="202">
        <v>20985880.560000002</v>
      </c>
      <c r="H43" s="202">
        <v>10765745.120000001</v>
      </c>
      <c r="I43" s="202">
        <v>15719038.25</v>
      </c>
      <c r="J43" s="202">
        <v>1584886.47</v>
      </c>
      <c r="K43" s="207">
        <v>28069669.84</v>
      </c>
      <c r="L43" s="202">
        <v>766362.6</v>
      </c>
      <c r="M43" s="202">
        <v>8526650.7200000007</v>
      </c>
      <c r="N43" s="207"/>
      <c r="O43" s="202">
        <v>3624553.5100000002</v>
      </c>
      <c r="P43" s="202">
        <v>6605019.8399999999</v>
      </c>
      <c r="Q43" s="207">
        <v>10229573.35</v>
      </c>
      <c r="R43" s="202">
        <v>4203850.45</v>
      </c>
      <c r="S43" s="202">
        <v>2604742.2000000002</v>
      </c>
      <c r="T43" s="202">
        <v>595019.5</v>
      </c>
      <c r="U43" s="202">
        <v>2468876.59</v>
      </c>
      <c r="V43" s="202">
        <v>900455</v>
      </c>
      <c r="W43" s="202">
        <v>1701758.8</v>
      </c>
      <c r="X43" s="202">
        <v>0</v>
      </c>
      <c r="Y43" s="202">
        <v>928815</v>
      </c>
      <c r="Z43" s="202">
        <v>0</v>
      </c>
      <c r="AA43" s="202">
        <v>829382.7</v>
      </c>
      <c r="AB43" s="202">
        <v>7498373.1799999997</v>
      </c>
      <c r="AC43" s="207">
        <v>90309410.49000001</v>
      </c>
    </row>
    <row r="44" spans="1:29">
      <c r="A44" s="280">
        <v>77</v>
      </c>
      <c r="B44" s="225">
        <v>43</v>
      </c>
      <c r="C44" s="225">
        <v>5</v>
      </c>
      <c r="D44" s="202" t="s">
        <v>45</v>
      </c>
      <c r="E44" s="202" t="s">
        <v>191</v>
      </c>
      <c r="F44" s="270" t="s">
        <v>320</v>
      </c>
      <c r="G44" s="202">
        <v>30676238.620000001</v>
      </c>
      <c r="H44" s="202">
        <v>9613319.9600000009</v>
      </c>
      <c r="I44" s="202">
        <v>13339836.48</v>
      </c>
      <c r="J44" s="202">
        <v>1855960.4800000002</v>
      </c>
      <c r="K44" s="207">
        <v>24809116.920000002</v>
      </c>
      <c r="L44" s="202">
        <v>372281.87</v>
      </c>
      <c r="M44" s="202">
        <v>9219150.1400000006</v>
      </c>
      <c r="N44" s="207"/>
      <c r="O44" s="202">
        <v>3246970.61</v>
      </c>
      <c r="P44" s="202">
        <v>3858394.71</v>
      </c>
      <c r="Q44" s="207">
        <v>7105365.3200000003</v>
      </c>
      <c r="R44" s="202">
        <v>4056599.5</v>
      </c>
      <c r="S44" s="202">
        <v>3702144.37</v>
      </c>
      <c r="T44" s="202">
        <v>1123260</v>
      </c>
      <c r="U44" s="202">
        <v>2014050.31</v>
      </c>
      <c r="V44" s="202">
        <v>68054.490000000005</v>
      </c>
      <c r="W44" s="202">
        <v>4565213.8</v>
      </c>
      <c r="X44" s="202">
        <v>0</v>
      </c>
      <c r="Y44" s="202">
        <v>2186241.9299999997</v>
      </c>
      <c r="Z44" s="202">
        <v>0</v>
      </c>
      <c r="AA44" s="202">
        <v>336082.61</v>
      </c>
      <c r="AB44" s="202">
        <v>7204658.1400000006</v>
      </c>
      <c r="AC44" s="207">
        <v>97438458.020000011</v>
      </c>
    </row>
    <row r="45" spans="1:29">
      <c r="A45" s="280">
        <v>17</v>
      </c>
      <c r="B45" s="225">
        <v>44</v>
      </c>
      <c r="C45" s="225">
        <v>5</v>
      </c>
      <c r="D45" s="202" t="s">
        <v>55</v>
      </c>
      <c r="E45" s="202" t="s">
        <v>174</v>
      </c>
      <c r="F45" s="270" t="s">
        <v>301</v>
      </c>
      <c r="G45" s="202">
        <v>27740259.710000005</v>
      </c>
      <c r="H45" s="202">
        <v>10423566.75</v>
      </c>
      <c r="I45" s="202">
        <v>15433042.15</v>
      </c>
      <c r="J45" s="202">
        <v>2085641.7600000002</v>
      </c>
      <c r="K45" s="207">
        <v>27942250.66</v>
      </c>
      <c r="L45" s="202">
        <v>296184.00999999995</v>
      </c>
      <c r="M45" s="202">
        <v>8626469.4900000002</v>
      </c>
      <c r="N45" s="207"/>
      <c r="O45" s="202">
        <v>3023452.64</v>
      </c>
      <c r="P45" s="202">
        <v>3907511.02</v>
      </c>
      <c r="Q45" s="207">
        <v>6930963.6600000001</v>
      </c>
      <c r="R45" s="202">
        <v>4268773.28</v>
      </c>
      <c r="S45" s="202">
        <v>6618572.459999999</v>
      </c>
      <c r="T45" s="202">
        <v>2409456</v>
      </c>
      <c r="U45" s="202">
        <v>2370013.23</v>
      </c>
      <c r="V45" s="202">
        <v>533191.68999999994</v>
      </c>
      <c r="W45" s="202">
        <v>5201025.0200000005</v>
      </c>
      <c r="X45" s="202">
        <v>0</v>
      </c>
      <c r="Y45" s="202">
        <v>2571910.6</v>
      </c>
      <c r="Z45" s="202">
        <v>0</v>
      </c>
      <c r="AA45" s="202">
        <v>193854.63</v>
      </c>
      <c r="AB45" s="202">
        <v>6646990.0100000007</v>
      </c>
      <c r="AC45" s="207">
        <v>102349914.44999999</v>
      </c>
    </row>
    <row r="46" spans="1:29">
      <c r="A46" s="280">
        <v>18</v>
      </c>
      <c r="B46" s="225">
        <v>45</v>
      </c>
      <c r="C46" s="225">
        <v>5</v>
      </c>
      <c r="D46" s="202" t="s">
        <v>55</v>
      </c>
      <c r="E46" s="202" t="s">
        <v>175</v>
      </c>
      <c r="F46" s="270" t="s">
        <v>302</v>
      </c>
      <c r="G46" s="202">
        <v>25625747.02</v>
      </c>
      <c r="H46" s="202">
        <v>7726554</v>
      </c>
      <c r="I46" s="202">
        <v>18868816.5</v>
      </c>
      <c r="J46" s="202">
        <v>1543529.44</v>
      </c>
      <c r="K46" s="207">
        <v>28138899.940000001</v>
      </c>
      <c r="L46" s="202">
        <v>390835.4</v>
      </c>
      <c r="M46" s="202">
        <v>10932347.880000001</v>
      </c>
      <c r="N46" s="207"/>
      <c r="O46" s="202">
        <v>5374456.8499999996</v>
      </c>
      <c r="P46" s="202">
        <v>2230810.1</v>
      </c>
      <c r="Q46" s="207">
        <v>7605266.9499999993</v>
      </c>
      <c r="R46" s="202">
        <v>5279631.2</v>
      </c>
      <c r="S46" s="202">
        <v>6837597.7699999996</v>
      </c>
      <c r="T46" s="202">
        <v>3012124.6</v>
      </c>
      <c r="U46" s="202">
        <v>1644038.4200000002</v>
      </c>
      <c r="V46" s="202">
        <v>136855.62</v>
      </c>
      <c r="W46" s="202">
        <v>3279936.59</v>
      </c>
      <c r="X46" s="202">
        <v>0</v>
      </c>
      <c r="Y46" s="202">
        <v>2843550.88</v>
      </c>
      <c r="Z46" s="202">
        <v>0</v>
      </c>
      <c r="AA46" s="202">
        <v>837211.64</v>
      </c>
      <c r="AB46" s="202">
        <v>7035395.2800000012</v>
      </c>
      <c r="AC46" s="207">
        <v>103599439.19</v>
      </c>
    </row>
    <row r="47" spans="1:29">
      <c r="A47" s="280">
        <v>48</v>
      </c>
      <c r="B47" s="225">
        <v>46</v>
      </c>
      <c r="C47" s="225">
        <v>5</v>
      </c>
      <c r="D47" s="202" t="s">
        <v>49</v>
      </c>
      <c r="E47" s="202" t="s">
        <v>232</v>
      </c>
      <c r="F47" s="270" t="s">
        <v>368</v>
      </c>
      <c r="G47" s="202">
        <v>35289821.070000008</v>
      </c>
      <c r="H47" s="202">
        <v>9747080.1899999995</v>
      </c>
      <c r="I47" s="202">
        <v>13191816.24</v>
      </c>
      <c r="J47" s="202">
        <v>2010842.6</v>
      </c>
      <c r="K47" s="207">
        <v>24949739.030000001</v>
      </c>
      <c r="L47" s="202">
        <v>298271.23</v>
      </c>
      <c r="M47" s="202">
        <v>8262455.7400000002</v>
      </c>
      <c r="N47" s="207"/>
      <c r="O47" s="202">
        <v>2637101.7199999997</v>
      </c>
      <c r="P47" s="202">
        <v>4013070.16</v>
      </c>
      <c r="Q47" s="207">
        <v>6650171.8799999999</v>
      </c>
      <c r="R47" s="202">
        <v>5352688.57</v>
      </c>
      <c r="S47" s="202">
        <v>4519151.46</v>
      </c>
      <c r="T47" s="202">
        <v>1193399.5</v>
      </c>
      <c r="U47" s="202">
        <v>2588634.5700000003</v>
      </c>
      <c r="V47" s="202">
        <v>56527.27</v>
      </c>
      <c r="W47" s="202">
        <v>1293914.8500000001</v>
      </c>
      <c r="X47" s="202">
        <v>0</v>
      </c>
      <c r="Y47" s="202">
        <v>30500</v>
      </c>
      <c r="Z47" s="202">
        <v>0</v>
      </c>
      <c r="AA47" s="202">
        <v>301530.49</v>
      </c>
      <c r="AB47" s="202">
        <v>6081375.3399999999</v>
      </c>
      <c r="AC47" s="207">
        <v>96868181</v>
      </c>
    </row>
    <row r="48" spans="1:29">
      <c r="A48" s="280">
        <v>6</v>
      </c>
      <c r="B48" s="225">
        <v>47</v>
      </c>
      <c r="C48" s="225">
        <v>5</v>
      </c>
      <c r="D48" s="202" t="s">
        <v>51</v>
      </c>
      <c r="E48" s="202" t="s">
        <v>241</v>
      </c>
      <c r="F48" s="270" t="s">
        <v>378</v>
      </c>
      <c r="G48" s="202">
        <v>33207417.529999997</v>
      </c>
      <c r="H48" s="202">
        <v>8494582.1500000004</v>
      </c>
      <c r="I48" s="202">
        <v>14571806.189999999</v>
      </c>
      <c r="J48" s="202">
        <v>1837505.8900000001</v>
      </c>
      <c r="K48" s="207">
        <v>24903894.23</v>
      </c>
      <c r="L48" s="202">
        <v>326721.75</v>
      </c>
      <c r="M48" s="202">
        <v>11426925.119999999</v>
      </c>
      <c r="N48" s="207"/>
      <c r="O48" s="202">
        <v>7541498.1899999995</v>
      </c>
      <c r="P48" s="202">
        <v>3700221.63</v>
      </c>
      <c r="Q48" s="207">
        <v>11241719.82</v>
      </c>
      <c r="R48" s="202">
        <v>3639025.85</v>
      </c>
      <c r="S48" s="202">
        <v>2981216.34</v>
      </c>
      <c r="T48" s="202">
        <v>989481.59</v>
      </c>
      <c r="U48" s="202">
        <v>2384729.8600000003</v>
      </c>
      <c r="V48" s="202">
        <v>131569.24000000002</v>
      </c>
      <c r="W48" s="202">
        <v>5775627.0199999996</v>
      </c>
      <c r="X48" s="202">
        <v>0</v>
      </c>
      <c r="Y48" s="202">
        <v>4942588.7700000005</v>
      </c>
      <c r="Z48" s="202">
        <v>0</v>
      </c>
      <c r="AA48" s="202">
        <v>795836.04999999993</v>
      </c>
      <c r="AB48" s="202">
        <v>6006669.3200000003</v>
      </c>
      <c r="AC48" s="207">
        <v>108753422.48999998</v>
      </c>
    </row>
    <row r="49" spans="1:29">
      <c r="A49" s="280">
        <v>10</v>
      </c>
      <c r="B49" s="225">
        <v>48</v>
      </c>
      <c r="C49" s="225">
        <v>5</v>
      </c>
      <c r="D49" s="202" t="s">
        <v>51</v>
      </c>
      <c r="E49" s="202" t="s">
        <v>245</v>
      </c>
      <c r="F49" s="270" t="s">
        <v>382</v>
      </c>
      <c r="G49" s="202">
        <v>28009953.349999998</v>
      </c>
      <c r="H49" s="202">
        <v>12867233.359999999</v>
      </c>
      <c r="I49" s="202">
        <v>18958349.84</v>
      </c>
      <c r="J49" s="202">
        <v>1919682.4000000001</v>
      </c>
      <c r="K49" s="207">
        <v>33745265.600000001</v>
      </c>
      <c r="L49" s="202">
        <v>1032461.63</v>
      </c>
      <c r="M49" s="202">
        <v>10091532.93</v>
      </c>
      <c r="N49" s="207"/>
      <c r="O49" s="202">
        <v>2027974.76</v>
      </c>
      <c r="P49" s="202">
        <v>7869418.3899999997</v>
      </c>
      <c r="Q49" s="207">
        <v>9897393.1500000004</v>
      </c>
      <c r="R49" s="202">
        <v>7240841.5799999991</v>
      </c>
      <c r="S49" s="202">
        <v>7371101.790000001</v>
      </c>
      <c r="T49" s="202">
        <v>921435</v>
      </c>
      <c r="U49" s="202">
        <v>2719621.7399999998</v>
      </c>
      <c r="V49" s="202">
        <v>197026.88999999998</v>
      </c>
      <c r="W49" s="202">
        <v>2098826</v>
      </c>
      <c r="X49" s="202">
        <v>0</v>
      </c>
      <c r="Y49" s="202">
        <v>5979279.3399999999</v>
      </c>
      <c r="Z49" s="202">
        <v>0</v>
      </c>
      <c r="AA49" s="202">
        <v>101600.71</v>
      </c>
      <c r="AB49" s="202">
        <v>9696621.6700000018</v>
      </c>
      <c r="AC49" s="207">
        <v>119102961.38000001</v>
      </c>
    </row>
    <row r="50" spans="1:29">
      <c r="A50" s="280">
        <v>64</v>
      </c>
      <c r="B50" s="225">
        <v>49</v>
      </c>
      <c r="C50" s="225">
        <v>6</v>
      </c>
      <c r="D50" s="202" t="s">
        <v>88</v>
      </c>
      <c r="E50" s="202" t="s">
        <v>179</v>
      </c>
      <c r="F50" s="270" t="s">
        <v>307</v>
      </c>
      <c r="G50" s="202">
        <v>33348345.460000001</v>
      </c>
      <c r="H50" s="202">
        <v>8688371</v>
      </c>
      <c r="I50" s="202">
        <v>17101348</v>
      </c>
      <c r="J50" s="202">
        <v>1931014.79</v>
      </c>
      <c r="K50" s="207">
        <v>27720733.789999999</v>
      </c>
      <c r="L50" s="202">
        <v>336536.38</v>
      </c>
      <c r="M50" s="202">
        <v>13678181.27</v>
      </c>
      <c r="N50" s="207"/>
      <c r="O50" s="202">
        <v>4391701.87</v>
      </c>
      <c r="P50" s="202">
        <v>4559017.88</v>
      </c>
      <c r="Q50" s="207">
        <v>8950719.75</v>
      </c>
      <c r="R50" s="202">
        <v>4520208.0600000005</v>
      </c>
      <c r="S50" s="202">
        <v>4661005.13</v>
      </c>
      <c r="T50" s="202">
        <v>2072548.2</v>
      </c>
      <c r="U50" s="202">
        <v>3261056.65</v>
      </c>
      <c r="V50" s="202">
        <v>493688.45</v>
      </c>
      <c r="W50" s="202">
        <v>2660479.75</v>
      </c>
      <c r="X50" s="202">
        <v>0</v>
      </c>
      <c r="Y50" s="202">
        <v>725400</v>
      </c>
      <c r="Z50" s="202">
        <v>0</v>
      </c>
      <c r="AA50" s="202">
        <v>77832.070000000007</v>
      </c>
      <c r="AB50" s="202">
        <v>9687016.5700000003</v>
      </c>
      <c r="AC50" s="207">
        <v>112193751.53</v>
      </c>
    </row>
    <row r="51" spans="1:29">
      <c r="A51" s="280">
        <v>66</v>
      </c>
      <c r="B51" s="225">
        <v>50</v>
      </c>
      <c r="C51" s="225">
        <v>6</v>
      </c>
      <c r="D51" s="202" t="s">
        <v>88</v>
      </c>
      <c r="E51" s="202" t="s">
        <v>181</v>
      </c>
      <c r="F51" s="270" t="s">
        <v>309</v>
      </c>
      <c r="G51" s="202">
        <v>33642699.5</v>
      </c>
      <c r="H51" s="202">
        <v>10934804.74</v>
      </c>
      <c r="I51" s="202">
        <v>21694499.810000002</v>
      </c>
      <c r="J51" s="202">
        <v>2030753.2600000002</v>
      </c>
      <c r="K51" s="207">
        <v>34660057.810000002</v>
      </c>
      <c r="L51" s="202">
        <v>427121.48</v>
      </c>
      <c r="M51" s="202">
        <v>13565264.41</v>
      </c>
      <c r="N51" s="207"/>
      <c r="O51" s="202">
        <v>5532131.3900000006</v>
      </c>
      <c r="P51" s="202">
        <v>5072555.92</v>
      </c>
      <c r="Q51" s="207">
        <v>10604687.310000001</v>
      </c>
      <c r="R51" s="202">
        <v>8544049.2899999991</v>
      </c>
      <c r="S51" s="202">
        <v>4366489.8</v>
      </c>
      <c r="T51" s="202">
        <v>2271649</v>
      </c>
      <c r="U51" s="202">
        <v>2433356.7600000002</v>
      </c>
      <c r="V51" s="202">
        <v>968796.83000000007</v>
      </c>
      <c r="W51" s="202">
        <v>3168866.84</v>
      </c>
      <c r="X51" s="202">
        <v>0</v>
      </c>
      <c r="Y51" s="202">
        <v>1836951.01</v>
      </c>
      <c r="Z51" s="202">
        <v>0</v>
      </c>
      <c r="AA51" s="202">
        <v>188352.46</v>
      </c>
      <c r="AB51" s="202">
        <v>8953525.959999999</v>
      </c>
      <c r="AC51" s="207">
        <v>125631868.46000001</v>
      </c>
    </row>
    <row r="52" spans="1:29">
      <c r="A52" s="280">
        <v>73</v>
      </c>
      <c r="B52" s="225">
        <v>51</v>
      </c>
      <c r="C52" s="225">
        <v>6</v>
      </c>
      <c r="D52" s="202" t="s">
        <v>45</v>
      </c>
      <c r="E52" s="202" t="s">
        <v>187</v>
      </c>
      <c r="F52" s="270" t="s">
        <v>316</v>
      </c>
      <c r="G52" s="202">
        <v>29077515.870000001</v>
      </c>
      <c r="H52" s="202">
        <v>8981701.75</v>
      </c>
      <c r="I52" s="202">
        <v>15863059</v>
      </c>
      <c r="J52" s="202">
        <v>1774685.33</v>
      </c>
      <c r="K52" s="207">
        <v>26619446.079999998</v>
      </c>
      <c r="L52" s="202">
        <v>137614.39999999999</v>
      </c>
      <c r="M52" s="202">
        <v>9743296.3300000001</v>
      </c>
      <c r="N52" s="207"/>
      <c r="O52" s="202">
        <v>3417575.72</v>
      </c>
      <c r="P52" s="202">
        <v>4025798.65</v>
      </c>
      <c r="Q52" s="207">
        <v>7443374.3700000001</v>
      </c>
      <c r="R52" s="202">
        <v>2863507.26</v>
      </c>
      <c r="S52" s="202">
        <v>3435895.7800000003</v>
      </c>
      <c r="T52" s="202">
        <v>802795</v>
      </c>
      <c r="U52" s="202">
        <v>2730353.8400000003</v>
      </c>
      <c r="V52" s="202">
        <v>210421.01</v>
      </c>
      <c r="W52" s="202">
        <v>2370248.2600000002</v>
      </c>
      <c r="X52" s="202">
        <v>0</v>
      </c>
      <c r="Y52" s="202">
        <v>1092960</v>
      </c>
      <c r="Z52" s="202">
        <v>0</v>
      </c>
      <c r="AA52" s="202">
        <v>292250.82999999996</v>
      </c>
      <c r="AB52" s="202">
        <v>8284017.5499999998</v>
      </c>
      <c r="AC52" s="207">
        <v>95103696.580000013</v>
      </c>
    </row>
    <row r="53" spans="1:29">
      <c r="A53" s="280">
        <v>24</v>
      </c>
      <c r="B53" s="225">
        <v>52</v>
      </c>
      <c r="C53" s="225">
        <v>6</v>
      </c>
      <c r="D53" s="202" t="s">
        <v>53</v>
      </c>
      <c r="E53" s="202" t="s">
        <v>204</v>
      </c>
      <c r="F53" s="270" t="s">
        <v>335</v>
      </c>
      <c r="G53" s="202">
        <v>25244663.600000001</v>
      </c>
      <c r="H53" s="202">
        <v>10250235.189999999</v>
      </c>
      <c r="I53" s="202">
        <v>18751522.27</v>
      </c>
      <c r="J53" s="202">
        <v>1553517.4999999998</v>
      </c>
      <c r="K53" s="207">
        <v>30555274.960000001</v>
      </c>
      <c r="L53" s="202">
        <v>585498.01</v>
      </c>
      <c r="M53" s="202">
        <v>7948536.6900000004</v>
      </c>
      <c r="N53" s="207"/>
      <c r="O53" s="202">
        <v>4831029.9000000004</v>
      </c>
      <c r="P53" s="202">
        <v>3909152.7</v>
      </c>
      <c r="Q53" s="207">
        <v>8740182.6000000015</v>
      </c>
      <c r="R53" s="202">
        <v>3923914.26</v>
      </c>
      <c r="S53" s="202">
        <v>3133575.01</v>
      </c>
      <c r="T53" s="202">
        <v>1451530.2</v>
      </c>
      <c r="U53" s="202">
        <v>2792505.54</v>
      </c>
      <c r="V53" s="202">
        <v>314693.42</v>
      </c>
      <c r="W53" s="202">
        <v>216126.25</v>
      </c>
      <c r="X53" s="202">
        <v>0</v>
      </c>
      <c r="Y53" s="202">
        <v>2272154</v>
      </c>
      <c r="Z53" s="202">
        <v>0</v>
      </c>
      <c r="AA53" s="202">
        <v>267530.37</v>
      </c>
      <c r="AB53" s="202">
        <v>7658606.5500000017</v>
      </c>
      <c r="AC53" s="207">
        <v>95104791.460000023</v>
      </c>
    </row>
    <row r="54" spans="1:29">
      <c r="A54" s="280">
        <v>14</v>
      </c>
      <c r="B54" s="225">
        <v>53</v>
      </c>
      <c r="C54" s="225">
        <v>6</v>
      </c>
      <c r="D54" s="202" t="s">
        <v>55</v>
      </c>
      <c r="E54" s="202" t="s">
        <v>171</v>
      </c>
      <c r="F54" s="270" t="s">
        <v>298</v>
      </c>
      <c r="G54" s="202">
        <v>26460692.789999999</v>
      </c>
      <c r="H54" s="202">
        <v>9533646</v>
      </c>
      <c r="I54" s="202">
        <v>17059504</v>
      </c>
      <c r="J54" s="202">
        <v>1807532.9</v>
      </c>
      <c r="K54" s="207">
        <v>28400682.899999999</v>
      </c>
      <c r="L54" s="202">
        <v>138889.5</v>
      </c>
      <c r="M54" s="202">
        <v>10557865.130000001</v>
      </c>
      <c r="N54" s="207"/>
      <c r="O54" s="202">
        <v>4750641.5299999993</v>
      </c>
      <c r="P54" s="202">
        <v>4647052.6900000004</v>
      </c>
      <c r="Q54" s="207">
        <v>9397694.2199999988</v>
      </c>
      <c r="R54" s="202">
        <v>3367356.4299999997</v>
      </c>
      <c r="S54" s="202">
        <v>7111580.2799999993</v>
      </c>
      <c r="T54" s="202">
        <v>2935795</v>
      </c>
      <c r="U54" s="202">
        <v>2511039.16</v>
      </c>
      <c r="V54" s="202">
        <v>276683.45999999996</v>
      </c>
      <c r="W54" s="202">
        <v>6949881.6500000004</v>
      </c>
      <c r="X54" s="202">
        <v>0</v>
      </c>
      <c r="Y54" s="202">
        <v>3520038.56</v>
      </c>
      <c r="Z54" s="202">
        <v>0</v>
      </c>
      <c r="AA54" s="202">
        <v>1111758.52</v>
      </c>
      <c r="AB54" s="202">
        <v>5545030.9500000002</v>
      </c>
      <c r="AC54" s="207">
        <v>108284988.55</v>
      </c>
    </row>
    <row r="55" spans="1:29">
      <c r="A55" s="280">
        <v>7</v>
      </c>
      <c r="B55" s="225">
        <v>54</v>
      </c>
      <c r="C55" s="225">
        <v>6</v>
      </c>
      <c r="D55" s="202" t="s">
        <v>51</v>
      </c>
      <c r="E55" s="202" t="s">
        <v>242</v>
      </c>
      <c r="F55" s="270" t="s">
        <v>379</v>
      </c>
      <c r="G55" s="202">
        <v>44230410.850000001</v>
      </c>
      <c r="H55" s="202">
        <v>8162550</v>
      </c>
      <c r="I55" s="202">
        <v>21416627.75</v>
      </c>
      <c r="J55" s="202">
        <v>2543403.59</v>
      </c>
      <c r="K55" s="207">
        <v>32122581.34</v>
      </c>
      <c r="L55" s="202">
        <v>831462.9</v>
      </c>
      <c r="M55" s="202">
        <v>10994103.41</v>
      </c>
      <c r="N55" s="207"/>
      <c r="O55" s="202">
        <v>3698930.34</v>
      </c>
      <c r="P55" s="202">
        <v>4736091.3</v>
      </c>
      <c r="Q55" s="207">
        <v>8435021.6400000006</v>
      </c>
      <c r="R55" s="202">
        <v>6800684.1899999995</v>
      </c>
      <c r="S55" s="202">
        <v>2389153.46</v>
      </c>
      <c r="T55" s="202">
        <v>3220977.1</v>
      </c>
      <c r="U55" s="202">
        <v>2031386.44</v>
      </c>
      <c r="V55" s="202">
        <v>520008.2</v>
      </c>
      <c r="W55" s="202">
        <v>6971033.4300000006</v>
      </c>
      <c r="X55" s="202">
        <v>0</v>
      </c>
      <c r="Y55" s="202">
        <v>14255762.4</v>
      </c>
      <c r="Z55" s="202">
        <v>0</v>
      </c>
      <c r="AA55" s="202">
        <v>200421.25</v>
      </c>
      <c r="AB55" s="202">
        <v>4441747.87</v>
      </c>
      <c r="AC55" s="207">
        <v>137444754.47999999</v>
      </c>
    </row>
    <row r="56" spans="1:29">
      <c r="A56" s="280">
        <v>69</v>
      </c>
      <c r="B56" s="225">
        <v>55</v>
      </c>
      <c r="C56" s="225">
        <v>7</v>
      </c>
      <c r="D56" s="202" t="s">
        <v>45</v>
      </c>
      <c r="E56" s="202" t="s">
        <v>184</v>
      </c>
      <c r="F56" s="270" t="s">
        <v>312</v>
      </c>
      <c r="G56" s="202">
        <v>34960163.030000001</v>
      </c>
      <c r="H56" s="202">
        <v>13208816.57</v>
      </c>
      <c r="I56" s="202">
        <v>19546041.640000001</v>
      </c>
      <c r="J56" s="202">
        <v>2151640</v>
      </c>
      <c r="K56" s="207">
        <v>34906498.210000001</v>
      </c>
      <c r="L56" s="202">
        <v>309139.74</v>
      </c>
      <c r="M56" s="202">
        <v>12316158.060000001</v>
      </c>
      <c r="N56" s="207"/>
      <c r="O56" s="202">
        <v>4947830</v>
      </c>
      <c r="P56" s="202">
        <v>4493840.25</v>
      </c>
      <c r="Q56" s="207">
        <v>9441670.25</v>
      </c>
      <c r="R56" s="202">
        <v>4963046.87</v>
      </c>
      <c r="S56" s="202">
        <v>5148908.88</v>
      </c>
      <c r="T56" s="202">
        <v>2266898.4700000002</v>
      </c>
      <c r="U56" s="202">
        <v>3767919.7</v>
      </c>
      <c r="V56" s="202">
        <v>36</v>
      </c>
      <c r="W56" s="202">
        <v>2343957.4499999997</v>
      </c>
      <c r="X56" s="202">
        <v>0</v>
      </c>
      <c r="Y56" s="202">
        <v>1258663.04</v>
      </c>
      <c r="Z56" s="202">
        <v>0</v>
      </c>
      <c r="AA56" s="202">
        <v>637993.92000000004</v>
      </c>
      <c r="AB56" s="202">
        <v>8173760.1699999981</v>
      </c>
      <c r="AC56" s="207">
        <v>120494813.79000002</v>
      </c>
    </row>
    <row r="57" spans="1:29">
      <c r="A57" s="280">
        <v>70</v>
      </c>
      <c r="B57" s="225">
        <v>56</v>
      </c>
      <c r="C57" s="225">
        <v>7</v>
      </c>
      <c r="D57" s="202" t="s">
        <v>45</v>
      </c>
      <c r="E57" s="202" t="s">
        <v>185</v>
      </c>
      <c r="F57" s="270" t="s">
        <v>313</v>
      </c>
      <c r="G57" s="202">
        <v>36281935.970000006</v>
      </c>
      <c r="H57" s="202">
        <v>14189404.120000001</v>
      </c>
      <c r="I57" s="202">
        <v>16346276.68</v>
      </c>
      <c r="J57" s="202">
        <v>2423006.58</v>
      </c>
      <c r="K57" s="207">
        <v>32958687.380000003</v>
      </c>
      <c r="L57" s="202">
        <v>334123.96000000002</v>
      </c>
      <c r="M57" s="202">
        <v>9766440.2899999991</v>
      </c>
      <c r="N57" s="207"/>
      <c r="O57" s="202">
        <v>4585574.2399999993</v>
      </c>
      <c r="P57" s="202">
        <v>3954784.4</v>
      </c>
      <c r="Q57" s="207">
        <v>8540358.6399999987</v>
      </c>
      <c r="R57" s="202">
        <v>4633955.2</v>
      </c>
      <c r="S57" s="202">
        <v>2287590.66</v>
      </c>
      <c r="T57" s="202">
        <v>816630</v>
      </c>
      <c r="U57" s="202">
        <v>2187801.04</v>
      </c>
      <c r="V57" s="202">
        <v>120861.01000000001</v>
      </c>
      <c r="W57" s="202">
        <v>2166795.8099999996</v>
      </c>
      <c r="X57" s="202">
        <v>0</v>
      </c>
      <c r="Y57" s="202">
        <v>2192888.0499999998</v>
      </c>
      <c r="Z57" s="202">
        <v>0</v>
      </c>
      <c r="AA57" s="202">
        <v>298245.57</v>
      </c>
      <c r="AB57" s="202">
        <v>5466746.419999999</v>
      </c>
      <c r="AC57" s="207">
        <v>108053060</v>
      </c>
    </row>
    <row r="58" spans="1:29">
      <c r="A58" s="280">
        <v>78</v>
      </c>
      <c r="B58" s="225">
        <v>57</v>
      </c>
      <c r="C58" s="225">
        <v>7</v>
      </c>
      <c r="D58" s="202" t="s">
        <v>45</v>
      </c>
      <c r="E58" s="202" t="s">
        <v>192</v>
      </c>
      <c r="F58" s="270" t="s">
        <v>321</v>
      </c>
      <c r="G58" s="202">
        <v>34850495.57</v>
      </c>
      <c r="H58" s="202">
        <v>11430162.290000001</v>
      </c>
      <c r="I58" s="202">
        <v>18597956.25</v>
      </c>
      <c r="J58" s="202">
        <v>1926437.1</v>
      </c>
      <c r="K58" s="207">
        <v>31954555.640000001</v>
      </c>
      <c r="L58" s="202">
        <v>105951</v>
      </c>
      <c r="M58" s="202">
        <v>12487949.550000001</v>
      </c>
      <c r="N58" s="207"/>
      <c r="O58" s="202">
        <v>4891455.2200000007</v>
      </c>
      <c r="P58" s="202">
        <v>6267820</v>
      </c>
      <c r="Q58" s="207">
        <v>11159275.220000001</v>
      </c>
      <c r="R58" s="202">
        <v>14408620.029999999</v>
      </c>
      <c r="S58" s="202">
        <v>18634037.849999998</v>
      </c>
      <c r="T58" s="202">
        <v>1933255</v>
      </c>
      <c r="U58" s="202">
        <v>3124165.8199999994</v>
      </c>
      <c r="V58" s="202">
        <v>941.02</v>
      </c>
      <c r="W58" s="202">
        <v>4079426.42</v>
      </c>
      <c r="X58" s="202">
        <v>0</v>
      </c>
      <c r="Y58" s="202">
        <v>4373919.2699999996</v>
      </c>
      <c r="Z58" s="202">
        <v>0</v>
      </c>
      <c r="AA58" s="202">
        <v>839068.59000000008</v>
      </c>
      <c r="AB58" s="202">
        <v>7932357.6600000001</v>
      </c>
      <c r="AC58" s="207">
        <v>145884018.63999999</v>
      </c>
    </row>
    <row r="59" spans="1:29">
      <c r="A59" s="280">
        <v>80</v>
      </c>
      <c r="B59" s="225">
        <v>58</v>
      </c>
      <c r="C59" s="225">
        <v>7</v>
      </c>
      <c r="D59" s="202" t="s">
        <v>45</v>
      </c>
      <c r="E59" s="202" t="s">
        <v>194</v>
      </c>
      <c r="F59" s="270" t="s">
        <v>323</v>
      </c>
      <c r="G59" s="202">
        <v>38580724.879999995</v>
      </c>
      <c r="H59" s="202">
        <v>12004302.050000001</v>
      </c>
      <c r="I59" s="202">
        <v>24541610.5</v>
      </c>
      <c r="J59" s="202">
        <v>2327448.27</v>
      </c>
      <c r="K59" s="207">
        <v>38873360.82</v>
      </c>
      <c r="L59" s="202">
        <v>685351.63</v>
      </c>
      <c r="M59" s="202">
        <v>11532241</v>
      </c>
      <c r="N59" s="207"/>
      <c r="O59" s="202">
        <v>3202430.81</v>
      </c>
      <c r="P59" s="202">
        <v>5113632.41</v>
      </c>
      <c r="Q59" s="207">
        <v>8316063.2200000007</v>
      </c>
      <c r="R59" s="202">
        <v>4575481.6099999994</v>
      </c>
      <c r="S59" s="202">
        <v>2785937.6799999997</v>
      </c>
      <c r="T59" s="202">
        <v>636244.5</v>
      </c>
      <c r="U59" s="202">
        <v>3652441.3000000003</v>
      </c>
      <c r="V59" s="202">
        <v>151007.89000000001</v>
      </c>
      <c r="W59" s="202">
        <v>4191000.25</v>
      </c>
      <c r="X59" s="202">
        <v>0</v>
      </c>
      <c r="Y59" s="202">
        <v>5198125.68</v>
      </c>
      <c r="Z59" s="202">
        <v>0</v>
      </c>
      <c r="AA59" s="202">
        <v>1183044.3500000001</v>
      </c>
      <c r="AB59" s="202">
        <v>6797510.0499999989</v>
      </c>
      <c r="AC59" s="207">
        <v>127158534.85999997</v>
      </c>
    </row>
    <row r="60" spans="1:29">
      <c r="A60" s="280">
        <v>31</v>
      </c>
      <c r="B60" s="225">
        <v>59</v>
      </c>
      <c r="C60" s="225">
        <v>7</v>
      </c>
      <c r="D60" s="202" t="s">
        <v>53</v>
      </c>
      <c r="E60" s="202" t="s">
        <v>210</v>
      </c>
      <c r="F60" s="270" t="s">
        <v>342</v>
      </c>
      <c r="G60" s="202">
        <v>26482034.560000002</v>
      </c>
      <c r="H60" s="202">
        <v>8499123.8599999994</v>
      </c>
      <c r="I60" s="202">
        <v>21709931</v>
      </c>
      <c r="J60" s="202">
        <v>1681063.7999999998</v>
      </c>
      <c r="K60" s="207">
        <v>31890118.66</v>
      </c>
      <c r="L60" s="202">
        <v>280358.41000000003</v>
      </c>
      <c r="M60" s="202">
        <v>9547620.0600000005</v>
      </c>
      <c r="N60" s="207"/>
      <c r="O60" s="202">
        <v>3668064.51</v>
      </c>
      <c r="P60" s="202">
        <v>6795715</v>
      </c>
      <c r="Q60" s="207">
        <v>10463779.51</v>
      </c>
      <c r="R60" s="202">
        <v>5744683.6799999997</v>
      </c>
      <c r="S60" s="202">
        <v>2361104.0099999998</v>
      </c>
      <c r="T60" s="202">
        <v>783355.3</v>
      </c>
      <c r="U60" s="202">
        <v>2630117.52</v>
      </c>
      <c r="V60" s="202">
        <v>781710.85</v>
      </c>
      <c r="W60" s="202">
        <v>771423.4</v>
      </c>
      <c r="X60" s="202">
        <v>0</v>
      </c>
      <c r="Y60" s="202">
        <v>934577.25</v>
      </c>
      <c r="Z60" s="202">
        <v>0</v>
      </c>
      <c r="AA60" s="202">
        <v>31562.84</v>
      </c>
      <c r="AB60" s="202">
        <v>7513325.6899999985</v>
      </c>
      <c r="AC60" s="207">
        <v>100215771.73999999</v>
      </c>
    </row>
    <row r="61" spans="1:29">
      <c r="A61" s="280">
        <v>63</v>
      </c>
      <c r="B61" s="225">
        <v>60</v>
      </c>
      <c r="C61" s="225">
        <v>8</v>
      </c>
      <c r="D61" s="202" t="s">
        <v>88</v>
      </c>
      <c r="E61" s="202" t="s">
        <v>178</v>
      </c>
      <c r="F61" s="270" t="s">
        <v>306</v>
      </c>
      <c r="G61" s="202">
        <v>43125006.029999994</v>
      </c>
      <c r="H61" s="202">
        <v>11191906</v>
      </c>
      <c r="I61" s="202">
        <v>26164437.5</v>
      </c>
      <c r="J61" s="202">
        <v>2757075.27</v>
      </c>
      <c r="K61" s="207">
        <v>40113418.770000003</v>
      </c>
      <c r="L61" s="202">
        <v>420863</v>
      </c>
      <c r="M61" s="202">
        <v>18228489.489999998</v>
      </c>
      <c r="N61" s="207"/>
      <c r="O61" s="202">
        <v>6697559.3199999994</v>
      </c>
      <c r="P61" s="202">
        <v>5491102.7599999998</v>
      </c>
      <c r="Q61" s="207">
        <v>12188662.079999998</v>
      </c>
      <c r="R61" s="202">
        <v>6065718.6900000004</v>
      </c>
      <c r="S61" s="202">
        <v>9141952.5399999991</v>
      </c>
      <c r="T61" s="202">
        <v>1468858.8</v>
      </c>
      <c r="U61" s="202">
        <v>4774778.26</v>
      </c>
      <c r="V61" s="202">
        <v>506039.07999999996</v>
      </c>
      <c r="W61" s="202">
        <v>5228931.5</v>
      </c>
      <c r="X61" s="202">
        <v>0</v>
      </c>
      <c r="Y61" s="202">
        <v>1198283</v>
      </c>
      <c r="Z61" s="202">
        <v>0</v>
      </c>
      <c r="AA61" s="202">
        <v>88500.5</v>
      </c>
      <c r="AB61" s="202">
        <v>10500947.869999999</v>
      </c>
      <c r="AC61" s="207">
        <v>153050449.61000001</v>
      </c>
    </row>
    <row r="62" spans="1:29">
      <c r="A62" s="280">
        <v>23</v>
      </c>
      <c r="B62" s="225">
        <v>61</v>
      </c>
      <c r="C62" s="225">
        <v>8</v>
      </c>
      <c r="D62" s="202" t="s">
        <v>53</v>
      </c>
      <c r="E62" s="202" t="s">
        <v>203</v>
      </c>
      <c r="F62" s="270" t="s">
        <v>334</v>
      </c>
      <c r="G62" s="202">
        <v>33304499.34</v>
      </c>
      <c r="H62" s="202">
        <v>17260819.399999999</v>
      </c>
      <c r="I62" s="202">
        <v>21380957.469999999</v>
      </c>
      <c r="J62" s="202">
        <v>2165188.0699999998</v>
      </c>
      <c r="K62" s="207">
        <v>40806964.939999998</v>
      </c>
      <c r="L62" s="202">
        <v>328054.8</v>
      </c>
      <c r="M62" s="202">
        <v>13917499.01</v>
      </c>
      <c r="N62" s="207"/>
      <c r="O62" s="202">
        <v>6117960.3599999994</v>
      </c>
      <c r="P62" s="202">
        <v>5697295.1399999997</v>
      </c>
      <c r="Q62" s="207">
        <v>11815255.5</v>
      </c>
      <c r="R62" s="202">
        <v>4425437.95</v>
      </c>
      <c r="S62" s="202">
        <v>2000572.2599999998</v>
      </c>
      <c r="T62" s="202">
        <v>985537.1</v>
      </c>
      <c r="U62" s="202">
        <v>3017247.0699999994</v>
      </c>
      <c r="V62" s="202">
        <v>188391.98</v>
      </c>
      <c r="W62" s="202">
        <v>1243323.75</v>
      </c>
      <c r="X62" s="202">
        <v>0</v>
      </c>
      <c r="Y62" s="202">
        <v>2693489.46</v>
      </c>
      <c r="Z62" s="202">
        <v>0</v>
      </c>
      <c r="AA62" s="202">
        <v>405799.44999999995</v>
      </c>
      <c r="AB62" s="202">
        <v>9844812.7799999975</v>
      </c>
      <c r="AC62" s="207">
        <v>124976885.39</v>
      </c>
    </row>
    <row r="63" spans="1:29">
      <c r="A63" s="280">
        <v>15</v>
      </c>
      <c r="B63" s="225">
        <v>62</v>
      </c>
      <c r="C63" s="225">
        <v>8</v>
      </c>
      <c r="D63" s="202" t="s">
        <v>55</v>
      </c>
      <c r="E63" s="202" t="s">
        <v>172</v>
      </c>
      <c r="F63" s="270" t="s">
        <v>299</v>
      </c>
      <c r="G63" s="202">
        <v>27063307.100000001</v>
      </c>
      <c r="H63" s="202">
        <v>10753409.57</v>
      </c>
      <c r="I63" s="202">
        <v>29150960.27</v>
      </c>
      <c r="J63" s="202">
        <v>1806967.0899999999</v>
      </c>
      <c r="K63" s="207">
        <v>41711336.930000007</v>
      </c>
      <c r="L63" s="202">
        <v>308891</v>
      </c>
      <c r="M63" s="202">
        <v>11116711.35</v>
      </c>
      <c r="N63" s="207"/>
      <c r="O63" s="202">
        <v>6502723.3099999996</v>
      </c>
      <c r="P63" s="202">
        <v>4117290.5</v>
      </c>
      <c r="Q63" s="207">
        <v>10620013.809999999</v>
      </c>
      <c r="R63" s="202">
        <v>6661750.209999999</v>
      </c>
      <c r="S63" s="202">
        <v>21017088.41</v>
      </c>
      <c r="T63" s="202">
        <v>3578308</v>
      </c>
      <c r="U63" s="202">
        <v>3225052.93</v>
      </c>
      <c r="V63" s="202">
        <v>151522.56</v>
      </c>
      <c r="W63" s="202">
        <v>11840402.469999999</v>
      </c>
      <c r="X63" s="202">
        <v>0</v>
      </c>
      <c r="Y63" s="202">
        <v>4720236.66</v>
      </c>
      <c r="Z63" s="202">
        <v>0</v>
      </c>
      <c r="AA63" s="202">
        <v>269672.25</v>
      </c>
      <c r="AB63" s="202">
        <v>6144552.9299999997</v>
      </c>
      <c r="AC63" s="207">
        <v>148428846.60999998</v>
      </c>
    </row>
    <row r="64" spans="1:29">
      <c r="A64" s="280">
        <v>38</v>
      </c>
      <c r="B64" s="225">
        <v>63</v>
      </c>
      <c r="C64" s="225">
        <v>8</v>
      </c>
      <c r="D64" s="202" t="s">
        <v>49</v>
      </c>
      <c r="E64" s="202" t="s">
        <v>224</v>
      </c>
      <c r="F64" s="270" t="s">
        <v>358</v>
      </c>
      <c r="G64" s="202">
        <v>50139190.010000005</v>
      </c>
      <c r="H64" s="202">
        <v>18002203.73</v>
      </c>
      <c r="I64" s="202">
        <v>26424565.030000001</v>
      </c>
      <c r="J64" s="202">
        <v>2845657.37</v>
      </c>
      <c r="K64" s="207">
        <v>47272426.130000003</v>
      </c>
      <c r="L64" s="202">
        <v>672595.22</v>
      </c>
      <c r="M64" s="202">
        <v>20825803.75</v>
      </c>
      <c r="N64" s="207"/>
      <c r="O64" s="202">
        <v>12290941.790000001</v>
      </c>
      <c r="P64" s="202">
        <v>5965954.5499999998</v>
      </c>
      <c r="Q64" s="207">
        <v>18256896.34</v>
      </c>
      <c r="R64" s="202">
        <v>7695619.0300000003</v>
      </c>
      <c r="S64" s="202">
        <v>10640169.74</v>
      </c>
      <c r="T64" s="202">
        <v>1409789</v>
      </c>
      <c r="U64" s="202">
        <v>4361418.5600000005</v>
      </c>
      <c r="V64" s="202">
        <v>101596.72</v>
      </c>
      <c r="W64" s="202">
        <v>1142791.1500000001</v>
      </c>
      <c r="X64" s="202">
        <v>0</v>
      </c>
      <c r="Y64" s="202">
        <v>13791002</v>
      </c>
      <c r="Z64" s="202">
        <v>0</v>
      </c>
      <c r="AA64" s="202">
        <v>9620987.1899999995</v>
      </c>
      <c r="AB64" s="202">
        <v>9981146.370000001</v>
      </c>
      <c r="AC64" s="207">
        <v>195911431.21000004</v>
      </c>
    </row>
    <row r="65" spans="1:29">
      <c r="A65" s="280">
        <v>44</v>
      </c>
      <c r="B65" s="225">
        <v>64</v>
      </c>
      <c r="C65" s="225">
        <v>8</v>
      </c>
      <c r="D65" s="202" t="s">
        <v>49</v>
      </c>
      <c r="E65" s="202" t="s">
        <v>229</v>
      </c>
      <c r="F65" s="270" t="s">
        <v>364</v>
      </c>
      <c r="G65" s="202">
        <v>38816347.979999997</v>
      </c>
      <c r="H65" s="202">
        <v>20697898</v>
      </c>
      <c r="I65" s="202">
        <v>30727161.25</v>
      </c>
      <c r="J65" s="202">
        <v>2698294.88</v>
      </c>
      <c r="K65" s="207">
        <v>54123354.130000003</v>
      </c>
      <c r="L65" s="202">
        <v>449697.16</v>
      </c>
      <c r="M65" s="202">
        <v>16851739.760000002</v>
      </c>
      <c r="N65" s="207"/>
      <c r="O65" s="202">
        <v>8073104.79</v>
      </c>
      <c r="P65" s="202">
        <v>6266733.5</v>
      </c>
      <c r="Q65" s="207">
        <v>14339838.289999999</v>
      </c>
      <c r="R65" s="202">
        <v>7204134.8499999996</v>
      </c>
      <c r="S65" s="202">
        <v>7522736.5099999998</v>
      </c>
      <c r="T65" s="202">
        <v>7176111</v>
      </c>
      <c r="U65" s="202">
        <v>4367884.4300000006</v>
      </c>
      <c r="V65" s="202">
        <v>137340.46</v>
      </c>
      <c r="W65" s="202">
        <v>1643442.92</v>
      </c>
      <c r="X65" s="202">
        <v>150000</v>
      </c>
      <c r="Y65" s="202">
        <v>7071975.0199999996</v>
      </c>
      <c r="Z65" s="202">
        <v>0</v>
      </c>
      <c r="AA65" s="202">
        <v>205869.19</v>
      </c>
      <c r="AB65" s="202">
        <v>13436204.43</v>
      </c>
      <c r="AC65" s="207">
        <v>173496676.13</v>
      </c>
    </row>
    <row r="66" spans="1:29">
      <c r="A66" s="280">
        <v>32</v>
      </c>
      <c r="B66" s="225">
        <v>65</v>
      </c>
      <c r="C66" s="225">
        <v>8</v>
      </c>
      <c r="D66" s="202" t="s">
        <v>53</v>
      </c>
      <c r="E66" s="202" t="s">
        <v>211</v>
      </c>
      <c r="F66" s="270" t="s">
        <v>343</v>
      </c>
      <c r="G66" s="202">
        <v>44284617.18</v>
      </c>
      <c r="H66" s="202">
        <v>15116242</v>
      </c>
      <c r="I66" s="202">
        <v>23614288.009999998</v>
      </c>
      <c r="J66" s="202">
        <v>2819467.64</v>
      </c>
      <c r="K66" s="207">
        <v>41549997.649999999</v>
      </c>
      <c r="L66" s="202">
        <v>343669.26</v>
      </c>
      <c r="M66" s="202">
        <v>19945145.48</v>
      </c>
      <c r="N66" s="207"/>
      <c r="O66" s="202">
        <v>6348011.1099999994</v>
      </c>
      <c r="P66" s="202">
        <v>3162662.06</v>
      </c>
      <c r="Q66" s="207">
        <v>9510673.1699999999</v>
      </c>
      <c r="R66" s="202">
        <v>4739550.92</v>
      </c>
      <c r="S66" s="202">
        <v>1927179.3899999997</v>
      </c>
      <c r="T66" s="202">
        <v>8849861.5</v>
      </c>
      <c r="U66" s="202">
        <v>2512888.91</v>
      </c>
      <c r="V66" s="202">
        <v>3238301.52</v>
      </c>
      <c r="W66" s="202">
        <v>4443266.51</v>
      </c>
      <c r="X66" s="202">
        <v>0</v>
      </c>
      <c r="Y66" s="202">
        <v>2446138.9699999997</v>
      </c>
      <c r="Z66" s="202">
        <v>0</v>
      </c>
      <c r="AA66" s="202">
        <v>1488364.36</v>
      </c>
      <c r="AB66" s="202">
        <v>7675204.8600000003</v>
      </c>
      <c r="AC66" s="207">
        <v>152954859.68000004</v>
      </c>
    </row>
    <row r="67" spans="1:29">
      <c r="A67" s="280">
        <v>65</v>
      </c>
      <c r="B67" s="225">
        <v>66</v>
      </c>
      <c r="C67" s="225">
        <v>9</v>
      </c>
      <c r="D67" s="202" t="s">
        <v>88</v>
      </c>
      <c r="E67" s="202" t="s">
        <v>180</v>
      </c>
      <c r="F67" s="270" t="s">
        <v>308</v>
      </c>
      <c r="G67" s="202">
        <v>48106407.090000004</v>
      </c>
      <c r="H67" s="202">
        <v>14447872.809999999</v>
      </c>
      <c r="I67" s="202">
        <v>31323556.41</v>
      </c>
      <c r="J67" s="202">
        <v>3146636.42</v>
      </c>
      <c r="K67" s="207">
        <v>48918065.640000001</v>
      </c>
      <c r="L67" s="202">
        <v>707846.75</v>
      </c>
      <c r="M67" s="202">
        <v>24179699.170000002</v>
      </c>
      <c r="N67" s="207"/>
      <c r="O67" s="202">
        <v>13423865.4</v>
      </c>
      <c r="P67" s="202">
        <v>9447798</v>
      </c>
      <c r="Q67" s="207">
        <v>22871663.399999999</v>
      </c>
      <c r="R67" s="202">
        <v>7935957.6999999993</v>
      </c>
      <c r="S67" s="202">
        <v>7643988.2599999998</v>
      </c>
      <c r="T67" s="202">
        <v>5399069</v>
      </c>
      <c r="U67" s="202">
        <v>4141178.49</v>
      </c>
      <c r="V67" s="202">
        <v>1059435.45</v>
      </c>
      <c r="W67" s="202">
        <v>3230354.25</v>
      </c>
      <c r="X67" s="202">
        <v>0</v>
      </c>
      <c r="Y67" s="202">
        <v>572995.5</v>
      </c>
      <c r="Z67" s="202">
        <v>0</v>
      </c>
      <c r="AA67" s="202">
        <v>232985.8</v>
      </c>
      <c r="AB67" s="202">
        <v>12754272.639999997</v>
      </c>
      <c r="AC67" s="207">
        <v>187753919.13999999</v>
      </c>
    </row>
    <row r="68" spans="1:29">
      <c r="A68" s="280">
        <v>16</v>
      </c>
      <c r="B68" s="225">
        <v>67</v>
      </c>
      <c r="C68" s="225">
        <v>9</v>
      </c>
      <c r="D68" s="202" t="s">
        <v>55</v>
      </c>
      <c r="E68" s="202" t="s">
        <v>173</v>
      </c>
      <c r="F68" s="270" t="s">
        <v>300</v>
      </c>
      <c r="G68" s="202">
        <v>45378670.609999999</v>
      </c>
      <c r="H68" s="202">
        <v>13977898.890000001</v>
      </c>
      <c r="I68" s="202">
        <v>30894320.600000001</v>
      </c>
      <c r="J68" s="202">
        <v>3030695.0999999996</v>
      </c>
      <c r="K68" s="207">
        <v>47902914.590000004</v>
      </c>
      <c r="L68" s="202">
        <v>443636.17</v>
      </c>
      <c r="M68" s="202">
        <v>25618846.699999999</v>
      </c>
      <c r="N68" s="207"/>
      <c r="O68" s="202">
        <v>10145175.83</v>
      </c>
      <c r="P68" s="202">
        <v>3156089.8</v>
      </c>
      <c r="Q68" s="207">
        <v>13301265.629999999</v>
      </c>
      <c r="R68" s="202">
        <v>7502243.54</v>
      </c>
      <c r="S68" s="202">
        <v>5156351.8099999996</v>
      </c>
      <c r="T68" s="202">
        <v>6080608.5</v>
      </c>
      <c r="U68" s="202">
        <v>3833876.2600000002</v>
      </c>
      <c r="V68" s="202">
        <v>164708.99</v>
      </c>
      <c r="W68" s="202">
        <v>3043402.43</v>
      </c>
      <c r="X68" s="202">
        <v>0</v>
      </c>
      <c r="Y68" s="202">
        <v>6010299.1600000001</v>
      </c>
      <c r="Z68" s="202">
        <v>0</v>
      </c>
      <c r="AA68" s="202">
        <v>897260.22</v>
      </c>
      <c r="AB68" s="202">
        <v>13101237.41</v>
      </c>
      <c r="AC68" s="207">
        <v>178435322.02000001</v>
      </c>
    </row>
    <row r="69" spans="1:29">
      <c r="A69" s="280">
        <v>39</v>
      </c>
      <c r="B69" s="225">
        <v>68</v>
      </c>
      <c r="C69" s="225">
        <v>9</v>
      </c>
      <c r="D69" s="202" t="s">
        <v>49</v>
      </c>
      <c r="E69" s="202" t="s">
        <v>225</v>
      </c>
      <c r="F69" s="270" t="s">
        <v>359</v>
      </c>
      <c r="G69" s="202">
        <v>47431376.490000002</v>
      </c>
      <c r="H69" s="202">
        <v>17577812.449999999</v>
      </c>
      <c r="I69" s="202">
        <v>30743591.899999999</v>
      </c>
      <c r="J69" s="202">
        <v>2917602.07</v>
      </c>
      <c r="K69" s="207">
        <v>51239006.419999994</v>
      </c>
      <c r="L69" s="202">
        <v>1203321.6800000002</v>
      </c>
      <c r="M69" s="202">
        <v>13981795.25</v>
      </c>
      <c r="N69" s="207"/>
      <c r="O69" s="202">
        <v>8688947.6899999995</v>
      </c>
      <c r="P69" s="202">
        <v>6464736.6500000004</v>
      </c>
      <c r="Q69" s="207">
        <v>15153684.34</v>
      </c>
      <c r="R69" s="202">
        <v>6874151.4900000002</v>
      </c>
      <c r="S69" s="202">
        <v>2625672.42</v>
      </c>
      <c r="T69" s="202">
        <v>6262139</v>
      </c>
      <c r="U69" s="202">
        <v>4214226.9399999995</v>
      </c>
      <c r="V69" s="202">
        <v>232869.91999999998</v>
      </c>
      <c r="W69" s="202">
        <v>4386303.75</v>
      </c>
      <c r="X69" s="202">
        <v>0</v>
      </c>
      <c r="Y69" s="202">
        <v>689564.4</v>
      </c>
      <c r="Z69" s="202">
        <v>0</v>
      </c>
      <c r="AA69" s="202">
        <v>218956.51</v>
      </c>
      <c r="AB69" s="202">
        <v>10042681.870000001</v>
      </c>
      <c r="AC69" s="207">
        <v>164555750.47999999</v>
      </c>
    </row>
    <row r="70" spans="1:29">
      <c r="A70" s="280">
        <v>45</v>
      </c>
      <c r="B70" s="225">
        <v>69</v>
      </c>
      <c r="C70" s="225">
        <v>9</v>
      </c>
      <c r="D70" s="202" t="s">
        <v>49</v>
      </c>
      <c r="E70" s="202" t="s">
        <v>230</v>
      </c>
      <c r="F70" s="270" t="s">
        <v>365</v>
      </c>
      <c r="G70" s="202">
        <v>52923967.030000001</v>
      </c>
      <c r="H70" s="202">
        <v>16254778.060000001</v>
      </c>
      <c r="I70" s="202">
        <v>22613656.32</v>
      </c>
      <c r="J70" s="202">
        <v>3563138.12</v>
      </c>
      <c r="K70" s="207">
        <v>42431572.5</v>
      </c>
      <c r="L70" s="202">
        <v>977596</v>
      </c>
      <c r="M70" s="202">
        <v>16711722.710000001</v>
      </c>
      <c r="N70" s="207"/>
      <c r="O70" s="202">
        <v>9445709.9600000009</v>
      </c>
      <c r="P70" s="202">
        <v>6351733.5999999996</v>
      </c>
      <c r="Q70" s="207">
        <v>15797443.560000001</v>
      </c>
      <c r="R70" s="202">
        <v>6130582.8200000003</v>
      </c>
      <c r="S70" s="202">
        <v>3544776.66</v>
      </c>
      <c r="T70" s="202">
        <v>2351310.54</v>
      </c>
      <c r="U70" s="202">
        <v>3815135.24</v>
      </c>
      <c r="V70" s="202">
        <v>125892.74</v>
      </c>
      <c r="W70" s="202">
        <v>1972661.49</v>
      </c>
      <c r="X70" s="202">
        <v>0</v>
      </c>
      <c r="Y70" s="202">
        <v>298871.66000000003</v>
      </c>
      <c r="Z70" s="202">
        <v>0</v>
      </c>
      <c r="AA70" s="202">
        <v>96652.290000000008</v>
      </c>
      <c r="AB70" s="202">
        <v>8784784.7300000004</v>
      </c>
      <c r="AC70" s="207">
        <v>155962969.97</v>
      </c>
    </row>
    <row r="71" spans="1:29">
      <c r="A71" s="280">
        <v>8</v>
      </c>
      <c r="B71" s="225">
        <v>70</v>
      </c>
      <c r="C71" s="225">
        <v>9</v>
      </c>
      <c r="D71" s="202" t="s">
        <v>51</v>
      </c>
      <c r="E71" s="202" t="s">
        <v>243</v>
      </c>
      <c r="F71" s="270" t="s">
        <v>380</v>
      </c>
      <c r="G71" s="202">
        <v>44623676.330000006</v>
      </c>
      <c r="H71" s="202">
        <v>15051181.25</v>
      </c>
      <c r="I71" s="202">
        <v>32386992.73</v>
      </c>
      <c r="J71" s="202">
        <v>2876876.4499999997</v>
      </c>
      <c r="K71" s="207">
        <v>50315050.430000007</v>
      </c>
      <c r="L71" s="202">
        <v>870619.17</v>
      </c>
      <c r="M71" s="202">
        <v>23820735.57</v>
      </c>
      <c r="N71" s="207"/>
      <c r="O71" s="202">
        <v>7929877.2299999995</v>
      </c>
      <c r="P71" s="202">
        <v>7026585.75</v>
      </c>
      <c r="Q71" s="207">
        <v>14956462.98</v>
      </c>
      <c r="R71" s="202">
        <v>9163040.4400000013</v>
      </c>
      <c r="S71" s="202">
        <v>36685776.07</v>
      </c>
      <c r="T71" s="202">
        <v>5694678.5</v>
      </c>
      <c r="U71" s="202">
        <v>5543638.0700000003</v>
      </c>
      <c r="V71" s="202">
        <v>72900.600000000006</v>
      </c>
      <c r="W71" s="202">
        <v>3640185</v>
      </c>
      <c r="X71" s="202">
        <v>0</v>
      </c>
      <c r="Y71" s="202">
        <v>12048531.59</v>
      </c>
      <c r="Z71" s="202">
        <v>0</v>
      </c>
      <c r="AA71" s="202">
        <v>5794402.7700000005</v>
      </c>
      <c r="AB71" s="202">
        <v>9687707.9900000002</v>
      </c>
      <c r="AC71" s="207">
        <v>222917405.51000002</v>
      </c>
    </row>
    <row r="72" spans="1:29">
      <c r="A72" s="280">
        <v>74</v>
      </c>
      <c r="B72" s="225">
        <v>71</v>
      </c>
      <c r="C72" s="225">
        <v>10</v>
      </c>
      <c r="D72" s="202" t="s">
        <v>45</v>
      </c>
      <c r="E72" s="202" t="s">
        <v>188</v>
      </c>
      <c r="F72" s="270" t="s">
        <v>317</v>
      </c>
      <c r="G72" s="202">
        <v>66632232.249999993</v>
      </c>
      <c r="H72" s="202">
        <v>24399421.719999999</v>
      </c>
      <c r="I72" s="202">
        <v>46931865.259999998</v>
      </c>
      <c r="J72" s="202">
        <v>4215323.3100000005</v>
      </c>
      <c r="K72" s="207">
        <v>75546610.289999992</v>
      </c>
      <c r="L72" s="202">
        <v>814836.03</v>
      </c>
      <c r="M72" s="202">
        <v>33835432.740000002</v>
      </c>
      <c r="N72" s="207"/>
      <c r="O72" s="202">
        <v>15690483.030000001</v>
      </c>
      <c r="P72" s="202">
        <v>12467016.4</v>
      </c>
      <c r="Q72" s="207">
        <v>28157499.43</v>
      </c>
      <c r="R72" s="202">
        <v>10019259.770000001</v>
      </c>
      <c r="S72" s="202">
        <v>10284640.490000002</v>
      </c>
      <c r="T72" s="202">
        <v>10193822</v>
      </c>
      <c r="U72" s="202">
        <v>6959530.2999999998</v>
      </c>
      <c r="V72" s="202">
        <v>1077120.1599999999</v>
      </c>
      <c r="W72" s="202">
        <v>7805828.29</v>
      </c>
      <c r="X72" s="202">
        <v>0</v>
      </c>
      <c r="Y72" s="202">
        <v>2794938.2800000003</v>
      </c>
      <c r="Z72" s="202">
        <v>0</v>
      </c>
      <c r="AA72" s="202">
        <v>546353.23</v>
      </c>
      <c r="AB72" s="202">
        <v>29480576.659999996</v>
      </c>
      <c r="AC72" s="207">
        <v>284148679.92000002</v>
      </c>
    </row>
    <row r="73" spans="1:29">
      <c r="A73" s="280">
        <v>79</v>
      </c>
      <c r="B73" s="225">
        <v>72</v>
      </c>
      <c r="C73" s="225">
        <v>10</v>
      </c>
      <c r="D73" s="202" t="s">
        <v>45</v>
      </c>
      <c r="E73" s="202" t="s">
        <v>193</v>
      </c>
      <c r="F73" s="270" t="s">
        <v>322</v>
      </c>
      <c r="G73" s="202">
        <v>63208382.32</v>
      </c>
      <c r="H73" s="202">
        <v>23022864.52</v>
      </c>
      <c r="I73" s="202">
        <v>42152058.450000003</v>
      </c>
      <c r="J73" s="202">
        <v>3650907.85</v>
      </c>
      <c r="K73" s="207">
        <v>68825830.819999993</v>
      </c>
      <c r="L73" s="202">
        <v>605798.56000000006</v>
      </c>
      <c r="M73" s="202">
        <v>29730493.140000001</v>
      </c>
      <c r="N73" s="207"/>
      <c r="O73" s="202">
        <v>12671638.57</v>
      </c>
      <c r="P73" s="202">
        <v>7275807.7999999998</v>
      </c>
      <c r="Q73" s="207">
        <v>19947446.370000001</v>
      </c>
      <c r="R73" s="202">
        <v>6615746.3799999999</v>
      </c>
      <c r="S73" s="202">
        <v>13473588.439999999</v>
      </c>
      <c r="T73" s="202">
        <v>14644481.32</v>
      </c>
      <c r="U73" s="202">
        <v>6155093.9199999999</v>
      </c>
      <c r="V73" s="202">
        <v>113682.78</v>
      </c>
      <c r="W73" s="202">
        <v>4078653.73</v>
      </c>
      <c r="X73" s="202">
        <v>0</v>
      </c>
      <c r="Y73" s="202">
        <v>2005988.2</v>
      </c>
      <c r="Z73" s="202">
        <v>0</v>
      </c>
      <c r="AA73" s="202">
        <v>892637.66</v>
      </c>
      <c r="AB73" s="202">
        <v>23184145.080000002</v>
      </c>
      <c r="AC73" s="207">
        <v>253481968.71999994</v>
      </c>
    </row>
    <row r="74" spans="1:29">
      <c r="A74" s="280">
        <v>81</v>
      </c>
      <c r="B74" s="225">
        <v>73</v>
      </c>
      <c r="C74" s="225">
        <v>10</v>
      </c>
      <c r="D74" s="202" t="s">
        <v>45</v>
      </c>
      <c r="E74" s="202" t="s">
        <v>195</v>
      </c>
      <c r="F74" s="270" t="s">
        <v>324</v>
      </c>
      <c r="G74" s="202">
        <v>51266955.710000001</v>
      </c>
      <c r="H74" s="202">
        <v>23880554.720000003</v>
      </c>
      <c r="I74" s="202">
        <v>32503527.330000002</v>
      </c>
      <c r="J74" s="202">
        <v>3474628.2699999996</v>
      </c>
      <c r="K74" s="207">
        <v>59858710.320000008</v>
      </c>
      <c r="L74" s="202">
        <v>637967.80000000005</v>
      </c>
      <c r="M74" s="202">
        <v>28047005</v>
      </c>
      <c r="N74" s="207"/>
      <c r="O74" s="202">
        <v>9689452.1600000001</v>
      </c>
      <c r="P74" s="202">
        <v>7495602.75</v>
      </c>
      <c r="Q74" s="207">
        <v>17185054.91</v>
      </c>
      <c r="R74" s="202">
        <v>6394404.8200000003</v>
      </c>
      <c r="S74" s="202">
        <v>12142881.32</v>
      </c>
      <c r="T74" s="202">
        <v>10459173.469999999</v>
      </c>
      <c r="U74" s="202">
        <v>6104462.3200000003</v>
      </c>
      <c r="V74" s="202">
        <v>726020.95</v>
      </c>
      <c r="W74" s="202">
        <v>14385340.119999999</v>
      </c>
      <c r="X74" s="202">
        <v>0</v>
      </c>
      <c r="Y74" s="202">
        <v>1045917.3500000001</v>
      </c>
      <c r="Z74" s="202">
        <v>0</v>
      </c>
      <c r="AA74" s="202">
        <v>450457.98000000004</v>
      </c>
      <c r="AB74" s="202">
        <v>18994977.469999999</v>
      </c>
      <c r="AC74" s="207">
        <v>227699329.53999993</v>
      </c>
    </row>
    <row r="75" spans="1:29">
      <c r="A75" s="280">
        <v>28</v>
      </c>
      <c r="B75" s="225">
        <v>74</v>
      </c>
      <c r="C75" s="225">
        <v>10</v>
      </c>
      <c r="D75" s="202" t="s">
        <v>53</v>
      </c>
      <c r="E75" s="202" t="s">
        <v>207</v>
      </c>
      <c r="F75" s="270" t="s">
        <v>339</v>
      </c>
      <c r="G75" s="202">
        <v>72952022.459999993</v>
      </c>
      <c r="H75" s="202">
        <v>23459229.879999999</v>
      </c>
      <c r="I75" s="202">
        <v>39227534.75</v>
      </c>
      <c r="J75" s="202">
        <v>3814704.57</v>
      </c>
      <c r="K75" s="207">
        <v>66501469.199999996</v>
      </c>
      <c r="L75" s="202">
        <v>857353.89</v>
      </c>
      <c r="M75" s="202">
        <v>28656704.829999998</v>
      </c>
      <c r="N75" s="207"/>
      <c r="O75" s="202">
        <v>14056881.93</v>
      </c>
      <c r="P75" s="202">
        <v>17684493</v>
      </c>
      <c r="Q75" s="207">
        <v>31741374.93</v>
      </c>
      <c r="R75" s="202">
        <v>17189088.689999998</v>
      </c>
      <c r="S75" s="202">
        <v>9711919.7400000002</v>
      </c>
      <c r="T75" s="202">
        <v>9698138.0999999996</v>
      </c>
      <c r="U75" s="202">
        <v>5852685.9099999992</v>
      </c>
      <c r="V75" s="202">
        <v>123051.89</v>
      </c>
      <c r="W75" s="202">
        <v>6174775.5</v>
      </c>
      <c r="X75" s="202">
        <v>0</v>
      </c>
      <c r="Y75" s="202">
        <v>2544031</v>
      </c>
      <c r="Z75" s="202">
        <v>0</v>
      </c>
      <c r="AA75" s="202">
        <v>393001.52</v>
      </c>
      <c r="AB75" s="202">
        <v>17166231.959999997</v>
      </c>
      <c r="AC75" s="207">
        <v>269561849.62</v>
      </c>
    </row>
    <row r="76" spans="1:29">
      <c r="A76" s="280">
        <v>54</v>
      </c>
      <c r="B76" s="225">
        <v>75</v>
      </c>
      <c r="C76" s="225">
        <v>10</v>
      </c>
      <c r="D76" s="202" t="s">
        <v>47</v>
      </c>
      <c r="E76" s="202" t="s">
        <v>215</v>
      </c>
      <c r="F76" s="270" t="s">
        <v>347</v>
      </c>
      <c r="G76" s="202">
        <v>64698798.600000001</v>
      </c>
      <c r="H76" s="202">
        <v>21540714</v>
      </c>
      <c r="I76" s="202">
        <v>38182305.32</v>
      </c>
      <c r="J76" s="202">
        <v>3986451.08</v>
      </c>
      <c r="K76" s="207">
        <v>63709470.399999999</v>
      </c>
      <c r="L76" s="202">
        <v>1457484.2999999998</v>
      </c>
      <c r="M76" s="202">
        <v>26868098.93</v>
      </c>
      <c r="N76" s="207"/>
      <c r="O76" s="202">
        <v>7835502.4100000001</v>
      </c>
      <c r="P76" s="202">
        <v>9126565.1099999994</v>
      </c>
      <c r="Q76" s="207">
        <v>16962067.52</v>
      </c>
      <c r="R76" s="202">
        <v>8363441.1099999994</v>
      </c>
      <c r="S76" s="202">
        <v>8087968.7199999988</v>
      </c>
      <c r="T76" s="202">
        <v>8233878.2999999998</v>
      </c>
      <c r="U76" s="202">
        <v>6012144.6000000006</v>
      </c>
      <c r="V76" s="202">
        <v>1433996.74</v>
      </c>
      <c r="W76" s="202">
        <v>2030079.72</v>
      </c>
      <c r="X76" s="202">
        <v>0</v>
      </c>
      <c r="Y76" s="202">
        <v>25403.68</v>
      </c>
      <c r="Z76" s="202">
        <v>0</v>
      </c>
      <c r="AA76" s="202">
        <v>8087180.1699999999</v>
      </c>
      <c r="AB76" s="202">
        <v>14463892.130000001</v>
      </c>
      <c r="AC76" s="207">
        <v>230433904.92000002</v>
      </c>
    </row>
    <row r="77" spans="1:29">
      <c r="A77" s="280">
        <v>86</v>
      </c>
      <c r="B77" s="225">
        <v>76</v>
      </c>
      <c r="C77" s="225">
        <v>10</v>
      </c>
      <c r="D77" s="202" t="s">
        <v>45</v>
      </c>
      <c r="E77" s="202" t="s">
        <v>200</v>
      </c>
      <c r="F77" s="270" t="s">
        <v>329</v>
      </c>
      <c r="G77" s="202">
        <v>61205638.629999995</v>
      </c>
      <c r="H77" s="202">
        <v>29580510.170000002</v>
      </c>
      <c r="I77" s="202">
        <v>52892740</v>
      </c>
      <c r="J77" s="202">
        <v>4429017.8099999996</v>
      </c>
      <c r="K77" s="207">
        <v>86902267.980000004</v>
      </c>
      <c r="L77" s="202">
        <v>1863525.29</v>
      </c>
      <c r="M77" s="202">
        <v>36250216.130000003</v>
      </c>
      <c r="N77" s="207"/>
      <c r="O77" s="202">
        <v>20843784.349999998</v>
      </c>
      <c r="P77" s="202">
        <v>18946362.870000001</v>
      </c>
      <c r="Q77" s="207">
        <v>39790147.219999999</v>
      </c>
      <c r="R77" s="202">
        <v>15081684.649999999</v>
      </c>
      <c r="S77" s="202">
        <v>19749538.27</v>
      </c>
      <c r="T77" s="202">
        <v>8838186</v>
      </c>
      <c r="U77" s="202">
        <v>7809144.870000001</v>
      </c>
      <c r="V77" s="202">
        <v>277009.48</v>
      </c>
      <c r="W77" s="202">
        <v>8312940.1399999997</v>
      </c>
      <c r="X77" s="202">
        <v>0</v>
      </c>
      <c r="Y77" s="202">
        <v>4848090.09</v>
      </c>
      <c r="Z77" s="202">
        <v>0</v>
      </c>
      <c r="AA77" s="202">
        <v>1662496.94</v>
      </c>
      <c r="AB77" s="202">
        <v>26061718.679999996</v>
      </c>
      <c r="AC77" s="207">
        <v>318652604.37</v>
      </c>
    </row>
    <row r="78" spans="1:29">
      <c r="A78" s="280">
        <v>11</v>
      </c>
      <c r="B78" s="225">
        <v>77</v>
      </c>
      <c r="C78" s="225">
        <v>10</v>
      </c>
      <c r="D78" s="202" t="s">
        <v>51</v>
      </c>
      <c r="E78" s="202" t="s">
        <v>246</v>
      </c>
      <c r="F78" s="270" t="s">
        <v>383</v>
      </c>
      <c r="G78" s="202">
        <v>60927811.469999999</v>
      </c>
      <c r="H78" s="202">
        <v>21113267.079999998</v>
      </c>
      <c r="I78" s="202">
        <v>36960372.469999999</v>
      </c>
      <c r="J78" s="202">
        <v>3541923.5</v>
      </c>
      <c r="K78" s="207">
        <v>61615563.049999997</v>
      </c>
      <c r="L78" s="202">
        <v>1958317.31</v>
      </c>
      <c r="M78" s="202">
        <v>29130878.420000002</v>
      </c>
      <c r="N78" s="207"/>
      <c r="O78" s="202">
        <v>16886540.239999998</v>
      </c>
      <c r="P78" s="202">
        <v>11708920.75</v>
      </c>
      <c r="Q78" s="207">
        <v>28595460.989999998</v>
      </c>
      <c r="R78" s="202">
        <v>10141802.419999998</v>
      </c>
      <c r="S78" s="202">
        <v>18563299.25</v>
      </c>
      <c r="T78" s="202">
        <v>8648744</v>
      </c>
      <c r="U78" s="202">
        <v>6385150.2800000003</v>
      </c>
      <c r="V78" s="202">
        <v>1329242.2</v>
      </c>
      <c r="W78" s="202">
        <v>7357701.3799999999</v>
      </c>
      <c r="X78" s="202">
        <v>0</v>
      </c>
      <c r="Y78" s="202">
        <v>6402816.0600000005</v>
      </c>
      <c r="Z78" s="202">
        <v>0</v>
      </c>
      <c r="AA78" s="202">
        <v>447745.68</v>
      </c>
      <c r="AB78" s="202">
        <v>17837759.27</v>
      </c>
      <c r="AC78" s="207">
        <v>259342291.78</v>
      </c>
    </row>
    <row r="79" spans="1:29">
      <c r="A79" s="280">
        <v>71</v>
      </c>
      <c r="B79" s="225">
        <v>78</v>
      </c>
      <c r="C79" s="225">
        <v>11</v>
      </c>
      <c r="D79" s="202" t="s">
        <v>45</v>
      </c>
      <c r="E79" s="202" t="s">
        <v>186</v>
      </c>
      <c r="F79" s="270" t="s">
        <v>314</v>
      </c>
      <c r="G79" s="202">
        <v>113689329.70000002</v>
      </c>
      <c r="H79" s="202">
        <v>41762614.159999996</v>
      </c>
      <c r="I79" s="202">
        <v>82209773.670000002</v>
      </c>
      <c r="J79" s="202">
        <v>8984583.0799999982</v>
      </c>
      <c r="K79" s="207">
        <v>132956970.91</v>
      </c>
      <c r="L79" s="202">
        <v>2932981.97</v>
      </c>
      <c r="M79" s="202">
        <v>77618324.650000006</v>
      </c>
      <c r="N79" s="207"/>
      <c r="O79" s="202">
        <v>34731374.5</v>
      </c>
      <c r="P79" s="202">
        <v>17207419.09</v>
      </c>
      <c r="Q79" s="207">
        <v>51938793.590000004</v>
      </c>
      <c r="R79" s="202">
        <v>12129083.040000001</v>
      </c>
      <c r="S79" s="202">
        <v>42572894.520000003</v>
      </c>
      <c r="T79" s="202">
        <v>13930272.300000001</v>
      </c>
      <c r="U79" s="202">
        <v>15046174.189999999</v>
      </c>
      <c r="V79" s="202">
        <v>1573880.79</v>
      </c>
      <c r="W79" s="202">
        <v>7006310.8999999994</v>
      </c>
      <c r="X79" s="202">
        <v>0</v>
      </c>
      <c r="Y79" s="202">
        <v>7047169.4100000001</v>
      </c>
      <c r="Z79" s="202">
        <v>0</v>
      </c>
      <c r="AA79" s="202">
        <v>2622166.1100000003</v>
      </c>
      <c r="AB79" s="202">
        <v>53265522.890000001</v>
      </c>
      <c r="AC79" s="207">
        <v>534329874.97000009</v>
      </c>
    </row>
    <row r="80" spans="1:29">
      <c r="A80" s="280">
        <v>13</v>
      </c>
      <c r="B80" s="225">
        <v>79</v>
      </c>
      <c r="C80" s="225">
        <v>11</v>
      </c>
      <c r="D80" s="202" t="s">
        <v>55</v>
      </c>
      <c r="E80" s="202" t="s">
        <v>170</v>
      </c>
      <c r="F80" s="270" t="s">
        <v>297</v>
      </c>
      <c r="G80" s="202">
        <v>109210359.94000003</v>
      </c>
      <c r="H80" s="202">
        <v>43018372.859999999</v>
      </c>
      <c r="I80" s="202">
        <v>89146242.230000004</v>
      </c>
      <c r="J80" s="202">
        <v>7429149.6200000001</v>
      </c>
      <c r="K80" s="207">
        <v>139593764.71000001</v>
      </c>
      <c r="L80" s="202">
        <v>2428144.4</v>
      </c>
      <c r="M80" s="202">
        <v>80520800.579999998</v>
      </c>
      <c r="N80" s="207"/>
      <c r="O80" s="202">
        <v>53891127.5</v>
      </c>
      <c r="P80" s="202">
        <v>21663121.239999998</v>
      </c>
      <c r="Q80" s="207">
        <v>75554248.739999995</v>
      </c>
      <c r="R80" s="202">
        <v>18321475.550000001</v>
      </c>
      <c r="S80" s="202">
        <v>32737013.440000001</v>
      </c>
      <c r="T80" s="202">
        <v>25361948</v>
      </c>
      <c r="U80" s="202">
        <v>13484334.130000001</v>
      </c>
      <c r="V80" s="202">
        <v>1107232.58</v>
      </c>
      <c r="W80" s="202">
        <v>6512310.9100000001</v>
      </c>
      <c r="X80" s="202">
        <v>0</v>
      </c>
      <c r="Y80" s="202">
        <v>14387201.02</v>
      </c>
      <c r="Z80" s="202">
        <v>21128.080000000002</v>
      </c>
      <c r="AA80" s="202">
        <v>1478319.98</v>
      </c>
      <c r="AB80" s="202">
        <v>79112320.720000014</v>
      </c>
      <c r="AC80" s="207">
        <v>599830602.78000009</v>
      </c>
    </row>
    <row r="81" spans="1:29">
      <c r="A81" s="280">
        <v>42</v>
      </c>
      <c r="B81" s="225">
        <v>80</v>
      </c>
      <c r="C81" s="225">
        <v>11</v>
      </c>
      <c r="D81" s="202" t="s">
        <v>49</v>
      </c>
      <c r="E81" s="202" t="s">
        <v>227</v>
      </c>
      <c r="F81" s="270" t="s">
        <v>362</v>
      </c>
      <c r="G81" s="202">
        <v>83291026.23999998</v>
      </c>
      <c r="H81" s="202">
        <v>39779081</v>
      </c>
      <c r="I81" s="202">
        <v>61466795.039999999</v>
      </c>
      <c r="J81" s="202">
        <v>5949088.4099999992</v>
      </c>
      <c r="K81" s="207">
        <v>107194964.44999999</v>
      </c>
      <c r="L81" s="202">
        <v>1501863.02</v>
      </c>
      <c r="M81" s="202">
        <v>76920652.969999999</v>
      </c>
      <c r="N81" s="207"/>
      <c r="O81" s="202">
        <v>43645232.789999999</v>
      </c>
      <c r="P81" s="202">
        <v>28490775.890000001</v>
      </c>
      <c r="Q81" s="207">
        <v>72136008.680000007</v>
      </c>
      <c r="R81" s="202">
        <v>19594458.259999998</v>
      </c>
      <c r="S81" s="202">
        <v>46355053.010000005</v>
      </c>
      <c r="T81" s="202">
        <v>18934674.02</v>
      </c>
      <c r="U81" s="202">
        <v>10086818.48</v>
      </c>
      <c r="V81" s="202">
        <v>159821.68</v>
      </c>
      <c r="W81" s="202">
        <v>1261068.6400000001</v>
      </c>
      <c r="X81" s="202">
        <v>935814</v>
      </c>
      <c r="Y81" s="202">
        <v>3475562.33</v>
      </c>
      <c r="Z81" s="202">
        <v>247215.03</v>
      </c>
      <c r="AA81" s="202">
        <v>1091101.56</v>
      </c>
      <c r="AB81" s="202">
        <v>39984088.81000001</v>
      </c>
      <c r="AC81" s="207">
        <v>483170191.17999989</v>
      </c>
    </row>
    <row r="82" spans="1:29">
      <c r="A82" s="280">
        <v>57</v>
      </c>
      <c r="B82" s="225">
        <v>81</v>
      </c>
      <c r="C82" s="225">
        <v>11</v>
      </c>
      <c r="D82" s="202" t="s">
        <v>47</v>
      </c>
      <c r="E82" s="202" t="s">
        <v>218</v>
      </c>
      <c r="F82" s="270" t="s">
        <v>350</v>
      </c>
      <c r="G82" s="202">
        <v>118066912.56999999</v>
      </c>
      <c r="H82" s="202">
        <v>46287606.359999999</v>
      </c>
      <c r="I82" s="202">
        <v>94280728.349999994</v>
      </c>
      <c r="J82" s="202">
        <v>7934443.0900000008</v>
      </c>
      <c r="K82" s="207">
        <v>148502777.79999998</v>
      </c>
      <c r="L82" s="202">
        <v>1338707.3600000001</v>
      </c>
      <c r="M82" s="202">
        <v>78659500.200000003</v>
      </c>
      <c r="N82" s="207"/>
      <c r="O82" s="202">
        <v>67256378.760000005</v>
      </c>
      <c r="P82" s="202">
        <v>17425363.859999999</v>
      </c>
      <c r="Q82" s="207">
        <v>84681742.620000005</v>
      </c>
      <c r="R82" s="202">
        <v>14898963.380000001</v>
      </c>
      <c r="S82" s="202">
        <v>16772425.719999999</v>
      </c>
      <c r="T82" s="202">
        <v>12008998.4</v>
      </c>
      <c r="U82" s="202">
        <v>11748101.67</v>
      </c>
      <c r="V82" s="202">
        <v>108974.70999999999</v>
      </c>
      <c r="W82" s="202">
        <v>5019170.7899999991</v>
      </c>
      <c r="X82" s="202">
        <v>6407000</v>
      </c>
      <c r="Y82" s="202">
        <v>159794.82</v>
      </c>
      <c r="Z82" s="202">
        <v>13472.84</v>
      </c>
      <c r="AA82" s="202">
        <v>467578.57</v>
      </c>
      <c r="AB82" s="202">
        <v>47414601.729999997</v>
      </c>
      <c r="AC82" s="207">
        <v>546268723.17999995</v>
      </c>
    </row>
    <row r="83" spans="1:29">
      <c r="A83" s="280">
        <v>51</v>
      </c>
      <c r="B83" s="225">
        <v>82</v>
      </c>
      <c r="C83" s="225">
        <v>11</v>
      </c>
      <c r="D83" s="202" t="s">
        <v>49</v>
      </c>
      <c r="E83" s="202" t="s">
        <v>235</v>
      </c>
      <c r="F83" s="270" t="s">
        <v>371</v>
      </c>
      <c r="G83" s="202">
        <v>121974461.20999999</v>
      </c>
      <c r="H83" s="202">
        <v>34598198.359999999</v>
      </c>
      <c r="I83" s="202">
        <v>70635310.00999999</v>
      </c>
      <c r="J83" s="202">
        <v>7086007.7300000004</v>
      </c>
      <c r="K83" s="207">
        <v>112319516.09999999</v>
      </c>
      <c r="L83" s="202">
        <v>2128983.9300000002</v>
      </c>
      <c r="M83" s="202">
        <v>91263575.519999996</v>
      </c>
      <c r="N83" s="207"/>
      <c r="O83" s="202">
        <v>33468568.979999997</v>
      </c>
      <c r="P83" s="202">
        <v>7390603.1200000001</v>
      </c>
      <c r="Q83" s="207">
        <v>40859172.099999994</v>
      </c>
      <c r="R83" s="202">
        <v>12945949.139999999</v>
      </c>
      <c r="S83" s="202">
        <v>33123553.5</v>
      </c>
      <c r="T83" s="202">
        <v>21077650.18</v>
      </c>
      <c r="U83" s="202">
        <v>14485876.24</v>
      </c>
      <c r="V83" s="202">
        <v>1284945.19</v>
      </c>
      <c r="W83" s="202">
        <v>3321452.0500000003</v>
      </c>
      <c r="X83" s="202">
        <v>0</v>
      </c>
      <c r="Y83" s="202">
        <v>1134121.75</v>
      </c>
      <c r="Z83" s="202">
        <v>289.42</v>
      </c>
      <c r="AA83" s="202">
        <v>2390451.5499999998</v>
      </c>
      <c r="AB83" s="202">
        <v>43383977.18999999</v>
      </c>
      <c r="AC83" s="207">
        <v>501693975.07000005</v>
      </c>
    </row>
    <row r="84" spans="1:29">
      <c r="A84" s="280">
        <v>62</v>
      </c>
      <c r="B84" s="225">
        <v>83</v>
      </c>
      <c r="C84" s="225">
        <v>12</v>
      </c>
      <c r="D84" s="202" t="s">
        <v>88</v>
      </c>
      <c r="E84" s="202" t="s">
        <v>177</v>
      </c>
      <c r="F84" s="270" t="s">
        <v>305</v>
      </c>
      <c r="G84" s="202">
        <v>177832339.10000002</v>
      </c>
      <c r="H84" s="202">
        <v>42273253</v>
      </c>
      <c r="I84" s="202">
        <v>104069990.69</v>
      </c>
      <c r="J84" s="202">
        <v>11918564.139999999</v>
      </c>
      <c r="K84" s="207">
        <v>158261807.82999998</v>
      </c>
      <c r="L84" s="202">
        <v>1310355.58</v>
      </c>
      <c r="M84" s="202">
        <v>85942147.489999995</v>
      </c>
      <c r="N84" s="207"/>
      <c r="O84" s="202">
        <v>38816069.600000001</v>
      </c>
      <c r="P84" s="202">
        <v>8808451.8100000005</v>
      </c>
      <c r="Q84" s="207">
        <v>47624521.410000004</v>
      </c>
      <c r="R84" s="202">
        <v>21574950.939999998</v>
      </c>
      <c r="S84" s="202">
        <v>19743747.739999998</v>
      </c>
      <c r="T84" s="202">
        <v>16180502.73</v>
      </c>
      <c r="U84" s="202">
        <v>19499047.43</v>
      </c>
      <c r="V84" s="202">
        <v>267651.64</v>
      </c>
      <c r="W84" s="202">
        <v>4364461.9400000004</v>
      </c>
      <c r="X84" s="202">
        <v>0</v>
      </c>
      <c r="Y84" s="202">
        <v>1177000</v>
      </c>
      <c r="Z84" s="202">
        <v>72146201.730000004</v>
      </c>
      <c r="AA84" s="202">
        <v>2569854.9000000004</v>
      </c>
      <c r="AB84" s="202">
        <v>37296238.720000006</v>
      </c>
      <c r="AC84" s="207">
        <v>665790829.18000007</v>
      </c>
    </row>
    <row r="85" spans="1:29">
      <c r="A85" s="280">
        <v>21</v>
      </c>
      <c r="B85" s="225">
        <v>84</v>
      </c>
      <c r="C85" s="225">
        <v>12</v>
      </c>
      <c r="D85" s="202" t="s">
        <v>53</v>
      </c>
      <c r="E85" s="202" t="s">
        <v>201</v>
      </c>
      <c r="F85" s="270" t="s">
        <v>332</v>
      </c>
      <c r="G85" s="202">
        <v>263382510.93000001</v>
      </c>
      <c r="H85" s="202">
        <v>63073921.240000002</v>
      </c>
      <c r="I85" s="202">
        <v>152562835.42000002</v>
      </c>
      <c r="J85" s="202">
        <v>15402894.650000002</v>
      </c>
      <c r="K85" s="207">
        <v>231039651.31000003</v>
      </c>
      <c r="L85" s="202">
        <v>4851812.26</v>
      </c>
      <c r="M85" s="202">
        <v>144818116.00999999</v>
      </c>
      <c r="N85" s="207"/>
      <c r="O85" s="202">
        <v>113019794.25999999</v>
      </c>
      <c r="P85" s="202">
        <v>11568930.65</v>
      </c>
      <c r="Q85" s="207">
        <v>124588724.91</v>
      </c>
      <c r="R85" s="202">
        <v>33763723.389999993</v>
      </c>
      <c r="S85" s="202">
        <v>22207126.460000001</v>
      </c>
      <c r="T85" s="202">
        <v>58038207.299999997</v>
      </c>
      <c r="U85" s="202">
        <v>19528934.440000001</v>
      </c>
      <c r="V85" s="202">
        <v>22459396.109999999</v>
      </c>
      <c r="W85" s="202">
        <v>4491247.87</v>
      </c>
      <c r="X85" s="202">
        <v>0</v>
      </c>
      <c r="Y85" s="202">
        <v>1937453.76</v>
      </c>
      <c r="Z85" s="202">
        <v>857900</v>
      </c>
      <c r="AA85" s="202">
        <v>4650252.4499999993</v>
      </c>
      <c r="AB85" s="202">
        <v>86845005.599999994</v>
      </c>
      <c r="AC85" s="207">
        <v>1023460062.8000001</v>
      </c>
    </row>
    <row r="86" spans="1:29">
      <c r="A86" s="280">
        <v>53</v>
      </c>
      <c r="B86" s="225">
        <v>85</v>
      </c>
      <c r="C86" s="225">
        <v>12</v>
      </c>
      <c r="D86" s="202" t="s">
        <v>47</v>
      </c>
      <c r="E86" s="202" t="s">
        <v>214</v>
      </c>
      <c r="F86" s="270" t="s">
        <v>346</v>
      </c>
      <c r="G86" s="202">
        <v>231266447.35999995</v>
      </c>
      <c r="H86" s="202">
        <v>60777345.730000004</v>
      </c>
      <c r="I86" s="202">
        <v>134200976.89</v>
      </c>
      <c r="J86" s="202">
        <v>14865917.209999999</v>
      </c>
      <c r="K86" s="207">
        <v>209844239.83000001</v>
      </c>
      <c r="L86" s="202">
        <v>8657842.5899999999</v>
      </c>
      <c r="M86" s="202">
        <v>177292412.21000001</v>
      </c>
      <c r="N86" s="207"/>
      <c r="O86" s="202">
        <v>94148072.859999985</v>
      </c>
      <c r="P86" s="202">
        <v>7744970.5999999996</v>
      </c>
      <c r="Q86" s="207">
        <v>101893043.45999998</v>
      </c>
      <c r="R86" s="202">
        <v>21283198.640000001</v>
      </c>
      <c r="S86" s="202">
        <v>38105760.799999997</v>
      </c>
      <c r="T86" s="202">
        <v>28859812.899999999</v>
      </c>
      <c r="U86" s="202">
        <v>19171624.239999998</v>
      </c>
      <c r="V86" s="202">
        <v>16315574.300000001</v>
      </c>
      <c r="W86" s="202">
        <v>4635513.25</v>
      </c>
      <c r="X86" s="202">
        <v>0</v>
      </c>
      <c r="Y86" s="202">
        <v>27742706.990000002</v>
      </c>
      <c r="Z86" s="202">
        <v>4681053.07</v>
      </c>
      <c r="AA86" s="202">
        <v>1908512.27</v>
      </c>
      <c r="AB86" s="202">
        <v>72569543.729999989</v>
      </c>
      <c r="AC86" s="207">
        <v>964227285.63999975</v>
      </c>
    </row>
    <row r="87" spans="1:29">
      <c r="A87" s="280">
        <v>1</v>
      </c>
      <c r="B87" s="225">
        <v>86</v>
      </c>
      <c r="C87" s="225">
        <v>12</v>
      </c>
      <c r="D87" s="202" t="s">
        <v>51</v>
      </c>
      <c r="E87" s="202" t="s">
        <v>237</v>
      </c>
      <c r="F87" s="270" t="s">
        <v>373</v>
      </c>
      <c r="G87" s="202">
        <v>224802595.44</v>
      </c>
      <c r="H87" s="202">
        <v>66204121.390000001</v>
      </c>
      <c r="I87" s="202">
        <v>119330189.26000001</v>
      </c>
      <c r="J87" s="202">
        <v>14101162.24</v>
      </c>
      <c r="K87" s="207">
        <v>199635472.89000002</v>
      </c>
      <c r="L87" s="202">
        <v>3605727</v>
      </c>
      <c r="M87" s="202">
        <v>124268379.06</v>
      </c>
      <c r="N87" s="207"/>
      <c r="O87" s="202">
        <v>63051790.350000001</v>
      </c>
      <c r="P87" s="202">
        <v>22382274.16</v>
      </c>
      <c r="Q87" s="207">
        <v>85434064.510000005</v>
      </c>
      <c r="R87" s="202">
        <v>24168140.850000001</v>
      </c>
      <c r="S87" s="202">
        <v>11526574.65</v>
      </c>
      <c r="T87" s="202">
        <v>42319290</v>
      </c>
      <c r="U87" s="202">
        <v>22283059.630000003</v>
      </c>
      <c r="V87" s="202">
        <v>3683375.55</v>
      </c>
      <c r="W87" s="202">
        <v>2781354.5</v>
      </c>
      <c r="X87" s="202">
        <v>0</v>
      </c>
      <c r="Y87" s="202">
        <v>14314119.09</v>
      </c>
      <c r="Z87" s="202">
        <v>12913977.529999999</v>
      </c>
      <c r="AA87" s="202">
        <v>3798597.98</v>
      </c>
      <c r="AB87" s="202">
        <v>61807861.329999998</v>
      </c>
      <c r="AC87" s="207">
        <v>837342590.01000011</v>
      </c>
    </row>
    <row r="88" spans="1:29">
      <c r="A88" s="280">
        <v>68</v>
      </c>
      <c r="B88" s="225">
        <v>87</v>
      </c>
      <c r="C88" s="225">
        <v>13</v>
      </c>
      <c r="D88" s="202" t="s">
        <v>45</v>
      </c>
      <c r="E88" s="202" t="s">
        <v>183</v>
      </c>
      <c r="F88" s="270" t="s">
        <v>311</v>
      </c>
      <c r="G88" s="202">
        <v>617442158.91999996</v>
      </c>
      <c r="H88" s="202">
        <v>188447725</v>
      </c>
      <c r="I88" s="202">
        <v>462887289.61000001</v>
      </c>
      <c r="J88" s="202">
        <v>39947245.25</v>
      </c>
      <c r="K88" s="207">
        <v>691282259.86000001</v>
      </c>
      <c r="L88" s="202">
        <v>10440188.040000001</v>
      </c>
      <c r="M88" s="202">
        <v>777588589.09000003</v>
      </c>
      <c r="N88" s="207"/>
      <c r="O88" s="202">
        <v>443048733.22999996</v>
      </c>
      <c r="P88" s="202">
        <v>15141033.35</v>
      </c>
      <c r="Q88" s="207">
        <v>458189766.57999998</v>
      </c>
      <c r="R88" s="202">
        <v>89563210.909999996</v>
      </c>
      <c r="S88" s="202">
        <v>153374824.31</v>
      </c>
      <c r="T88" s="202">
        <v>125409279.8</v>
      </c>
      <c r="U88" s="202">
        <v>58531027.660000004</v>
      </c>
      <c r="V88" s="202">
        <v>1303824.8</v>
      </c>
      <c r="W88" s="202">
        <v>9226790.6999999993</v>
      </c>
      <c r="X88" s="202">
        <v>12936000</v>
      </c>
      <c r="Y88" s="202">
        <v>31082290.82</v>
      </c>
      <c r="Z88" s="202">
        <v>18873908.380000003</v>
      </c>
      <c r="AA88" s="202">
        <v>14452386.51</v>
      </c>
      <c r="AB88" s="202">
        <v>185435423.37</v>
      </c>
      <c r="AC88" s="207">
        <v>3255131929.75</v>
      </c>
    </row>
    <row r="89" spans="1:29">
      <c r="A89" s="280">
        <v>35</v>
      </c>
      <c r="B89" s="225">
        <v>88</v>
      </c>
      <c r="C89" s="225">
        <v>13</v>
      </c>
      <c r="D89" s="202" t="s">
        <v>49</v>
      </c>
      <c r="E89" s="202" t="s">
        <v>221</v>
      </c>
      <c r="F89" s="270" t="s">
        <v>355</v>
      </c>
      <c r="G89" s="202">
        <v>439763741.02999997</v>
      </c>
      <c r="H89" s="202">
        <v>143918596.10999998</v>
      </c>
      <c r="I89" s="202">
        <v>277737164.03999996</v>
      </c>
      <c r="J89" s="202">
        <v>27781048.100000001</v>
      </c>
      <c r="K89" s="207">
        <v>449436808.25</v>
      </c>
      <c r="L89" s="202">
        <v>5746182.5999999996</v>
      </c>
      <c r="M89" s="202">
        <v>446136555.38999999</v>
      </c>
      <c r="N89" s="207"/>
      <c r="O89" s="202">
        <v>244462842.32999998</v>
      </c>
      <c r="P89" s="202">
        <v>39627618.700000003</v>
      </c>
      <c r="Q89" s="207">
        <v>284090461.02999997</v>
      </c>
      <c r="R89" s="202">
        <v>50733399.399999999</v>
      </c>
      <c r="S89" s="202">
        <v>109791628.39999999</v>
      </c>
      <c r="T89" s="202">
        <v>65126823</v>
      </c>
      <c r="U89" s="202">
        <v>47108562.679999992</v>
      </c>
      <c r="V89" s="202">
        <v>672406.77</v>
      </c>
      <c r="W89" s="202">
        <v>3938406.7</v>
      </c>
      <c r="X89" s="202">
        <v>0</v>
      </c>
      <c r="Y89" s="202">
        <v>1845211.6</v>
      </c>
      <c r="Z89" s="202">
        <v>1747.05</v>
      </c>
      <c r="AA89" s="202">
        <v>8626967.6300000008</v>
      </c>
      <c r="AB89" s="202">
        <v>113948961.86999996</v>
      </c>
      <c r="AC89" s="207">
        <v>2026967863.4000001</v>
      </c>
    </row>
    <row r="90" spans="1:29">
      <c r="F90" s="166"/>
    </row>
    <row r="91" spans="1:29">
      <c r="F91" s="166"/>
    </row>
  </sheetData>
  <autoFilter ref="A1:WVK1">
    <sortState ref="A2:WVK89">
      <sortCondition ref="B1"/>
    </sortState>
  </autoFilter>
  <sortState ref="A2:AC89">
    <sortCondition ref="B2:B89"/>
  </sortState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12"/>
  <sheetViews>
    <sheetView zoomScale="60" zoomScaleNormal="60" workbookViewId="0">
      <pane xSplit="7" topLeftCell="H1" activePane="topRight" state="frozen"/>
      <selection pane="topRight" activeCell="T2" sqref="T2"/>
    </sheetView>
  </sheetViews>
  <sheetFormatPr defaultColWidth="11.44140625" defaultRowHeight="24.6"/>
  <cols>
    <col min="1" max="1" width="5" style="63" customWidth="1"/>
    <col min="2" max="2" width="8.6640625" style="162"/>
    <col min="3" max="3" width="11.6640625" style="278" customWidth="1"/>
    <col min="4" max="4" width="7.6640625" style="278" customWidth="1"/>
    <col min="5" max="6" width="15.44140625" style="176" customWidth="1"/>
    <col min="7" max="7" width="30" style="162" customWidth="1"/>
    <col min="8" max="8" width="13" style="178" customWidth="1"/>
    <col min="9" max="9" width="11.109375" style="178" bestFit="1" customWidth="1"/>
    <col min="10" max="10" width="13.88671875" style="178" customWidth="1"/>
    <col min="11" max="11" width="10.109375" style="178" bestFit="1" customWidth="1"/>
    <col min="12" max="12" width="12.33203125" style="178" customWidth="1"/>
    <col min="13" max="13" width="16.21875" style="173" customWidth="1"/>
    <col min="14" max="14" width="28.6640625" style="173" customWidth="1"/>
    <col min="15" max="15" width="15.109375" style="173" customWidth="1"/>
    <col min="16" max="16" width="15.6640625" style="173" customWidth="1"/>
    <col min="17" max="19" width="11.44140625" style="173" customWidth="1"/>
    <col min="20" max="20" width="8.44140625" style="63" customWidth="1"/>
    <col min="21" max="21" width="11.5546875" style="254" customWidth="1"/>
    <col min="22" max="22" width="14.6640625" style="62" customWidth="1"/>
    <col min="23" max="23" width="13.88671875" style="62" customWidth="1"/>
    <col min="24" max="24" width="25.6640625" style="62" customWidth="1"/>
    <col min="25" max="35" width="16.5546875" style="173" customWidth="1"/>
    <col min="36" max="98" width="11.44140625" style="63"/>
    <col min="99" max="16384" width="11.44140625" style="62"/>
  </cols>
  <sheetData>
    <row r="1" spans="1:35">
      <c r="A1" s="70"/>
      <c r="C1" s="277"/>
      <c r="D1" s="277"/>
      <c r="E1" s="272"/>
      <c r="F1" s="272"/>
      <c r="G1" s="273"/>
      <c r="H1" s="180"/>
      <c r="I1" s="181"/>
      <c r="J1" s="181"/>
      <c r="K1" s="181"/>
      <c r="L1" s="181"/>
      <c r="M1" s="371" t="s">
        <v>135</v>
      </c>
      <c r="N1" s="372"/>
      <c r="O1" s="372"/>
      <c r="P1" s="372"/>
      <c r="Q1" s="372"/>
      <c r="R1" s="372"/>
      <c r="S1" s="373"/>
      <c r="T1" s="70"/>
      <c r="U1" s="341" t="s">
        <v>1343</v>
      </c>
      <c r="V1" s="65"/>
      <c r="W1" s="65"/>
      <c r="Y1" s="368" t="s">
        <v>248</v>
      </c>
      <c r="Z1" s="369"/>
      <c r="AA1" s="369"/>
      <c r="AB1" s="369"/>
      <c r="AC1" s="369"/>
      <c r="AD1" s="369"/>
      <c r="AE1" s="369"/>
      <c r="AF1" s="369"/>
      <c r="AG1" s="369"/>
      <c r="AH1" s="369"/>
      <c r="AI1" s="370"/>
    </row>
    <row r="2" spans="1:35" ht="107.25" customHeight="1">
      <c r="A2" s="69" t="s">
        <v>164</v>
      </c>
      <c r="B2" s="279" t="s">
        <v>1346</v>
      </c>
      <c r="C2" s="279" t="s">
        <v>1345</v>
      </c>
      <c r="D2" s="121" t="s">
        <v>247</v>
      </c>
      <c r="E2" s="121" t="s">
        <v>42</v>
      </c>
      <c r="F2" s="121" t="s">
        <v>164</v>
      </c>
      <c r="G2" s="121" t="s">
        <v>1344</v>
      </c>
      <c r="H2" s="182" t="s">
        <v>280</v>
      </c>
      <c r="I2" s="183" t="s">
        <v>270</v>
      </c>
      <c r="J2" s="183" t="s">
        <v>276</v>
      </c>
      <c r="K2" s="183" t="s">
        <v>275</v>
      </c>
      <c r="L2" s="183" t="s">
        <v>274</v>
      </c>
      <c r="M2" s="177" t="s">
        <v>137</v>
      </c>
      <c r="N2" s="177" t="s">
        <v>253</v>
      </c>
      <c r="O2" s="177" t="s">
        <v>139</v>
      </c>
      <c r="P2" s="177" t="s">
        <v>140</v>
      </c>
      <c r="Q2" s="177" t="s">
        <v>141</v>
      </c>
      <c r="R2" s="177" t="s">
        <v>142</v>
      </c>
      <c r="S2" s="177" t="s">
        <v>143</v>
      </c>
      <c r="T2" s="68"/>
      <c r="U2" s="341"/>
      <c r="V2" s="65" t="s">
        <v>272</v>
      </c>
      <c r="W2" s="65" t="s">
        <v>730</v>
      </c>
      <c r="X2" s="65" t="s">
        <v>1339</v>
      </c>
      <c r="Y2" s="294" t="s">
        <v>5</v>
      </c>
      <c r="Z2" s="294" t="s">
        <v>8</v>
      </c>
      <c r="AA2" s="294" t="s">
        <v>11</v>
      </c>
      <c r="AB2" s="294" t="s">
        <v>17</v>
      </c>
      <c r="AC2" s="294" t="s">
        <v>20</v>
      </c>
      <c r="AD2" s="294" t="s">
        <v>23</v>
      </c>
      <c r="AE2" s="294" t="s">
        <v>26</v>
      </c>
      <c r="AF2" s="294" t="s">
        <v>29</v>
      </c>
      <c r="AG2" s="294" t="s">
        <v>32</v>
      </c>
      <c r="AH2" s="294" t="s">
        <v>35</v>
      </c>
      <c r="AI2" s="294" t="s">
        <v>38</v>
      </c>
    </row>
    <row r="3" spans="1:35" s="63" customFormat="1" ht="24.6" customHeight="1">
      <c r="A3" s="67" t="s">
        <v>159</v>
      </c>
      <c r="B3" s="280">
        <v>72</v>
      </c>
      <c r="C3" s="225">
        <v>1</v>
      </c>
      <c r="D3" s="225">
        <v>1</v>
      </c>
      <c r="E3" s="202" t="s">
        <v>45</v>
      </c>
      <c r="F3" s="202" t="s">
        <v>159</v>
      </c>
      <c r="G3" s="270" t="s">
        <v>315</v>
      </c>
      <c r="H3" s="236">
        <f>+DATA!G5</f>
        <v>5185</v>
      </c>
      <c r="I3" s="238">
        <f>+DATA!H5</f>
        <v>4063</v>
      </c>
      <c r="J3" s="238">
        <f>+DATA!I5</f>
        <v>104</v>
      </c>
      <c r="K3" s="238">
        <f>+DATA!J5</f>
        <v>113</v>
      </c>
      <c r="L3" s="238">
        <f>+DATA!K5</f>
        <v>905</v>
      </c>
      <c r="M3" s="309">
        <f>+'6.รายรับ'!G4/I3</f>
        <v>1118.4247108048239</v>
      </c>
      <c r="N3" s="249">
        <f>+('6.รายรับ'!H4+'6.รายรับ'!I4+'6.รายรับ'!J4)/I3</f>
        <v>617.11776273689395</v>
      </c>
      <c r="O3" s="249">
        <f>+'6.รายรับ'!K4/'8.คำนวณ'!J3</f>
        <v>2551.625</v>
      </c>
      <c r="P3" s="249">
        <f>+'6.รายรับ'!L4/'8.คำนวณ'!K3</f>
        <v>47538.446637168141</v>
      </c>
      <c r="Q3" s="249">
        <f>+'6.รายรับ'!M4/'8.คำนวณ'!H3</f>
        <v>16.280810028929604</v>
      </c>
      <c r="R3" s="250">
        <f>+'6.รายรับ'!Q4/'8.คำนวณ'!H3</f>
        <v>68.966827386692387</v>
      </c>
      <c r="S3" s="250">
        <f>+'6.รายรับ'!V4/'8.คำนวณ'!I3</f>
        <v>2582.6952227418165</v>
      </c>
      <c r="T3" s="66"/>
      <c r="U3" s="269">
        <f>+'2.Hosp. Group'!L4</f>
        <v>21</v>
      </c>
      <c r="V3" s="63">
        <f>+DATA!L5</f>
        <v>20582</v>
      </c>
      <c r="W3" s="63">
        <f>+DATA!M5</f>
        <v>358.15100000000001</v>
      </c>
      <c r="X3" s="63">
        <f t="shared" ref="X3:X34" si="0">+(V3/U3)+W3</f>
        <v>1338.2462380952381</v>
      </c>
      <c r="Y3" s="251">
        <f>+('7.รายจ่าย'!G2+'7.รายจ่าย'!K2)/'8.คำนวณ'!X3</f>
        <v>14996.928531303458</v>
      </c>
      <c r="Z3" s="251">
        <f>+'7.รายจ่าย'!L2/'8.คำนวณ'!X3</f>
        <v>90.84452213595398</v>
      </c>
      <c r="AA3" s="251">
        <f>+'7.รายจ่าย'!M2/'8.คำนวณ'!X3</f>
        <v>2271.1947050388012</v>
      </c>
      <c r="AB3" s="251">
        <f>+'7.รายจ่าย'!O2/'8.คำนวณ'!X3</f>
        <v>347.7506282120263</v>
      </c>
      <c r="AC3" s="251">
        <f>+'7.รายจ่าย'!P2/'8.คำนวณ'!X3</f>
        <v>11.761662055858393</v>
      </c>
      <c r="AD3" s="251">
        <f>+'7.รายจ่าย'!R2/'8.คำนวณ'!X3</f>
        <v>584.29051226994989</v>
      </c>
      <c r="AE3" s="251">
        <f>+'7.รายจ่าย'!S2/'8.คำนวณ'!X3</f>
        <v>3014.6504545696994</v>
      </c>
      <c r="AF3" s="251">
        <f>+'7.รายจ่าย'!T2/'8.คำนวณ'!X3</f>
        <v>482.41121971609539</v>
      </c>
      <c r="AG3" s="251">
        <f>+'7.รายจ่าย'!U2/'8.คำนวณ'!X3</f>
        <v>816.97915441641794</v>
      </c>
      <c r="AH3" s="251">
        <f>+'7.รายจ่าย'!V2/'8.คำนวณ'!X3</f>
        <v>65.71854080096513</v>
      </c>
      <c r="AI3" s="251">
        <f>+'7.รายจ่าย'!Y2/'8.คำนวณ'!X3</f>
        <v>1602.1329101972156</v>
      </c>
    </row>
    <row r="4" spans="1:35" s="63" customFormat="1">
      <c r="A4" s="67" t="s">
        <v>162</v>
      </c>
      <c r="B4" s="280">
        <v>25</v>
      </c>
      <c r="C4" s="225">
        <v>2</v>
      </c>
      <c r="D4" s="225">
        <v>1</v>
      </c>
      <c r="E4" s="202" t="s">
        <v>53</v>
      </c>
      <c r="F4" s="202" t="s">
        <v>160</v>
      </c>
      <c r="G4" s="270" t="s">
        <v>336</v>
      </c>
      <c r="H4" s="236">
        <f>+DATA!G6</f>
        <v>11706</v>
      </c>
      <c r="I4" s="238">
        <f>+DATA!H6</f>
        <v>8768</v>
      </c>
      <c r="J4" s="238">
        <f>+DATA!I6</f>
        <v>267</v>
      </c>
      <c r="K4" s="238">
        <f>+DATA!J6</f>
        <v>658</v>
      </c>
      <c r="L4" s="238">
        <f>+DATA!K6</f>
        <v>2013</v>
      </c>
      <c r="M4" s="249">
        <f>+'6.รายรับ'!G5/I4</f>
        <v>1834.768574361314</v>
      </c>
      <c r="N4" s="249">
        <f>+('6.รายรับ'!H5+'6.รายรับ'!I5+'6.รายรับ'!J5)/I4</f>
        <v>1248.541207801095</v>
      </c>
      <c r="O4" s="249">
        <f>+'6.รายรับ'!K5/'8.คำนวณ'!J4</f>
        <v>2513.0580524344568</v>
      </c>
      <c r="P4" s="249">
        <f>+'6.รายรับ'!L5/'8.คำนวณ'!K4</f>
        <v>4773.1354255319156</v>
      </c>
      <c r="Q4" s="249">
        <f>+'6.รายรับ'!M5/'8.คำนวณ'!H4</f>
        <v>14.81671792243294</v>
      </c>
      <c r="R4" s="250">
        <f>+'6.รายรับ'!Q5/'8.คำนวณ'!H4</f>
        <v>98.261831539381518</v>
      </c>
      <c r="S4" s="250">
        <f>+'6.รายรับ'!V5/'8.คำนวณ'!I4</f>
        <v>1907.6560960310219</v>
      </c>
      <c r="T4" s="66"/>
      <c r="U4" s="269">
        <f>+'2.Hosp. Group'!L5</f>
        <v>21</v>
      </c>
      <c r="V4" s="63">
        <f>+DATA!L6</f>
        <v>29861</v>
      </c>
      <c r="W4" s="63">
        <f>+DATA!M6</f>
        <v>888.94200000000001</v>
      </c>
      <c r="X4" s="63">
        <f t="shared" si="0"/>
        <v>2310.8943809523807</v>
      </c>
      <c r="Y4" s="251">
        <f>+('7.รายจ่าย'!G3+'7.รายจ่าย'!K3)/'8.คำนวณ'!X4</f>
        <v>14781.231951380936</v>
      </c>
      <c r="Z4" s="251">
        <f>+'7.รายจ่าย'!L3/'8.คำนวณ'!X4</f>
        <v>140.72765621853029</v>
      </c>
      <c r="AA4" s="251">
        <f>+'7.รายจ่าย'!M3/'8.คำนวณ'!X4</f>
        <v>1486.4685068749513</v>
      </c>
      <c r="AB4" s="251">
        <f>+'7.รายจ่าย'!O3/'8.คำนวณ'!X4</f>
        <v>437.1106089165807</v>
      </c>
      <c r="AC4" s="251">
        <f>+'7.รายจ่าย'!P3/'8.คำนวณ'!X4</f>
        <v>875.98062321036628</v>
      </c>
      <c r="AD4" s="251">
        <f>+'7.รายจ่าย'!R3/'8.คำนวณ'!X4</f>
        <v>1070.8464525237828</v>
      </c>
      <c r="AE4" s="251">
        <f>+'7.รายจ่าย'!S3/'8.คำนวณ'!X4</f>
        <v>1977.7983700476966</v>
      </c>
      <c r="AF4" s="251">
        <f>+'7.รายจ่าย'!T3/'8.คำนวณ'!X4</f>
        <v>118.73125931740881</v>
      </c>
      <c r="AG4" s="251">
        <f>+'7.รายจ่าย'!U3/'8.คำนวณ'!X4</f>
        <v>386.37600548062392</v>
      </c>
      <c r="AH4" s="251">
        <f>+'7.รายจ่าย'!V3/'8.คำนวณ'!X4</f>
        <v>172.97545629725471</v>
      </c>
      <c r="AI4" s="251">
        <f>+'7.รายจ่าย'!Y3/'8.คำนวณ'!X4</f>
        <v>245.37069053165195</v>
      </c>
    </row>
    <row r="5" spans="1:35" s="63" customFormat="1">
      <c r="A5" s="67" t="s">
        <v>161</v>
      </c>
      <c r="B5" s="280">
        <v>20</v>
      </c>
      <c r="C5" s="225">
        <v>3</v>
      </c>
      <c r="D5" s="225">
        <v>1</v>
      </c>
      <c r="E5" s="202" t="s">
        <v>55</v>
      </c>
      <c r="F5" s="202" t="s">
        <v>158</v>
      </c>
      <c r="G5" s="270" t="s">
        <v>304</v>
      </c>
      <c r="H5" s="236">
        <f>+DATA!G7</f>
        <v>14045</v>
      </c>
      <c r="I5" s="238">
        <f>+DATA!H7</f>
        <v>11241</v>
      </c>
      <c r="J5" s="238">
        <f>+DATA!I7</f>
        <v>405</v>
      </c>
      <c r="K5" s="238">
        <f>+DATA!J7</f>
        <v>792</v>
      </c>
      <c r="L5" s="238">
        <f>+DATA!K7</f>
        <v>1607</v>
      </c>
      <c r="M5" s="249">
        <f>+'6.รายรับ'!G6/I5</f>
        <v>1677.1245814429324</v>
      </c>
      <c r="N5" s="249">
        <f>+('6.รายรับ'!H6+'6.รายรับ'!I6+'6.รายรับ'!J6)/I5</f>
        <v>666.97251312160847</v>
      </c>
      <c r="O5" s="249">
        <f>+'6.รายรับ'!K6/'8.คำนวณ'!J5</f>
        <v>1546.1876049382718</v>
      </c>
      <c r="P5" s="249">
        <f>+'6.รายรับ'!L6/'8.คำนวณ'!K5</f>
        <v>4949.3771717171721</v>
      </c>
      <c r="Q5" s="249">
        <f>+'6.รายรับ'!M6/'8.คำนวณ'!H5</f>
        <v>9.5743325026699893</v>
      </c>
      <c r="R5" s="250">
        <f>+'6.รายรับ'!Q6/'8.คำนวณ'!H5</f>
        <v>93.358561765752938</v>
      </c>
      <c r="S5" s="250">
        <f>+'6.รายรับ'!V6/'8.คำนวณ'!I5</f>
        <v>1481.0284725558224</v>
      </c>
      <c r="T5" s="66"/>
      <c r="U5" s="269">
        <f>+'2.Hosp. Group'!L6</f>
        <v>21</v>
      </c>
      <c r="V5" s="63">
        <f>+DATA!L7</f>
        <v>34328</v>
      </c>
      <c r="W5" s="63">
        <f>+DATA!M7</f>
        <v>698.88</v>
      </c>
      <c r="X5" s="63">
        <f t="shared" si="0"/>
        <v>2333.5466666666666</v>
      </c>
      <c r="Y5" s="251">
        <f>+('7.รายจ่าย'!G4+'7.รายจ่าย'!K4)/'8.คำนวณ'!X5</f>
        <v>14436.88252359784</v>
      </c>
      <c r="Z5" s="251">
        <f>+'7.รายจ่าย'!L4/'8.คำนวณ'!X5</f>
        <v>57.195736389815785</v>
      </c>
      <c r="AA5" s="251">
        <f>+'7.รายจ่าย'!M4/'8.คำนวณ'!X5</f>
        <v>1509.5685894432509</v>
      </c>
      <c r="AB5" s="251">
        <f>+'7.รายจ่าย'!O4/'8.คำนวณ'!X5</f>
        <v>427.46528460255058</v>
      </c>
      <c r="AC5" s="251">
        <f>+'7.รายจ่าย'!P4/'8.คำนวณ'!X5</f>
        <v>679.5278674521187</v>
      </c>
      <c r="AD5" s="251">
        <f>+'7.รายจ่าย'!R4/'8.คำนวณ'!X5</f>
        <v>595.0005499497189</v>
      </c>
      <c r="AE5" s="251">
        <f>+'7.รายจ่าย'!S4/'8.คำนวณ'!X5</f>
        <v>451.90700278831656</v>
      </c>
      <c r="AF5" s="251">
        <f>+'7.รายจ่าย'!T4/'8.คำนวณ'!X5</f>
        <v>287.09432280477216</v>
      </c>
      <c r="AG5" s="251">
        <f>+'7.รายจ่าย'!U4/'8.คำนวณ'!X5</f>
        <v>419.74876011336107</v>
      </c>
      <c r="AH5" s="251">
        <f>+'7.รายจ่าย'!V4/'8.คำนวณ'!X5</f>
        <v>20.522773632125062</v>
      </c>
      <c r="AI5" s="251">
        <f>+'7.รายจ่าย'!Y4/'8.คำนวณ'!X5</f>
        <v>739.46232773003612</v>
      </c>
    </row>
    <row r="6" spans="1:35" s="63" customFormat="1">
      <c r="A6" s="67" t="s">
        <v>163</v>
      </c>
      <c r="B6" s="280">
        <v>41</v>
      </c>
      <c r="C6" s="225">
        <v>4</v>
      </c>
      <c r="D6" s="225">
        <v>1</v>
      </c>
      <c r="E6" s="202" t="s">
        <v>49</v>
      </c>
      <c r="F6" s="202" t="s">
        <v>162</v>
      </c>
      <c r="G6" s="270" t="s">
        <v>361</v>
      </c>
      <c r="H6" s="236">
        <f>+DATA!G8</f>
        <v>14869</v>
      </c>
      <c r="I6" s="238">
        <f>+DATA!H8</f>
        <v>10820</v>
      </c>
      <c r="J6" s="238">
        <f>+DATA!I8</f>
        <v>567</v>
      </c>
      <c r="K6" s="238">
        <f>+DATA!J8</f>
        <v>622</v>
      </c>
      <c r="L6" s="238">
        <f>+DATA!K8</f>
        <v>2860</v>
      </c>
      <c r="M6" s="249">
        <f>+'6.รายรับ'!G7/I6</f>
        <v>1100.9136802218115</v>
      </c>
      <c r="N6" s="249">
        <f>+('6.รายรับ'!H7+'6.รายรับ'!I7+'6.รายรับ'!J7)/I6</f>
        <v>502.87934195933451</v>
      </c>
      <c r="O6" s="249">
        <f>+'6.รายรับ'!K7/'8.คำนวณ'!J6</f>
        <v>669.83823633156976</v>
      </c>
      <c r="P6" s="249">
        <f>+'6.รายรับ'!L7/'8.คำนวณ'!K6</f>
        <v>4564.0952733118975</v>
      </c>
      <c r="Q6" s="249">
        <f>+'6.รายรับ'!M7/'8.คำนวณ'!H6</f>
        <v>8.9602528751092869</v>
      </c>
      <c r="R6" s="250">
        <f>+'6.รายรับ'!Q7/'8.คำนวณ'!H6</f>
        <v>33.162115811419731</v>
      </c>
      <c r="S6" s="250">
        <f>+'6.รายรับ'!V7/'8.คำนวณ'!I6</f>
        <v>1423.3313613678374</v>
      </c>
      <c r="T6" s="66"/>
      <c r="U6" s="269">
        <f>+'2.Hosp. Group'!L7</f>
        <v>21</v>
      </c>
      <c r="V6" s="63">
        <f>+DATA!L8</f>
        <v>28137</v>
      </c>
      <c r="W6" s="63">
        <f>+DATA!M8</f>
        <v>549.91200000000003</v>
      </c>
      <c r="X6" s="63">
        <f t="shared" si="0"/>
        <v>1889.7691428571429</v>
      </c>
      <c r="Y6" s="251">
        <f>+('7.รายจ่าย'!G5+'7.รายจ่าย'!K5)/'8.คำนวณ'!X6</f>
        <v>15987.253551151827</v>
      </c>
      <c r="Z6" s="251">
        <f>+'7.รายจ่าย'!L5/'8.คำนวณ'!X6</f>
        <v>40.607605585081288</v>
      </c>
      <c r="AA6" s="251">
        <f>+'7.รายจ่าย'!M5/'8.คำนวณ'!X6</f>
        <v>1407.8188280594213</v>
      </c>
      <c r="AB6" s="251">
        <f>+'7.รายจ่าย'!O5/'8.คำนวณ'!X6</f>
        <v>476.99364412160998</v>
      </c>
      <c r="AC6" s="251">
        <f>+'7.รายจ่าย'!P5/'8.คำนวณ'!X6</f>
        <v>768.08175511082834</v>
      </c>
      <c r="AD6" s="251">
        <f>+'7.รายจ่าย'!R5/'8.คำนวณ'!X6</f>
        <v>1129.8827362435202</v>
      </c>
      <c r="AE6" s="251">
        <f>+'7.รายจ่าย'!S5/'8.คำนวณ'!X6</f>
        <v>2354.8164635982748</v>
      </c>
      <c r="AF6" s="251">
        <f>+'7.รายจ่าย'!T5/'8.คำนวณ'!X6</f>
        <v>237.63511098558976</v>
      </c>
      <c r="AG6" s="251">
        <f>+'7.รายจ่าย'!U5/'8.คำนวณ'!X6</f>
        <v>433.32236802318408</v>
      </c>
      <c r="AH6" s="251">
        <f>+'7.รายจ่าย'!V5/'8.คำนวณ'!X6</f>
        <v>33.033648705692244</v>
      </c>
      <c r="AI6" s="251">
        <f>+'7.รายจ่าย'!Y5/'8.คำนวณ'!X6</f>
        <v>179.91615604748094</v>
      </c>
    </row>
    <row r="7" spans="1:35" s="63" customFormat="1">
      <c r="A7" s="67" t="s">
        <v>160</v>
      </c>
      <c r="B7" s="280">
        <v>88</v>
      </c>
      <c r="C7" s="225">
        <v>5</v>
      </c>
      <c r="D7" s="225">
        <v>1</v>
      </c>
      <c r="E7" s="202" t="s">
        <v>45</v>
      </c>
      <c r="F7" s="202" t="s">
        <v>166</v>
      </c>
      <c r="G7" s="270" t="s">
        <v>331</v>
      </c>
      <c r="H7" s="236">
        <f>+DATA!G9</f>
        <v>25442</v>
      </c>
      <c r="I7" s="238">
        <f>+DATA!H9</f>
        <v>19069</v>
      </c>
      <c r="J7" s="238">
        <f>+DATA!I9</f>
        <v>1666</v>
      </c>
      <c r="K7" s="238">
        <f>+DATA!J9</f>
        <v>714</v>
      </c>
      <c r="L7" s="238">
        <f>+DATA!K9</f>
        <v>3993</v>
      </c>
      <c r="M7" s="249">
        <f>+'6.รายรับ'!G8/I7</f>
        <v>1259.6832303739052</v>
      </c>
      <c r="N7" s="249">
        <f>+('6.รายรับ'!H8+'6.รายรับ'!I8+'6.รายรับ'!J8)/I7</f>
        <v>385.36154439142064</v>
      </c>
      <c r="O7" s="249">
        <f>+'6.รายรับ'!K8/'8.คำนวณ'!J7</f>
        <v>565.38409363745495</v>
      </c>
      <c r="P7" s="249">
        <f>+'6.รายรับ'!L8/'8.คำนวณ'!K7</f>
        <v>3532.9476050420167</v>
      </c>
      <c r="Q7" s="249">
        <f>+'6.รายรับ'!M8/'8.คำนวณ'!H7</f>
        <v>14.376892539894664</v>
      </c>
      <c r="R7" s="250">
        <f>+'6.รายรับ'!Q8/'8.คำนวณ'!H7</f>
        <v>45.755211854413965</v>
      </c>
      <c r="S7" s="250">
        <f>+'6.รายรับ'!V8/'8.คำนวณ'!I7</f>
        <v>629.28153914730717</v>
      </c>
      <c r="T7" s="66"/>
      <c r="U7" s="269">
        <f>+'2.Hosp. Group'!L8</f>
        <v>21</v>
      </c>
      <c r="V7" s="63">
        <f>+DATA!L9</f>
        <v>40865</v>
      </c>
      <c r="W7" s="63">
        <f>+DATA!M9</f>
        <v>1004.17</v>
      </c>
      <c r="X7" s="63">
        <f t="shared" si="0"/>
        <v>2950.1223809523808</v>
      </c>
      <c r="Y7" s="251">
        <f>+('7.รายจ่าย'!G6+'7.รายจ่าย'!K6)/'8.คำนวณ'!X7</f>
        <v>9412.1347267756628</v>
      </c>
      <c r="Z7" s="251">
        <f>+'7.รายจ่าย'!L6/'8.คำนวณ'!X7</f>
        <v>69.795409617389566</v>
      </c>
      <c r="AA7" s="251">
        <f>+'7.รายจ่าย'!M6/'8.คำนวณ'!X7</f>
        <v>1366.5160794782203</v>
      </c>
      <c r="AB7" s="251">
        <f>+'7.รายจ่าย'!O6/'8.คำนวณ'!X7</f>
        <v>571.00675920304843</v>
      </c>
      <c r="AC7" s="251">
        <f>+'7.รายจ่าย'!P6/'8.คำนวณ'!X7</f>
        <v>831.64669568994475</v>
      </c>
      <c r="AD7" s="251">
        <f>+'7.รายจ่าย'!R6/'8.คำนวณ'!X7</f>
        <v>414.27099021073707</v>
      </c>
      <c r="AE7" s="251">
        <f>+'7.รายจ่าย'!S6/'8.คำนวณ'!X7</f>
        <v>582.78586037673654</v>
      </c>
      <c r="AF7" s="251">
        <f>+'7.รายจ่าย'!T6/'8.คำนวณ'!X7</f>
        <v>160.4026677182238</v>
      </c>
      <c r="AG7" s="251">
        <f>+'7.รายจ่าย'!U6/'8.คำนวณ'!X7</f>
        <v>455.10076079168306</v>
      </c>
      <c r="AH7" s="251">
        <f>+'7.รายจ่าย'!V6/'8.คำนวณ'!X7</f>
        <v>11.014621023792879</v>
      </c>
      <c r="AI7" s="251">
        <f>+'7.รายจ่าย'!Y6/'8.คำนวณ'!X7</f>
        <v>424.2624943565699</v>
      </c>
    </row>
    <row r="8" spans="1:35" s="63" customFormat="1">
      <c r="A8" s="67" t="s">
        <v>158</v>
      </c>
      <c r="B8" s="280">
        <v>59</v>
      </c>
      <c r="C8" s="225">
        <v>6</v>
      </c>
      <c r="D8" s="225">
        <v>1</v>
      </c>
      <c r="E8" s="202" t="s">
        <v>47</v>
      </c>
      <c r="F8" s="202" t="s">
        <v>161</v>
      </c>
      <c r="G8" s="270" t="s">
        <v>352</v>
      </c>
      <c r="H8" s="236">
        <f>+DATA!G10</f>
        <v>15230</v>
      </c>
      <c r="I8" s="238">
        <f>+DATA!H10</f>
        <v>12022</v>
      </c>
      <c r="J8" s="238">
        <f>+DATA!I10</f>
        <v>216</v>
      </c>
      <c r="K8" s="238">
        <f>+DATA!J10</f>
        <v>805</v>
      </c>
      <c r="L8" s="238">
        <f>+DATA!K10</f>
        <v>2187</v>
      </c>
      <c r="M8" s="249">
        <f>+'6.รายรับ'!G9/I8</f>
        <v>1067.6633605057395</v>
      </c>
      <c r="N8" s="249">
        <f>+('6.รายรับ'!H9+'6.รายรับ'!I9+'6.รายรับ'!J9)/I8</f>
        <v>301.15025619697224</v>
      </c>
      <c r="O8" s="249">
        <f>+'6.รายรับ'!K9/'8.คำนวณ'!J8</f>
        <v>1817.9617592592592</v>
      </c>
      <c r="P8" s="249">
        <f>+'6.รายรับ'!L9/'8.คำนวณ'!K8</f>
        <v>3431.1781739130438</v>
      </c>
      <c r="Q8" s="249">
        <f>+'6.รายรับ'!M9/'8.คำนวณ'!H8</f>
        <v>25.385948785292186</v>
      </c>
      <c r="R8" s="250">
        <f>+'6.รายรับ'!Q9/'8.คำนวณ'!H8</f>
        <v>74.674786605384114</v>
      </c>
      <c r="S8" s="250">
        <f>+'6.รายรับ'!V9/'8.คำนวณ'!I8</f>
        <v>943.69657877225086</v>
      </c>
      <c r="T8" s="66"/>
      <c r="U8" s="269">
        <f>+'2.Hosp. Group'!L9</f>
        <v>21</v>
      </c>
      <c r="V8" s="63">
        <f>+DATA!L10</f>
        <v>29446</v>
      </c>
      <c r="W8" s="63">
        <f>+DATA!M10</f>
        <v>665.09299999999996</v>
      </c>
      <c r="X8" s="63">
        <f t="shared" si="0"/>
        <v>2067.283476190476</v>
      </c>
      <c r="Y8" s="251">
        <f>+('7.รายจ่าย'!G7+'7.รายจ่าย'!K7)/'8.คำนวณ'!X8</f>
        <v>13427.269418875976</v>
      </c>
      <c r="Z8" s="251">
        <f>+'7.รายจ่าย'!L7/'8.คำนวณ'!X8</f>
        <v>77.030558137798195</v>
      </c>
      <c r="AA8" s="251">
        <f>+'7.รายจ่าย'!M7/'8.คำนวณ'!X8</f>
        <v>1312.1642006246386</v>
      </c>
      <c r="AB8" s="251">
        <f>+'7.รายจ่าย'!O7/'8.คำนวณ'!X8</f>
        <v>749.3427330317752</v>
      </c>
      <c r="AC8" s="251">
        <f>+'7.รายจ่าย'!P7/'8.คำนวณ'!X8</f>
        <v>879.08230822261748</v>
      </c>
      <c r="AD8" s="251">
        <f>+'7.รายจ่าย'!R7/'8.คำนวณ'!X8</f>
        <v>689.34211800795958</v>
      </c>
      <c r="AE8" s="251">
        <f>+'7.รายจ่าย'!S7/'8.คำนวณ'!X8</f>
        <v>941.3987691645857</v>
      </c>
      <c r="AF8" s="251">
        <f>+'7.รายจ่าย'!T7/'8.คำนวณ'!X8</f>
        <v>249.4916666921967</v>
      </c>
      <c r="AG8" s="251">
        <f>+'7.รายจ่าย'!U7/'8.คำนวณ'!X8</f>
        <v>337.38135482283366</v>
      </c>
      <c r="AH8" s="251">
        <f>+'7.รายจ่าย'!V7/'8.คำนวณ'!X8</f>
        <v>71.942102625453757</v>
      </c>
      <c r="AI8" s="251">
        <f>+'7.รายจ่าย'!Y7/'8.คำนวณ'!X8</f>
        <v>14.318307257283328</v>
      </c>
    </row>
    <row r="9" spans="1:35" s="63" customFormat="1">
      <c r="A9" s="248" t="s">
        <v>166</v>
      </c>
      <c r="B9" s="280">
        <v>12</v>
      </c>
      <c r="C9" s="225">
        <v>7</v>
      </c>
      <c r="D9" s="225">
        <v>1</v>
      </c>
      <c r="E9" s="202" t="s">
        <v>51</v>
      </c>
      <c r="F9" s="202" t="s">
        <v>163</v>
      </c>
      <c r="G9" s="270" t="s">
        <v>384</v>
      </c>
      <c r="H9" s="236">
        <f>+DATA!G11</f>
        <v>15621</v>
      </c>
      <c r="I9" s="238">
        <f>+DATA!H11</f>
        <v>11638</v>
      </c>
      <c r="J9" s="238">
        <f>+DATA!I11</f>
        <v>184</v>
      </c>
      <c r="K9" s="238">
        <f>+DATA!J11</f>
        <v>104</v>
      </c>
      <c r="L9" s="238">
        <f>+DATA!K11</f>
        <v>3695</v>
      </c>
      <c r="M9" s="249">
        <f>+'6.รายรับ'!G10/I9</f>
        <v>1496.8404399381336</v>
      </c>
      <c r="N9" s="249">
        <f>+('6.รายรับ'!H10+'6.รายรับ'!I10+'6.รายรับ'!J10)/I9</f>
        <v>350.91934009279947</v>
      </c>
      <c r="O9" s="249">
        <f>+'6.รายรับ'!K10/'8.คำนวณ'!J9</f>
        <v>1783.3945652173911</v>
      </c>
      <c r="P9" s="249">
        <f>+'6.รายรับ'!L10/'8.คำนวณ'!K9</f>
        <v>17938.298846153848</v>
      </c>
      <c r="Q9" s="249">
        <f>+'6.รายรับ'!M10/'8.คำนวณ'!H9</f>
        <v>7.6920811727802318</v>
      </c>
      <c r="R9" s="250">
        <f>+'6.รายรับ'!Q10/'8.คำนวณ'!H9</f>
        <v>28.561775814608541</v>
      </c>
      <c r="S9" s="250">
        <f>+'6.รายรับ'!V10/'8.คำนวณ'!I9</f>
        <v>774.60226757174769</v>
      </c>
      <c r="T9" s="66"/>
      <c r="U9" s="269">
        <f>+'2.Hosp. Group'!L10</f>
        <v>21</v>
      </c>
      <c r="V9" s="63">
        <f>+DATA!L11</f>
        <v>34271</v>
      </c>
      <c r="W9" s="63">
        <f>+DATA!M11</f>
        <v>686.53099999999995</v>
      </c>
      <c r="X9" s="63">
        <f t="shared" si="0"/>
        <v>2318.4833809523807</v>
      </c>
      <c r="Y9" s="251">
        <f>+('7.รายจ่าย'!G8+'7.รายจ่าย'!K8)/'8.คำนวณ'!X9</f>
        <v>8825.2259982105315</v>
      </c>
      <c r="Z9" s="251">
        <f>+'7.รายจ่าย'!L8/'8.คำนวณ'!X9</f>
        <v>43.856687020215659</v>
      </c>
      <c r="AA9" s="251">
        <f>+'7.รายจ่าย'!M8/'8.คำนวณ'!X9</f>
        <v>1562.7536603310323</v>
      </c>
      <c r="AB9" s="251">
        <f>+'7.รายจ่าย'!O8/'8.คำนวณ'!X9</f>
        <v>405.90599343154355</v>
      </c>
      <c r="AC9" s="251">
        <f>+'7.รายจ่าย'!P8/'8.คำนวณ'!X9</f>
        <v>841.0281333131752</v>
      </c>
      <c r="AD9" s="251">
        <f>+'7.รายจ่าย'!R8/'8.คำนวณ'!X9</f>
        <v>494.30589385084687</v>
      </c>
      <c r="AE9" s="251">
        <f>+'7.รายจ่าย'!S8/'8.คำนวณ'!X9</f>
        <v>280.41272382678903</v>
      </c>
      <c r="AF9" s="251">
        <f>+'7.รายจ่าย'!T8/'8.คำนวณ'!X9</f>
        <v>240.69182664176344</v>
      </c>
      <c r="AG9" s="251">
        <f>+'7.รายจ่าย'!U8/'8.คำนวณ'!X9</f>
        <v>395.26082762929326</v>
      </c>
      <c r="AH9" s="251">
        <f>+'7.รายจ่าย'!V8/'8.คำนวณ'!X9</f>
        <v>4.237252714731353</v>
      </c>
      <c r="AI9" s="251">
        <f>+'7.รายจ่าย'!Y8/'8.คำนวณ'!X9</f>
        <v>526.00860114815214</v>
      </c>
    </row>
    <row r="10" spans="1:35" s="63" customFormat="1">
      <c r="A10" s="67" t="s">
        <v>169</v>
      </c>
      <c r="B10" s="280">
        <v>83</v>
      </c>
      <c r="C10" s="225">
        <v>8</v>
      </c>
      <c r="D10" s="225">
        <v>2</v>
      </c>
      <c r="E10" s="202" t="s">
        <v>45</v>
      </c>
      <c r="F10" s="202" t="s">
        <v>197</v>
      </c>
      <c r="G10" s="270" t="s">
        <v>326</v>
      </c>
      <c r="H10" s="236">
        <f>+DATA!G12</f>
        <v>27187</v>
      </c>
      <c r="I10" s="238">
        <f>+DATA!H12</f>
        <v>21043</v>
      </c>
      <c r="J10" s="238">
        <f>+DATA!I12</f>
        <v>605</v>
      </c>
      <c r="K10" s="238">
        <f>+DATA!J12</f>
        <v>840</v>
      </c>
      <c r="L10" s="238">
        <f>+DATA!K12</f>
        <v>4699</v>
      </c>
      <c r="M10" s="249">
        <f>+'6.รายรับ'!G11/I10</f>
        <v>1116.6656408306799</v>
      </c>
      <c r="N10" s="249">
        <f>+('6.รายรับ'!H11+'6.รายรับ'!I11+'6.รายรับ'!J11)/I10</f>
        <v>356.00550491850021</v>
      </c>
      <c r="O10" s="249">
        <f>+'6.รายรับ'!K11/'8.คำนวณ'!J10</f>
        <v>1632.878429752066</v>
      </c>
      <c r="P10" s="249">
        <f>+'6.รายรับ'!L11/'8.คำนวณ'!K10</f>
        <v>3167.6070952380951</v>
      </c>
      <c r="Q10" s="249">
        <f>+'6.รายรับ'!M11/'8.คำนวณ'!H10</f>
        <v>9.794975539780042</v>
      </c>
      <c r="R10" s="250">
        <f>+'6.รายรับ'!Q11/'8.คำนวณ'!H10</f>
        <v>39.961488946923161</v>
      </c>
      <c r="S10" s="250">
        <f>+'6.รายรับ'!V11/'8.คำนวณ'!I10</f>
        <v>1052.9333640640593</v>
      </c>
      <c r="T10" s="66"/>
      <c r="U10" s="269">
        <f>+'2.Hosp. Group'!L11</f>
        <v>21</v>
      </c>
      <c r="V10" s="63">
        <f>+DATA!L12</f>
        <v>57415</v>
      </c>
      <c r="W10" s="63">
        <f>+DATA!M12</f>
        <v>1192.77</v>
      </c>
      <c r="X10" s="63">
        <f t="shared" si="0"/>
        <v>3926.8176190476192</v>
      </c>
      <c r="Y10" s="251">
        <f>+('7.รายจ่าย'!G9+'7.รายจ่าย'!K9)/'8.คำนวณ'!X10</f>
        <v>10677.065936708472</v>
      </c>
      <c r="Z10" s="251">
        <f>+'7.รายจ่าย'!L9/'8.คำนวณ'!X10</f>
        <v>51.514997543751953</v>
      </c>
      <c r="AA10" s="251">
        <f>+'7.รายจ่าย'!M9/'8.คำนวณ'!X10</f>
        <v>1192.5784679390811</v>
      </c>
      <c r="AB10" s="251">
        <f>+'7.รายจ่าย'!O9/'8.คำนวณ'!X10</f>
        <v>421.03318523893756</v>
      </c>
      <c r="AC10" s="251">
        <f>+'7.รายจ่าย'!P9/'8.คำนวณ'!X10</f>
        <v>638.77718380217493</v>
      </c>
      <c r="AD10" s="251">
        <f>+'7.รายจ่าย'!R9/'8.คำนวณ'!X10</f>
        <v>592.48360013324736</v>
      </c>
      <c r="AE10" s="251">
        <f>+'7.รายจ่าย'!S9/'8.คำนวณ'!X10</f>
        <v>308.11589367714095</v>
      </c>
      <c r="AF10" s="251">
        <f>+'7.รายจ่าย'!T9/'8.คำนวณ'!X10</f>
        <v>26.167245329035978</v>
      </c>
      <c r="AG10" s="251">
        <f>+'7.รายจ่าย'!U9/'8.คำนวณ'!X10</f>
        <v>461.76636042490247</v>
      </c>
      <c r="AH10" s="251">
        <f>+'7.รายจ่าย'!V9/'8.คำนวณ'!X10</f>
        <v>15.223014104357132</v>
      </c>
      <c r="AI10" s="251">
        <f>+'7.รายจ่าย'!Y9/'8.คำนวณ'!X10</f>
        <v>249.56754936779654</v>
      </c>
    </row>
    <row r="11" spans="1:35" s="63" customFormat="1">
      <c r="A11" s="67" t="s">
        <v>165</v>
      </c>
      <c r="B11" s="280">
        <v>84</v>
      </c>
      <c r="C11" s="225">
        <v>9</v>
      </c>
      <c r="D11" s="225">
        <v>2</v>
      </c>
      <c r="E11" s="202" t="s">
        <v>45</v>
      </c>
      <c r="F11" s="202" t="s">
        <v>198</v>
      </c>
      <c r="G11" s="270" t="s">
        <v>327</v>
      </c>
      <c r="H11" s="236">
        <f>+DATA!G13</f>
        <v>28676</v>
      </c>
      <c r="I11" s="238">
        <f>+DATA!H13</f>
        <v>23638</v>
      </c>
      <c r="J11" s="238">
        <f>+DATA!I13</f>
        <v>731</v>
      </c>
      <c r="K11" s="238">
        <f>+DATA!J13</f>
        <v>749</v>
      </c>
      <c r="L11" s="238">
        <f>+DATA!K13</f>
        <v>3558</v>
      </c>
      <c r="M11" s="249">
        <f>+'6.รายรับ'!G12/I11</f>
        <v>1318.1771609273205</v>
      </c>
      <c r="N11" s="249">
        <f>+('6.รายรับ'!H12+'6.รายรับ'!I12+'6.รายรับ'!J12)/I11</f>
        <v>386.44856163804042</v>
      </c>
      <c r="O11" s="249">
        <f>+'6.รายรับ'!K12/'8.คำนวณ'!J11</f>
        <v>1059.1857045143638</v>
      </c>
      <c r="P11" s="249">
        <f>+'6.รายรับ'!L12/'8.คำนวณ'!K11</f>
        <v>3308.1873297730308</v>
      </c>
      <c r="Q11" s="249">
        <f>+'6.รายรับ'!M12/'8.คำนวณ'!H11</f>
        <v>11.23434230715581</v>
      </c>
      <c r="R11" s="250">
        <f>+'6.รายรับ'!Q12/'8.คำนวณ'!H11</f>
        <v>34.753399009624772</v>
      </c>
      <c r="S11" s="250">
        <f>+'6.รายรับ'!V12/'8.คำนวณ'!I11</f>
        <v>716.65753405533462</v>
      </c>
      <c r="T11" s="66"/>
      <c r="U11" s="269">
        <f>+'2.Hosp. Group'!L12</f>
        <v>21</v>
      </c>
      <c r="V11" s="63">
        <f>+DATA!L13</f>
        <v>46838</v>
      </c>
      <c r="W11" s="63">
        <f>+DATA!M13</f>
        <v>1654.72</v>
      </c>
      <c r="X11" s="63">
        <f t="shared" si="0"/>
        <v>3885.1009523809525</v>
      </c>
      <c r="Y11" s="251">
        <f>+('7.รายจ่าย'!G10+'7.รายจ่าย'!K10)/'8.คำนวณ'!X11</f>
        <v>10633.022062060776</v>
      </c>
      <c r="Z11" s="251">
        <f>+'7.รายจ่าย'!L10/'8.คำนวณ'!X11</f>
        <v>60.611910188765087</v>
      </c>
      <c r="AA11" s="251">
        <f>+'7.รายจ่าย'!M10/'8.คำนวณ'!X11</f>
        <v>1427.4890634698222</v>
      </c>
      <c r="AB11" s="251">
        <f>+'7.รายจ่าย'!O10/'8.คำนวณ'!X11</f>
        <v>468.15741014022802</v>
      </c>
      <c r="AC11" s="251">
        <f>+'7.รายจ่าย'!P10/'8.คำนวณ'!X11</f>
        <v>666.68164656382032</v>
      </c>
      <c r="AD11" s="251">
        <f>+'7.รายจ่าย'!R10/'8.คำนวณ'!X11</f>
        <v>851.44034364737956</v>
      </c>
      <c r="AE11" s="251">
        <f>+'7.รายจ่าย'!S10/'8.คำนวณ'!X11</f>
        <v>872.78480573894501</v>
      </c>
      <c r="AF11" s="251">
        <f>+'7.รายจ่าย'!T10/'8.คำนวณ'!X11</f>
        <v>77.882918284160539</v>
      </c>
      <c r="AG11" s="251">
        <f>+'7.รายจ่าย'!U10/'8.คำนวณ'!X11</f>
        <v>379.39325594530112</v>
      </c>
      <c r="AH11" s="251">
        <f>+'7.รายจ่าย'!V10/'8.คำนวณ'!X11</f>
        <v>50.525626594001601</v>
      </c>
      <c r="AI11" s="251">
        <f>+'7.รายจ่าย'!Y10/'8.คำนวณ'!X11</f>
        <v>269.05269459198951</v>
      </c>
    </row>
    <row r="12" spans="1:35" s="63" customFormat="1">
      <c r="A12" s="67" t="s">
        <v>220</v>
      </c>
      <c r="B12" s="280">
        <v>55</v>
      </c>
      <c r="C12" s="225">
        <v>10</v>
      </c>
      <c r="D12" s="225">
        <v>2</v>
      </c>
      <c r="E12" s="202" t="s">
        <v>47</v>
      </c>
      <c r="F12" s="202" t="s">
        <v>216</v>
      </c>
      <c r="G12" s="270" t="s">
        <v>348</v>
      </c>
      <c r="H12" s="236">
        <f>+DATA!G14</f>
        <v>29755</v>
      </c>
      <c r="I12" s="238">
        <f>+DATA!H14</f>
        <v>23304</v>
      </c>
      <c r="J12" s="238">
        <f>+DATA!I14</f>
        <v>1343</v>
      </c>
      <c r="K12" s="238">
        <f>+DATA!J14</f>
        <v>1372</v>
      </c>
      <c r="L12" s="238">
        <f>+DATA!K14</f>
        <v>3736</v>
      </c>
      <c r="M12" s="249">
        <f>+'6.รายรับ'!G13/I12</f>
        <v>1309.1202686234121</v>
      </c>
      <c r="N12" s="249">
        <f>+('6.รายรับ'!H13+'6.รายรับ'!I13+'6.รายรับ'!J13)/I12</f>
        <v>154.48972493992446</v>
      </c>
      <c r="O12" s="249">
        <f>+'6.รายรับ'!K13/'8.คำนวณ'!J12</f>
        <v>738.97636634400578</v>
      </c>
      <c r="P12" s="249">
        <f>+'6.รายรับ'!L13/'8.คำนวณ'!K12</f>
        <v>3581.2363483965009</v>
      </c>
      <c r="Q12" s="249">
        <f>+'6.รายรับ'!M13/'8.คำนวณ'!H12</f>
        <v>27.326970257099646</v>
      </c>
      <c r="R12" s="250">
        <f>+'6.รายรับ'!Q13/'8.คำนวณ'!H12</f>
        <v>65.385254579062348</v>
      </c>
      <c r="S12" s="250">
        <f>+'6.รายรับ'!V13/'8.คำนวณ'!I12</f>
        <v>1196.9660371610025</v>
      </c>
      <c r="T12" s="66"/>
      <c r="U12" s="269">
        <f>+'2.Hosp. Group'!L13</f>
        <v>21</v>
      </c>
      <c r="V12" s="63">
        <f>+DATA!L14</f>
        <v>55487</v>
      </c>
      <c r="W12" s="63">
        <f>+DATA!M14</f>
        <v>1984.83</v>
      </c>
      <c r="X12" s="63">
        <f t="shared" si="0"/>
        <v>4627.0680952380953</v>
      </c>
      <c r="Y12" s="251">
        <f>+('7.รายจ่าย'!G11+'7.รายจ่าย'!K11)/'8.คำนวณ'!X12</f>
        <v>10895.49283959821</v>
      </c>
      <c r="Z12" s="251">
        <f>+'7.รายจ่าย'!L11/'8.คำนวณ'!X12</f>
        <v>44.551734652911435</v>
      </c>
      <c r="AA12" s="251">
        <f>+'7.รายจ่าย'!M11/'8.คำนวณ'!X12</f>
        <v>1262.5812241692079</v>
      </c>
      <c r="AB12" s="251">
        <f>+'7.รายจ่าย'!O11/'8.คำนวณ'!X12</f>
        <v>454.22205957222934</v>
      </c>
      <c r="AC12" s="251">
        <f>+'7.รายจ่าย'!P11/'8.คำนวณ'!X12</f>
        <v>740.02536369065547</v>
      </c>
      <c r="AD12" s="251">
        <f>+'7.รายจ่าย'!R11/'8.คำนวณ'!X12</f>
        <v>338.14814647102975</v>
      </c>
      <c r="AE12" s="251">
        <f>+'7.รายจ่าย'!S11/'8.คำนวณ'!X12</f>
        <v>625.52020208621252</v>
      </c>
      <c r="AF12" s="251">
        <f>+'7.รายจ่าย'!T11/'8.คำนวณ'!X12</f>
        <v>285.95797009378458</v>
      </c>
      <c r="AG12" s="251">
        <f>+'7.รายจ่าย'!U11/'8.คำนวณ'!X12</f>
        <v>299.06139730774697</v>
      </c>
      <c r="AH12" s="251">
        <f>+'7.รายจ่าย'!V11/'8.คำนวณ'!X12</f>
        <v>2.3319302370121653</v>
      </c>
      <c r="AI12" s="251">
        <f>+'7.รายจ่าย'!Y11/'8.คำนวณ'!X12</f>
        <v>0</v>
      </c>
    </row>
    <row r="13" spans="1:35" s="63" customFormat="1" ht="25.2" customHeight="1">
      <c r="A13" s="67" t="s">
        <v>167</v>
      </c>
      <c r="B13" s="280">
        <v>47</v>
      </c>
      <c r="C13" s="225">
        <v>11</v>
      </c>
      <c r="D13" s="225">
        <v>2</v>
      </c>
      <c r="E13" s="202" t="s">
        <v>49</v>
      </c>
      <c r="F13" s="202" t="s">
        <v>168</v>
      </c>
      <c r="G13" s="270" t="s">
        <v>367</v>
      </c>
      <c r="H13" s="236">
        <f>+DATA!G15</f>
        <v>24290</v>
      </c>
      <c r="I13" s="238">
        <f>+DATA!H15</f>
        <v>17778</v>
      </c>
      <c r="J13" s="238">
        <f>+DATA!I15</f>
        <v>1544</v>
      </c>
      <c r="K13" s="238">
        <f>+DATA!J15</f>
        <v>936</v>
      </c>
      <c r="L13" s="238">
        <f>+DATA!K15</f>
        <v>4032</v>
      </c>
      <c r="M13" s="249">
        <f>+'6.รายรับ'!G14/I13</f>
        <v>1181.2718179772753</v>
      </c>
      <c r="N13" s="249">
        <f>+('6.รายรับ'!H14+'6.รายรับ'!I14+'6.รายรับ'!J14)/I13</f>
        <v>286.90943919451007</v>
      </c>
      <c r="O13" s="249">
        <f>+'6.รายรับ'!K14/'8.คำนวณ'!J13</f>
        <v>623.52650906735755</v>
      </c>
      <c r="P13" s="249">
        <f>+'6.รายรับ'!L14/'8.คำนวณ'!K13</f>
        <v>2967.287713675214</v>
      </c>
      <c r="Q13" s="249">
        <f>+'6.รายรับ'!M14/'8.คำนวณ'!H13</f>
        <v>15.265706051873199</v>
      </c>
      <c r="R13" s="250">
        <f>+'6.รายรับ'!Q14/'8.คำนวณ'!H13</f>
        <v>48.519586249485386</v>
      </c>
      <c r="S13" s="250">
        <f>+'6.รายรับ'!V14/'8.คำนวณ'!I13</f>
        <v>1092.1975475306558</v>
      </c>
      <c r="T13" s="66"/>
      <c r="U13" s="269">
        <f>+'2.Hosp. Group'!L14</f>
        <v>21</v>
      </c>
      <c r="V13" s="63">
        <f>+DATA!L15</f>
        <v>44666</v>
      </c>
      <c r="W13" s="63">
        <f>+DATA!M15</f>
        <v>1158.75</v>
      </c>
      <c r="X13" s="63">
        <f t="shared" si="0"/>
        <v>3285.7023809523807</v>
      </c>
      <c r="Y13" s="251">
        <f>+('7.รายจ่าย'!G12+'7.รายจ่าย'!K12)/'8.คำนวณ'!X13</f>
        <v>11682.284452334974</v>
      </c>
      <c r="Z13" s="251">
        <f>+'7.รายจ่าย'!L12/'8.คำนวณ'!X13</f>
        <v>104.04894003239143</v>
      </c>
      <c r="AA13" s="251">
        <f>+'7.รายจ่าย'!M12/'8.คำนวณ'!X13</f>
        <v>1087.0868252421205</v>
      </c>
      <c r="AB13" s="251">
        <f>+'7.รายจ่าย'!O12/'8.คำนวณ'!X13</f>
        <v>655.59666100239497</v>
      </c>
      <c r="AC13" s="251">
        <f>+'7.รายจ่าย'!P12/'8.คำนวณ'!X13</f>
        <v>624.74100877177091</v>
      </c>
      <c r="AD13" s="251">
        <f>+'7.รายจ่าย'!R12/'8.คำนวณ'!X13</f>
        <v>667.50064239363201</v>
      </c>
      <c r="AE13" s="251">
        <f>+'7.รายจ่าย'!S12/'8.คำนวณ'!X13</f>
        <v>385.20060348044746</v>
      </c>
      <c r="AF13" s="251">
        <f>+'7.รายจ่าย'!T12/'8.คำนวณ'!X13</f>
        <v>101.34271500983699</v>
      </c>
      <c r="AG13" s="251">
        <f>+'7.รายจ่าย'!U12/'8.คำนวณ'!X13</f>
        <v>438.52763365084661</v>
      </c>
      <c r="AH13" s="251">
        <f>+'7.รายจ่าย'!V12/'8.คำนวณ'!X13</f>
        <v>15.462520371450621</v>
      </c>
      <c r="AI13" s="251">
        <f>+'7.รายจ่าย'!Y12/'8.คำนวณ'!X13</f>
        <v>5.5263678491588744</v>
      </c>
    </row>
    <row r="14" spans="1:35" s="63" customFormat="1" ht="24.6" customHeight="1">
      <c r="A14" s="67" t="s">
        <v>198</v>
      </c>
      <c r="B14" s="280">
        <v>5</v>
      </c>
      <c r="C14" s="225">
        <v>12</v>
      </c>
      <c r="D14" s="225">
        <v>2</v>
      </c>
      <c r="E14" s="202" t="s">
        <v>51</v>
      </c>
      <c r="F14" s="202" t="s">
        <v>169</v>
      </c>
      <c r="G14" s="270" t="s">
        <v>377</v>
      </c>
      <c r="H14" s="236">
        <f>+DATA!G16</f>
        <v>23716</v>
      </c>
      <c r="I14" s="238">
        <f>+DATA!H16</f>
        <v>17669</v>
      </c>
      <c r="J14" s="238">
        <f>+DATA!I16</f>
        <v>1155</v>
      </c>
      <c r="K14" s="238">
        <f>+DATA!J16</f>
        <v>865</v>
      </c>
      <c r="L14" s="238">
        <f>+DATA!K16</f>
        <v>4027</v>
      </c>
      <c r="M14" s="249">
        <f>+'6.รายรับ'!G15/I14</f>
        <v>1526.8980927047371</v>
      </c>
      <c r="N14" s="249">
        <f>+('6.รายรับ'!H15+'6.รายรับ'!I15+'6.รายรับ'!J15)/I14</f>
        <v>452.04486784764282</v>
      </c>
      <c r="O14" s="249">
        <f>+'6.รายรับ'!K15/'8.คำนวณ'!J14</f>
        <v>323.91558441558436</v>
      </c>
      <c r="P14" s="249">
        <f>+'6.รายรับ'!L15/'8.คำนวณ'!K14</f>
        <v>2733.307606936417</v>
      </c>
      <c r="Q14" s="249">
        <f>+'6.รายรับ'!M15/'8.คำนวณ'!H14</f>
        <v>10.753310001686625</v>
      </c>
      <c r="R14" s="250">
        <f>+'6.รายรับ'!Q15/'8.คำนวณ'!H14</f>
        <v>31.221938775510203</v>
      </c>
      <c r="S14" s="250">
        <f>+'6.รายรับ'!V15/'8.คำนวณ'!I14</f>
        <v>1246.9888267587298</v>
      </c>
      <c r="T14" s="66"/>
      <c r="U14" s="269">
        <f>+'2.Hosp. Group'!L15</f>
        <v>21</v>
      </c>
      <c r="V14" s="63">
        <f>+DATA!L16</f>
        <v>46986</v>
      </c>
      <c r="W14" s="63">
        <f>+DATA!M16</f>
        <v>1019.95</v>
      </c>
      <c r="X14" s="63">
        <f t="shared" si="0"/>
        <v>3257.3785714285714</v>
      </c>
      <c r="Y14" s="251">
        <f>+('7.รายจ่าย'!G13+'7.รายจ่าย'!K13)/'8.คำนวณ'!X14</f>
        <v>12574.254073279786</v>
      </c>
      <c r="Z14" s="251">
        <f>+'7.รายจ่าย'!L13/'8.คำนวณ'!X14</f>
        <v>40.933068440222527</v>
      </c>
      <c r="AA14" s="251">
        <f>+'7.รายจ่าย'!M13/'8.คำนวณ'!X14</f>
        <v>1515.8196450695452</v>
      </c>
      <c r="AB14" s="251">
        <f>+'7.รายจ่าย'!O13/'8.คำนวณ'!X14</f>
        <v>860.77536537925982</v>
      </c>
      <c r="AC14" s="251">
        <f>+'7.รายจ่าย'!P13/'8.คำนวณ'!X14</f>
        <v>584.80397909800388</v>
      </c>
      <c r="AD14" s="251">
        <f>+'7.รายจ่าย'!R13/'8.คำนวณ'!X14</f>
        <v>599.29801439808091</v>
      </c>
      <c r="AE14" s="251">
        <f>+'7.รายจ่าย'!S13/'8.คำนวณ'!X14</f>
        <v>430.52434319446184</v>
      </c>
      <c r="AF14" s="251">
        <f>+'7.รายจ่าย'!T13/'8.คำนวณ'!X14</f>
        <v>161.00062934042055</v>
      </c>
      <c r="AG14" s="251">
        <f>+'7.รายจ่าย'!U13/'8.คำนวณ'!X14</f>
        <v>380.93200185074323</v>
      </c>
      <c r="AH14" s="251">
        <f>+'7.รายจ่าย'!V13/'8.คำนวณ'!X14</f>
        <v>23.76924827808514</v>
      </c>
      <c r="AI14" s="251">
        <f>+'7.รายจ่าย'!Y13/'8.คำนวณ'!X14</f>
        <v>255.91171910804701</v>
      </c>
    </row>
    <row r="15" spans="1:35" s="63" customFormat="1">
      <c r="A15" s="67" t="s">
        <v>197</v>
      </c>
      <c r="B15" s="280">
        <v>58</v>
      </c>
      <c r="C15" s="225">
        <v>13</v>
      </c>
      <c r="D15" s="225">
        <v>2</v>
      </c>
      <c r="E15" s="202" t="s">
        <v>47</v>
      </c>
      <c r="F15" s="202" t="s">
        <v>167</v>
      </c>
      <c r="G15" s="270" t="s">
        <v>351</v>
      </c>
      <c r="H15" s="236">
        <f>+DATA!G17</f>
        <v>26601</v>
      </c>
      <c r="I15" s="238">
        <f>+DATA!H17</f>
        <v>20272</v>
      </c>
      <c r="J15" s="238">
        <f>+DATA!I17</f>
        <v>1259</v>
      </c>
      <c r="K15" s="238">
        <f>+DATA!J17</f>
        <v>679</v>
      </c>
      <c r="L15" s="238">
        <f>+DATA!K17</f>
        <v>4391</v>
      </c>
      <c r="M15" s="249">
        <f>+'6.รายรับ'!G16/I15</f>
        <v>1462.8692432912389</v>
      </c>
      <c r="N15" s="249">
        <f>+('6.รายรับ'!H16+'6.รายรับ'!I16+'6.รายรับ'!J16)/I15</f>
        <v>165.42844070639305</v>
      </c>
      <c r="O15" s="249">
        <f>+'6.รายรับ'!K16/'8.คำนวณ'!J15</f>
        <v>844.41925337569489</v>
      </c>
      <c r="P15" s="249">
        <f>+'6.รายรับ'!L16/'8.คำนวณ'!K15</f>
        <v>3688.8693225331372</v>
      </c>
      <c r="Q15" s="249">
        <f>+'6.รายรับ'!M16/'8.คำนวณ'!H15</f>
        <v>15.172399533852111</v>
      </c>
      <c r="R15" s="250">
        <f>+'6.รายรับ'!Q16/'8.คำนวณ'!H15</f>
        <v>43.297691816097135</v>
      </c>
      <c r="S15" s="250">
        <f>+'6.รายรับ'!V16/'8.คำนวณ'!I15</f>
        <v>829.06645471586432</v>
      </c>
      <c r="T15" s="66"/>
      <c r="U15" s="269">
        <f>+'2.Hosp. Group'!L16</f>
        <v>21</v>
      </c>
      <c r="V15" s="63">
        <f>+DATA!L17</f>
        <v>46556</v>
      </c>
      <c r="W15" s="63">
        <f>+DATA!M17</f>
        <v>1824.02</v>
      </c>
      <c r="X15" s="63">
        <f t="shared" si="0"/>
        <v>4040.9723809523807</v>
      </c>
      <c r="Y15" s="251">
        <f>+('7.รายจ่าย'!G14+'7.รายจ่าย'!K14)/'8.คำนวณ'!X15</f>
        <v>8929.6574854331375</v>
      </c>
      <c r="Z15" s="251">
        <f>+'7.รายจ่าย'!L14/'8.คำนวณ'!X15</f>
        <v>75.909509168113942</v>
      </c>
      <c r="AA15" s="251">
        <f>+'7.รายจ่าย'!M14/'8.คำนวณ'!X15</f>
        <v>1123.1897751625554</v>
      </c>
      <c r="AB15" s="251">
        <f>+'7.รายจ่าย'!O14/'8.คำนวณ'!X15</f>
        <v>611.61231679032471</v>
      </c>
      <c r="AC15" s="251">
        <f>+'7.รายจ่าย'!P14/'8.คำนวณ'!X15</f>
        <v>633.11877162521716</v>
      </c>
      <c r="AD15" s="251">
        <f>+'7.รายจ่าย'!R14/'8.คำนวณ'!X15</f>
        <v>653.07449821719001</v>
      </c>
      <c r="AE15" s="251">
        <f>+'7.รายจ่าย'!S14/'8.คำนวณ'!X15</f>
        <v>352.03349488489448</v>
      </c>
      <c r="AF15" s="251">
        <f>+'7.รายจ่าย'!T14/'8.คำนวณ'!X15</f>
        <v>177.37686191041715</v>
      </c>
      <c r="AG15" s="251">
        <f>+'7.รายจ่าย'!U14/'8.คำนวณ'!X15</f>
        <v>301.7774077714912</v>
      </c>
      <c r="AH15" s="251">
        <f>+'7.รายจ่าย'!V14/'8.คำนวณ'!X15</f>
        <v>11.419132735850235</v>
      </c>
      <c r="AI15" s="251">
        <f>+'7.รายจ่าย'!Y14/'8.คำนวณ'!X15</f>
        <v>0</v>
      </c>
    </row>
    <row r="16" spans="1:35" s="63" customFormat="1">
      <c r="A16" s="67" t="s">
        <v>168</v>
      </c>
      <c r="B16" s="280">
        <v>87</v>
      </c>
      <c r="C16" s="225">
        <v>14</v>
      </c>
      <c r="D16" s="225">
        <v>2</v>
      </c>
      <c r="E16" s="202" t="s">
        <v>45</v>
      </c>
      <c r="F16" s="202" t="s">
        <v>165</v>
      </c>
      <c r="G16" s="270" t="s">
        <v>330</v>
      </c>
      <c r="H16" s="236">
        <f>+DATA!G18</f>
        <v>22059</v>
      </c>
      <c r="I16" s="238">
        <f>+DATA!H18</f>
        <v>18239</v>
      </c>
      <c r="J16" s="238">
        <f>+DATA!I18</f>
        <v>427</v>
      </c>
      <c r="K16" s="238">
        <f>+DATA!J18</f>
        <v>551</v>
      </c>
      <c r="L16" s="238">
        <f>+DATA!K18</f>
        <v>2842</v>
      </c>
      <c r="M16" s="249">
        <f>+'6.รายรับ'!G17/I16</f>
        <v>1587.6239700641481</v>
      </c>
      <c r="N16" s="249">
        <f>+('6.รายรับ'!H17+'6.รายรับ'!I17+'6.รายรับ'!J17)/I16</f>
        <v>571.32370195734416</v>
      </c>
      <c r="O16" s="249">
        <f>+'6.รายรับ'!K17/'8.คำนวณ'!J16</f>
        <v>2917.0015925058551</v>
      </c>
      <c r="P16" s="249">
        <f>+'6.รายรับ'!L17/'8.คำนวณ'!K16</f>
        <v>6682.4754446460975</v>
      </c>
      <c r="Q16" s="249">
        <f>+'6.รายรับ'!M17/'8.คำนวณ'!H16</f>
        <v>13.470646901491454</v>
      </c>
      <c r="R16" s="250">
        <f>+'6.รายรับ'!Q17/'8.คำนวณ'!H16</f>
        <v>41.674101273856479</v>
      </c>
      <c r="S16" s="250">
        <f>+'6.รายรับ'!V17/'8.คำนวณ'!I16</f>
        <v>698.7921432096058</v>
      </c>
      <c r="T16" s="66"/>
      <c r="U16" s="269">
        <f>+'2.Hosp. Group'!L17</f>
        <v>21</v>
      </c>
      <c r="V16" s="63">
        <f>+DATA!L18</f>
        <v>46304</v>
      </c>
      <c r="W16" s="63">
        <f>+DATA!M18</f>
        <v>1098.8399999999999</v>
      </c>
      <c r="X16" s="63">
        <f t="shared" si="0"/>
        <v>3303.7923809523809</v>
      </c>
      <c r="Y16" s="251">
        <f>+('7.รายจ่าย'!G15+'7.รายจ่าย'!K15)/'8.คำนวณ'!X16</f>
        <v>9477.5118801423596</v>
      </c>
      <c r="Z16" s="251">
        <f>+'7.รายจ่าย'!L15/'8.คำนวณ'!X16</f>
        <v>55.371179210500372</v>
      </c>
      <c r="AA16" s="251">
        <f>+'7.รายจ่าย'!M15/'8.คำนวณ'!X16</f>
        <v>1299.3480930428582</v>
      </c>
      <c r="AB16" s="251">
        <f>+'7.รายจ่าย'!O15/'8.คำนวณ'!X16</f>
        <v>588.13695473196458</v>
      </c>
      <c r="AC16" s="251">
        <f>+'7.รายจ่าย'!P15/'8.คำนวณ'!X16</f>
        <v>797.19685933798451</v>
      </c>
      <c r="AD16" s="251">
        <f>+'7.รายจ่าย'!R15/'8.คำนวณ'!X16</f>
        <v>355.71629947921321</v>
      </c>
      <c r="AE16" s="251">
        <f>+'7.รายจ่าย'!S15/'8.คำนวณ'!X16</f>
        <v>499.17962142784256</v>
      </c>
      <c r="AF16" s="251">
        <f>+'7.รายจ่าย'!T15/'8.คำนวณ'!X16</f>
        <v>234.40566800288963</v>
      </c>
      <c r="AG16" s="251">
        <f>+'7.รายจ่าย'!U15/'8.คำนวณ'!X16</f>
        <v>308.95643923779369</v>
      </c>
      <c r="AH16" s="251">
        <f>+'7.รายจ่าย'!V15/'8.คำนวณ'!X16</f>
        <v>264.33667715773674</v>
      </c>
      <c r="AI16" s="251">
        <f>+'7.รายจ่าย'!Y15/'8.คำนวณ'!X16</f>
        <v>462.28055939754086</v>
      </c>
    </row>
    <row r="17" spans="1:35" s="63" customFormat="1">
      <c r="A17" s="67" t="s">
        <v>216</v>
      </c>
      <c r="B17" s="280">
        <v>60</v>
      </c>
      <c r="C17" s="225">
        <v>15</v>
      </c>
      <c r="D17" s="225">
        <v>2</v>
      </c>
      <c r="E17" s="202" t="s">
        <v>47</v>
      </c>
      <c r="F17" s="202" t="s">
        <v>219</v>
      </c>
      <c r="G17" s="270" t="s">
        <v>353</v>
      </c>
      <c r="H17" s="236">
        <f>+DATA!G19</f>
        <v>50852</v>
      </c>
      <c r="I17" s="238">
        <f>+DATA!H19</f>
        <v>36388</v>
      </c>
      <c r="J17" s="238">
        <f>+DATA!I19</f>
        <v>1232</v>
      </c>
      <c r="K17" s="238">
        <f>+DATA!J19</f>
        <v>1301</v>
      </c>
      <c r="L17" s="238">
        <f>+DATA!K19</f>
        <v>11931</v>
      </c>
      <c r="M17" s="249">
        <f>+'6.รายรับ'!G18/I17</f>
        <v>1105.7357491480711</v>
      </c>
      <c r="N17" s="249">
        <f>+('6.รายรับ'!H18+'6.รายรับ'!I18+'6.รายรับ'!J18)/I17</f>
        <v>226.88512696493345</v>
      </c>
      <c r="O17" s="249">
        <f>+'6.รายรับ'!K18/'8.คำนวณ'!J17</f>
        <v>433.08942370129853</v>
      </c>
      <c r="P17" s="249">
        <f>+'6.รายรับ'!L18/'8.คำนวณ'!K17</f>
        <v>2154.6494773251347</v>
      </c>
      <c r="Q17" s="249">
        <f>+'6.รายรับ'!M18/'8.คำนวณ'!H17</f>
        <v>10.59580744120192</v>
      </c>
      <c r="R17" s="250">
        <f>+'6.รายรับ'!Q18/'8.คำนวณ'!H17</f>
        <v>30.787835286714387</v>
      </c>
      <c r="S17" s="250">
        <f>+'6.รายรับ'!V18/'8.คำนวณ'!I17</f>
        <v>389.63307821259752</v>
      </c>
      <c r="T17" s="66"/>
      <c r="U17" s="269">
        <f>+'2.Hosp. Group'!L18</f>
        <v>21</v>
      </c>
      <c r="V17" s="63">
        <f>+DATA!L19</f>
        <v>63361</v>
      </c>
      <c r="W17" s="63">
        <f>+DATA!M19</f>
        <v>1903.24</v>
      </c>
      <c r="X17" s="63">
        <f t="shared" si="0"/>
        <v>4920.4304761904759</v>
      </c>
      <c r="Y17" s="251">
        <f>+('7.รายจ่าย'!G16+'7.รายจ่าย'!K16)/'8.คำนวณ'!X17</f>
        <v>7922.5538880454124</v>
      </c>
      <c r="Z17" s="251">
        <f>+'7.รายจ่าย'!L16/'8.คำนวณ'!X17</f>
        <v>56.813043361285466</v>
      </c>
      <c r="AA17" s="251">
        <f>+'7.รายจ่าย'!M16/'8.คำนวณ'!X17</f>
        <v>1502.7666249488045</v>
      </c>
      <c r="AB17" s="251">
        <f>+'7.รายจ่าย'!O16/'8.คำนวณ'!X17</f>
        <v>802.33111088615556</v>
      </c>
      <c r="AC17" s="251">
        <f>+'7.รายจ่าย'!P16/'8.คำนวณ'!X17</f>
        <v>584.07465035966663</v>
      </c>
      <c r="AD17" s="251">
        <f>+'7.รายจ่าย'!R16/'8.คำนวณ'!X17</f>
        <v>728.95187064546428</v>
      </c>
      <c r="AE17" s="251">
        <f>+'7.รายจ่าย'!S16/'8.คำนวณ'!X17</f>
        <v>566.25127892410501</v>
      </c>
      <c r="AF17" s="251">
        <f>+'7.รายจ่าย'!T16/'8.คำนวณ'!X17</f>
        <v>265.41549694064707</v>
      </c>
      <c r="AG17" s="251">
        <f>+'7.รายจ่าย'!U16/'8.คำนวณ'!X17</f>
        <v>307.33353459976018</v>
      </c>
      <c r="AH17" s="251">
        <f>+'7.รายจ่าย'!V16/'8.คำนวณ'!X17</f>
        <v>24.554873925084372</v>
      </c>
      <c r="AI17" s="251">
        <f>+'7.รายจ่าย'!Y16/'8.คำนวณ'!X17</f>
        <v>49.481849439421872</v>
      </c>
    </row>
    <row r="18" spans="1:35" s="63" customFormat="1">
      <c r="A18" s="67" t="s">
        <v>213</v>
      </c>
      <c r="B18" s="280">
        <v>61</v>
      </c>
      <c r="C18" s="225">
        <v>16</v>
      </c>
      <c r="D18" s="225">
        <v>2</v>
      </c>
      <c r="E18" s="202" t="s">
        <v>47</v>
      </c>
      <c r="F18" s="202" t="s">
        <v>220</v>
      </c>
      <c r="G18" s="270" t="s">
        <v>354</v>
      </c>
      <c r="H18" s="236">
        <f>+DATA!G20</f>
        <v>37916</v>
      </c>
      <c r="I18" s="238">
        <f>+DATA!H20</f>
        <v>28793</v>
      </c>
      <c r="J18" s="238">
        <f>+DATA!I20</f>
        <v>2112</v>
      </c>
      <c r="K18" s="238">
        <f>+DATA!J20</f>
        <v>1276</v>
      </c>
      <c r="L18" s="238">
        <f>+DATA!K20</f>
        <v>5735</v>
      </c>
      <c r="M18" s="249">
        <f>+'6.รายรับ'!G19/I18</f>
        <v>1297.6957368110304</v>
      </c>
      <c r="N18" s="249">
        <f>+('6.รายรับ'!H19+'6.รายรับ'!I19+'6.รายรับ'!J19)/I18</f>
        <v>193.23788524988711</v>
      </c>
      <c r="O18" s="249">
        <f>+'6.รายรับ'!K19/'8.คำนวณ'!J18</f>
        <v>311.17207859848486</v>
      </c>
      <c r="P18" s="249">
        <f>+'6.รายรับ'!L19/'8.คำนวณ'!K18</f>
        <v>2558.4305485893415</v>
      </c>
      <c r="Q18" s="249">
        <f>+'6.รายรับ'!M19/'8.คำนวณ'!H18</f>
        <v>12.557970250026374</v>
      </c>
      <c r="R18" s="250">
        <f>+'6.รายรับ'!Q19/'8.คำนวณ'!H18</f>
        <v>44.221924781095055</v>
      </c>
      <c r="S18" s="250">
        <f>+'6.รายรับ'!V19/'8.คำนวณ'!I18</f>
        <v>448.82512520404265</v>
      </c>
      <c r="T18" s="66"/>
      <c r="U18" s="269">
        <f>+'2.Hosp. Group'!L19</f>
        <v>21</v>
      </c>
      <c r="V18" s="63">
        <f>+DATA!L20</f>
        <v>48617</v>
      </c>
      <c r="W18" s="63">
        <f>+DATA!M20</f>
        <v>1359.03</v>
      </c>
      <c r="X18" s="63">
        <f t="shared" si="0"/>
        <v>3674.1252380952383</v>
      </c>
      <c r="Y18" s="251">
        <f>+('7.รายจ่าย'!G17+'7.รายจ่าย'!K17)/'8.คำนวณ'!X18</f>
        <v>8990.4145638553673</v>
      </c>
      <c r="Z18" s="251">
        <f>+'7.รายจ่าย'!L17/'8.คำนวณ'!X18</f>
        <v>152.27281699576562</v>
      </c>
      <c r="AA18" s="251">
        <f>+'7.รายจ่าย'!M17/'8.คำนวณ'!X18</f>
        <v>1915.9909567071554</v>
      </c>
      <c r="AB18" s="251">
        <f>+'7.รายจ่าย'!O17/'8.คำนวณ'!X18</f>
        <v>747.02942119167199</v>
      </c>
      <c r="AC18" s="251">
        <f>+'7.รายจ่าย'!P17/'8.คำนวณ'!X18</f>
        <v>769.51526330271292</v>
      </c>
      <c r="AD18" s="251">
        <f>+'7.รายจ่าย'!R17/'8.คำนวณ'!X18</f>
        <v>485.73017095225646</v>
      </c>
      <c r="AE18" s="251">
        <f>+'7.รายจ่าย'!S17/'8.คำนวณ'!X18</f>
        <v>534.03815952044556</v>
      </c>
      <c r="AF18" s="251">
        <f>+'7.รายจ่าย'!T17/'8.คำนวณ'!X18</f>
        <v>230.12960778613581</v>
      </c>
      <c r="AG18" s="251">
        <f>+'7.รายจ่าย'!U17/'8.คำนวณ'!X18</f>
        <v>382.50492537063889</v>
      </c>
      <c r="AH18" s="251">
        <f>+'7.รายจ่าย'!V17/'8.คำนวณ'!X18</f>
        <v>192.14572020576841</v>
      </c>
      <c r="AI18" s="251">
        <f>+'7.รายจ่าย'!Y17/'8.คำนวณ'!X18</f>
        <v>58.301224405472347</v>
      </c>
    </row>
    <row r="19" spans="1:35" s="63" customFormat="1">
      <c r="A19" s="67" t="s">
        <v>219</v>
      </c>
      <c r="B19" s="280">
        <v>34</v>
      </c>
      <c r="C19" s="225">
        <v>17</v>
      </c>
      <c r="D19" s="225">
        <v>2</v>
      </c>
      <c r="E19" s="202" t="s">
        <v>53</v>
      </c>
      <c r="F19" s="202" t="s">
        <v>213</v>
      </c>
      <c r="G19" s="270" t="s">
        <v>345</v>
      </c>
      <c r="H19" s="236">
        <f>+DATA!G21</f>
        <v>25000</v>
      </c>
      <c r="I19" s="238">
        <f>+DATA!H21</f>
        <v>19761</v>
      </c>
      <c r="J19" s="238">
        <f>+DATA!I21</f>
        <v>1057</v>
      </c>
      <c r="K19" s="238">
        <f>+DATA!J21</f>
        <v>951</v>
      </c>
      <c r="L19" s="238">
        <f>+DATA!K21</f>
        <v>3231</v>
      </c>
      <c r="M19" s="249">
        <f>+'6.รายรับ'!G20/I19</f>
        <v>1163.0855179393759</v>
      </c>
      <c r="N19" s="249">
        <f>+('6.รายรับ'!H20+'6.รายรับ'!I20+'6.รายรับ'!J20)/I19</f>
        <v>307.80341784322661</v>
      </c>
      <c r="O19" s="249">
        <f>+'6.รายรับ'!K20/'8.คำนวณ'!J19</f>
        <v>582.75014191106925</v>
      </c>
      <c r="P19" s="249">
        <f>+'6.รายรับ'!L20/'8.คำนวณ'!K19</f>
        <v>3081.9130704521558</v>
      </c>
      <c r="Q19" s="249">
        <f>+'6.รายรับ'!M20/'8.คำนวณ'!H19</f>
        <v>9.6395199999999992</v>
      </c>
      <c r="R19" s="250">
        <f>+'6.รายรับ'!Q20/'8.คำนวณ'!H19</f>
        <v>61.32085</v>
      </c>
      <c r="S19" s="250">
        <f>+'6.รายรับ'!V20/'8.คำนวณ'!I19</f>
        <v>815.39950255553867</v>
      </c>
      <c r="T19" s="66"/>
      <c r="U19" s="269">
        <f>+'2.Hosp. Group'!L20</f>
        <v>21</v>
      </c>
      <c r="V19" s="63">
        <f>+DATA!L21</f>
        <v>53641</v>
      </c>
      <c r="W19" s="63">
        <f>+DATA!M21</f>
        <v>1134.48</v>
      </c>
      <c r="X19" s="63">
        <f t="shared" si="0"/>
        <v>3688.8133333333335</v>
      </c>
      <c r="Y19" s="251">
        <f>+('7.รายจ่าย'!G18+'7.รายจ่าย'!K18)/'8.คำนวณ'!X19</f>
        <v>9465.9022305276121</v>
      </c>
      <c r="Z19" s="251">
        <f>+'7.รายจ่าย'!L18/'8.คำนวณ'!X19</f>
        <v>59.049810959983517</v>
      </c>
      <c r="AA19" s="251">
        <f>+'7.รายจ่าย'!M18/'8.คำนวณ'!X19</f>
        <v>1238.1833308634032</v>
      </c>
      <c r="AB19" s="251">
        <f>+'7.รายจ่าย'!O18/'8.คำนวณ'!X19</f>
        <v>599.14531050635969</v>
      </c>
      <c r="AC19" s="251">
        <f>+'7.รายจ่าย'!P18/'8.คำนวณ'!X19</f>
        <v>730.7214777290618</v>
      </c>
      <c r="AD19" s="251">
        <f>+'7.รายจ่าย'!R18/'8.คำนวณ'!X19</f>
        <v>867.90650290427629</v>
      </c>
      <c r="AE19" s="251">
        <f>+'7.รายจ่าย'!S18/'8.คำนวณ'!X19</f>
        <v>398.04521598635154</v>
      </c>
      <c r="AF19" s="251">
        <f>+'7.รายจ่าย'!T18/'8.คำนวณ'!X19</f>
        <v>209.0957769616968</v>
      </c>
      <c r="AG19" s="251">
        <f>+'7.รายจ่าย'!U18/'8.คำนวณ'!X19</f>
        <v>350.68860175449379</v>
      </c>
      <c r="AH19" s="251">
        <f>+'7.รายจ่าย'!V18/'8.คำนวณ'!X19</f>
        <v>90.792360506179037</v>
      </c>
      <c r="AI19" s="251">
        <f>+'7.รายจ่าย'!Y18/'8.คำนวณ'!X19</f>
        <v>343.41978992340808</v>
      </c>
    </row>
    <row r="20" spans="1:35" s="63" customFormat="1">
      <c r="A20" s="67" t="s">
        <v>199</v>
      </c>
      <c r="B20" s="280">
        <v>75</v>
      </c>
      <c r="C20" s="225">
        <v>18</v>
      </c>
      <c r="D20" s="225">
        <v>3</v>
      </c>
      <c r="E20" s="202" t="s">
        <v>45</v>
      </c>
      <c r="F20" s="202" t="s">
        <v>189</v>
      </c>
      <c r="G20" s="270" t="s">
        <v>318</v>
      </c>
      <c r="H20" s="236">
        <f>+DATA!G22</f>
        <v>32172</v>
      </c>
      <c r="I20" s="238">
        <f>+DATA!H22</f>
        <v>24948</v>
      </c>
      <c r="J20" s="238">
        <f>+DATA!I22</f>
        <v>573</v>
      </c>
      <c r="K20" s="238">
        <f>+DATA!J22</f>
        <v>1156</v>
      </c>
      <c r="L20" s="238">
        <f>+DATA!K22</f>
        <v>5495</v>
      </c>
      <c r="M20" s="249">
        <f>+'6.รายรับ'!G21/I20</f>
        <v>1130.6852392977394</v>
      </c>
      <c r="N20" s="249">
        <f>+('6.รายรับ'!H21+'6.รายรับ'!I21+'6.รายรับ'!J21)/I20</f>
        <v>241.1098965848966</v>
      </c>
      <c r="O20" s="249">
        <f>+'6.รายรับ'!K21/'8.คำนวณ'!J20</f>
        <v>1388.970034904014</v>
      </c>
      <c r="P20" s="249">
        <f>+'6.รายรับ'!L21/'8.คำนวณ'!K20</f>
        <v>3230.2746020761247</v>
      </c>
      <c r="Q20" s="249">
        <f>+'6.รายรับ'!M21/'8.คำนวณ'!H20</f>
        <v>7.3520452567449954</v>
      </c>
      <c r="R20" s="250">
        <f>+'6.รายรับ'!Q21/'8.คำนวณ'!H20</f>
        <v>29.686090389158274</v>
      </c>
      <c r="S20" s="250">
        <f>+'6.รายรับ'!V21/'8.คำนวณ'!I20</f>
        <v>919.15694284110953</v>
      </c>
      <c r="T20" s="66"/>
      <c r="U20" s="269">
        <f>+'2.Hosp. Group'!L21</f>
        <v>21</v>
      </c>
      <c r="V20" s="63">
        <f>+DATA!L22</f>
        <v>56477</v>
      </c>
      <c r="W20" s="63">
        <f>+DATA!M22</f>
        <v>1356.87</v>
      </c>
      <c r="X20" s="63">
        <f t="shared" si="0"/>
        <v>4046.2509523809522</v>
      </c>
      <c r="Y20" s="251">
        <f>+('7.รายจ่าย'!G19+'7.รายจ่าย'!K19)/'8.คำนวณ'!X20</f>
        <v>10653.025528393302</v>
      </c>
      <c r="Z20" s="251">
        <f>+'7.รายจ่าย'!L19/'8.คำนวณ'!X20</f>
        <v>61.11608076471024</v>
      </c>
      <c r="AA20" s="251">
        <f>+'7.รายจ่าย'!M19/'8.คำนวณ'!X20</f>
        <v>1332.4491939452007</v>
      </c>
      <c r="AB20" s="251">
        <f>+'7.รายจ่าย'!O19/'8.คำนวณ'!X20</f>
        <v>618.77557014270837</v>
      </c>
      <c r="AC20" s="251">
        <f>+'7.รายจ่าย'!P19/'8.คำนวณ'!X20</f>
        <v>630.98124165968102</v>
      </c>
      <c r="AD20" s="251">
        <f>+'7.รายจ่าย'!R19/'8.คำนวณ'!X20</f>
        <v>862.58716304934615</v>
      </c>
      <c r="AE20" s="251">
        <f>+'7.รายจ่าย'!S19/'8.คำนวณ'!X20</f>
        <v>166.69368952588329</v>
      </c>
      <c r="AF20" s="251">
        <f>+'7.รายจ่าย'!T19/'8.คำนวณ'!X20</f>
        <v>213.09120718096835</v>
      </c>
      <c r="AG20" s="251">
        <f>+'7.รายจ่าย'!U19/'8.คำนวณ'!X20</f>
        <v>436.41061831840341</v>
      </c>
      <c r="AH20" s="251">
        <f>+'7.รายจ่าย'!V19/'8.คำนวณ'!X20</f>
        <v>100.08699528675986</v>
      </c>
      <c r="AI20" s="251">
        <f>+'7.รายจ่าย'!Y19/'8.คำนวณ'!X20</f>
        <v>51.779289635190814</v>
      </c>
    </row>
    <row r="21" spans="1:35" s="63" customFormat="1">
      <c r="A21" s="67" t="s">
        <v>223</v>
      </c>
      <c r="B21" s="280">
        <v>76</v>
      </c>
      <c r="C21" s="225">
        <v>19</v>
      </c>
      <c r="D21" s="225">
        <v>3</v>
      </c>
      <c r="E21" s="202" t="s">
        <v>45</v>
      </c>
      <c r="F21" s="202" t="s">
        <v>190</v>
      </c>
      <c r="G21" s="270" t="s">
        <v>319</v>
      </c>
      <c r="H21" s="236">
        <f>+DATA!G23</f>
        <v>39520</v>
      </c>
      <c r="I21" s="238">
        <f>+DATA!H23</f>
        <v>29634</v>
      </c>
      <c r="J21" s="238">
        <f>+DATA!I23</f>
        <v>2936</v>
      </c>
      <c r="K21" s="238">
        <f>+DATA!J23</f>
        <v>1438</v>
      </c>
      <c r="L21" s="238">
        <f>+DATA!K23</f>
        <v>5512</v>
      </c>
      <c r="M21" s="249">
        <f>+'6.รายรับ'!G22/I21</f>
        <v>1168.4405537558209</v>
      </c>
      <c r="N21" s="249">
        <f>+('6.รายรับ'!H22+'6.รายรับ'!I22+'6.รายรับ'!J22)/I21</f>
        <v>140.7079952082068</v>
      </c>
      <c r="O21" s="249">
        <f>+'6.รายรับ'!K22/'8.คำนวณ'!J21</f>
        <v>248.41212534059946</v>
      </c>
      <c r="P21" s="249">
        <f>+'6.รายรับ'!L22/'8.คำนวณ'!K21</f>
        <v>2080.6119958275385</v>
      </c>
      <c r="Q21" s="249">
        <f>+'6.รายรับ'!M22/'8.คำนวณ'!H21</f>
        <v>5.8267459514170037</v>
      </c>
      <c r="R21" s="250">
        <f>+'6.รายรับ'!Q22/'8.คำนวณ'!H21</f>
        <v>43.421151315789473</v>
      </c>
      <c r="S21" s="250">
        <f>+'6.รายรับ'!V22/'8.คำนวณ'!I21</f>
        <v>741.49182425592221</v>
      </c>
      <c r="T21" s="66"/>
      <c r="U21" s="269">
        <f>+'2.Hosp. Group'!L22</f>
        <v>21</v>
      </c>
      <c r="V21" s="63">
        <f>+DATA!L23</f>
        <v>66572</v>
      </c>
      <c r="W21" s="63">
        <f>+DATA!M23</f>
        <v>1023.41</v>
      </c>
      <c r="X21" s="63">
        <f t="shared" si="0"/>
        <v>4193.5052380952384</v>
      </c>
      <c r="Y21" s="251">
        <f>+('7.รายจ่าย'!G20+'7.รายจ่าย'!K20)/'8.คำนวณ'!X21</f>
        <v>10760.702383311336</v>
      </c>
      <c r="Z21" s="251">
        <f>+'7.รายจ่าย'!L20/'8.คำนวณ'!X21</f>
        <v>99.065556476733121</v>
      </c>
      <c r="AA21" s="251">
        <f>+'7.รายจ่าย'!M20/'8.คำนวณ'!X21</f>
        <v>1123.2482690636914</v>
      </c>
      <c r="AB21" s="251">
        <f>+'7.รายจ่าย'!O20/'8.คำนวณ'!X21</f>
        <v>573.35700171728138</v>
      </c>
      <c r="AC21" s="251">
        <f>+'7.รายจ่าย'!P20/'8.คำนวณ'!X21</f>
        <v>1114.3889740609088</v>
      </c>
      <c r="AD21" s="251">
        <f>+'7.รายจ่าย'!R20/'8.คำนวณ'!X21</f>
        <v>483.762784310114</v>
      </c>
      <c r="AE21" s="251">
        <f>+'7.รายจ่าย'!S20/'8.คำนวณ'!X21</f>
        <v>709.10176598483758</v>
      </c>
      <c r="AF21" s="251">
        <f>+'7.รายจ่าย'!T20/'8.คำนวณ'!X21</f>
        <v>147.56640682797354</v>
      </c>
      <c r="AG21" s="251">
        <f>+'7.รายจ่าย'!U20/'8.คำนวณ'!X21</f>
        <v>291.42368272206869</v>
      </c>
      <c r="AH21" s="251">
        <f>+'7.รายจ่าย'!V20/'8.คำนวณ'!X21</f>
        <v>144.61434899159823</v>
      </c>
      <c r="AI21" s="251">
        <f>+'7.รายจ่าย'!Y20/'8.คำนวณ'!X21</f>
        <v>215.1422136794074</v>
      </c>
    </row>
    <row r="22" spans="1:35" s="63" customFormat="1">
      <c r="A22" s="67" t="s">
        <v>205</v>
      </c>
      <c r="B22" s="280">
        <v>82</v>
      </c>
      <c r="C22" s="225">
        <v>20</v>
      </c>
      <c r="D22" s="225">
        <v>3</v>
      </c>
      <c r="E22" s="202" t="s">
        <v>45</v>
      </c>
      <c r="F22" s="202" t="s">
        <v>196</v>
      </c>
      <c r="G22" s="270" t="s">
        <v>325</v>
      </c>
      <c r="H22" s="236">
        <f>+DATA!G24</f>
        <v>29222</v>
      </c>
      <c r="I22" s="238">
        <f>+DATA!H24</f>
        <v>22343</v>
      </c>
      <c r="J22" s="238">
        <f>+DATA!I24</f>
        <v>420</v>
      </c>
      <c r="K22" s="238">
        <f>+DATA!J24</f>
        <v>771</v>
      </c>
      <c r="L22" s="238">
        <f>+DATA!K24</f>
        <v>5688</v>
      </c>
      <c r="M22" s="249">
        <f>+'6.รายรับ'!G23/I22</f>
        <v>1353.7360649867967</v>
      </c>
      <c r="N22" s="249">
        <f>+('6.รายรับ'!H23+'6.รายรับ'!I23+'6.รายรับ'!J23)/I22</f>
        <v>429.00753256053355</v>
      </c>
      <c r="O22" s="249">
        <f>+'6.รายรับ'!K23/'8.คำนวณ'!J22</f>
        <v>1960.4428571428571</v>
      </c>
      <c r="P22" s="249">
        <f>+'6.รายรับ'!L23/'8.คำนวณ'!K22</f>
        <v>7448.9513748378722</v>
      </c>
      <c r="Q22" s="249">
        <f>+'6.รายรับ'!M23/'8.คำนวณ'!H22</f>
        <v>5.1303812196290464</v>
      </c>
      <c r="R22" s="250">
        <f>+'6.รายรับ'!Q23/'8.คำนวณ'!H22</f>
        <v>35.864246115940048</v>
      </c>
      <c r="S22" s="250">
        <f>+'6.รายรับ'!V23/'8.คำนวณ'!I22</f>
        <v>810.18870697757689</v>
      </c>
      <c r="T22" s="66"/>
      <c r="U22" s="269">
        <f>+'2.Hosp. Group'!L23</f>
        <v>21</v>
      </c>
      <c r="V22" s="63">
        <f>+DATA!L24</f>
        <v>77363</v>
      </c>
      <c r="W22" s="63">
        <f>+DATA!M24</f>
        <v>1091.82</v>
      </c>
      <c r="X22" s="63">
        <f t="shared" si="0"/>
        <v>4775.7723809523804</v>
      </c>
      <c r="Y22" s="251">
        <f>+('7.รายจ่าย'!G21+'7.รายจ่าย'!K21)/'8.คำนวณ'!X22</f>
        <v>8598.475885027623</v>
      </c>
      <c r="Z22" s="251">
        <f>+'7.รายจ่าย'!L21/'8.คำนวณ'!X22</f>
        <v>49.236852438329102</v>
      </c>
      <c r="AA22" s="251">
        <f>+'7.รายจ่าย'!M21/'8.คำนวณ'!X22</f>
        <v>1071.0082415988161</v>
      </c>
      <c r="AB22" s="251">
        <f>+'7.รายจ่าย'!O21/'8.คำนวณ'!X22</f>
        <v>715.75326404444991</v>
      </c>
      <c r="AC22" s="251">
        <f>+'7.รายจ่าย'!P21/'8.คำนวณ'!X22</f>
        <v>217.0819120557114</v>
      </c>
      <c r="AD22" s="251">
        <f>+'7.รายจ่าย'!R21/'8.คำนวณ'!X22</f>
        <v>587.84235010801547</v>
      </c>
      <c r="AE22" s="251">
        <f>+'7.รายจ่าย'!S21/'8.คำนวณ'!X22</f>
        <v>1039.7819732375378</v>
      </c>
      <c r="AF22" s="251">
        <f>+'7.รายจ่าย'!T21/'8.คำนวณ'!X22</f>
        <v>121.37617829357347</v>
      </c>
      <c r="AG22" s="251">
        <f>+'7.รายจ่าย'!U21/'8.คำนวณ'!X22</f>
        <v>449.64347098380102</v>
      </c>
      <c r="AH22" s="251">
        <f>+'7.รายจ่าย'!V21/'8.คำนวณ'!X22</f>
        <v>36.841873097166435</v>
      </c>
      <c r="AI22" s="251">
        <f>+'7.รายจ่าย'!Y21/'8.คำนวณ'!X22</f>
        <v>83.09230179870184</v>
      </c>
    </row>
    <row r="23" spans="1:35" s="63" customFormat="1">
      <c r="A23" s="67" t="s">
        <v>196</v>
      </c>
      <c r="B23" s="280">
        <v>85</v>
      </c>
      <c r="C23" s="225">
        <v>21</v>
      </c>
      <c r="D23" s="225">
        <v>3</v>
      </c>
      <c r="E23" s="202" t="s">
        <v>45</v>
      </c>
      <c r="F23" s="202" t="s">
        <v>199</v>
      </c>
      <c r="G23" s="270" t="s">
        <v>328</v>
      </c>
      <c r="H23" s="236">
        <f>+DATA!G25</f>
        <v>24684</v>
      </c>
      <c r="I23" s="238">
        <f>+DATA!H25</f>
        <v>19451</v>
      </c>
      <c r="J23" s="238">
        <f>+DATA!I25</f>
        <v>476</v>
      </c>
      <c r="K23" s="238">
        <f>+DATA!J25</f>
        <v>1276</v>
      </c>
      <c r="L23" s="238">
        <f>+DATA!K25</f>
        <v>3481</v>
      </c>
      <c r="M23" s="249">
        <f>+'6.รายรับ'!G24/I23</f>
        <v>1378.6521237982624</v>
      </c>
      <c r="N23" s="249">
        <f>+('6.รายรับ'!H24+'6.รายรับ'!I24+'6.รายรับ'!J24)/I23</f>
        <v>475.94301475502556</v>
      </c>
      <c r="O23" s="249">
        <f>+'6.รายรับ'!K24/'8.คำนวณ'!J23</f>
        <v>2092.2899159663866</v>
      </c>
      <c r="P23" s="249">
        <f>+'6.รายรับ'!L24/'8.คำนวณ'!K23</f>
        <v>2490.5553840125394</v>
      </c>
      <c r="Q23" s="249">
        <f>+'6.รายรับ'!M24/'8.คำนวณ'!H23</f>
        <v>7.9320612542537674</v>
      </c>
      <c r="R23" s="250">
        <f>+'6.รายรับ'!Q24/'8.คำนวณ'!H23</f>
        <v>33.290775401069517</v>
      </c>
      <c r="S23" s="250">
        <f>+'6.รายรับ'!V24/'8.คำนวณ'!I23</f>
        <v>1099.143298545062</v>
      </c>
      <c r="T23" s="66"/>
      <c r="U23" s="269">
        <f>+'2.Hosp. Group'!L24</f>
        <v>21</v>
      </c>
      <c r="V23" s="63">
        <f>+DATA!L25</f>
        <v>57657</v>
      </c>
      <c r="W23" s="63">
        <f>+DATA!M25</f>
        <v>1232.8699999999999</v>
      </c>
      <c r="X23" s="63">
        <f t="shared" si="0"/>
        <v>3978.4414285714283</v>
      </c>
      <c r="Y23" s="251">
        <f>+('7.รายจ่าย'!G22+'7.รายจ่าย'!K22)/'8.คำนวณ'!X23</f>
        <v>9908.8926801557973</v>
      </c>
      <c r="Z23" s="251">
        <f>+'7.รายจ่าย'!L22/'8.คำนวณ'!X23</f>
        <v>51.190845374121743</v>
      </c>
      <c r="AA23" s="251">
        <f>+'7.รายจ่าย'!M22/'8.คำนวณ'!X23</f>
        <v>1116.5667309057496</v>
      </c>
      <c r="AB23" s="251">
        <f>+'7.รายจ่าย'!O22/'8.คำนวณ'!X23</f>
        <v>447.13045094112596</v>
      </c>
      <c r="AC23" s="251">
        <f>+'7.รายจ่าย'!P22/'8.คำนวณ'!X23</f>
        <v>569.26630457224996</v>
      </c>
      <c r="AD23" s="251">
        <f>+'7.รายจ่าย'!R22/'8.คำนวณ'!X23</f>
        <v>634.77121263208244</v>
      </c>
      <c r="AE23" s="251">
        <f>+'7.รายจ่าย'!S22/'8.คำนวณ'!X23</f>
        <v>469.08991712116989</v>
      </c>
      <c r="AF23" s="251">
        <f>+'7.รายจ่าย'!T22/'8.คำนวณ'!X23</f>
        <v>66.561542944491194</v>
      </c>
      <c r="AG23" s="251">
        <f>+'7.รายจ่าย'!U22/'8.คำนวณ'!X23</f>
        <v>411.91190053247703</v>
      </c>
      <c r="AH23" s="251">
        <f>+'7.รายจ่าย'!V22/'8.คำนวณ'!X23</f>
        <v>19.432851127272023</v>
      </c>
      <c r="AI23" s="251">
        <f>+'7.รายจ่าย'!Y22/'8.คำนวณ'!X23</f>
        <v>361.19947366323282</v>
      </c>
    </row>
    <row r="24" spans="1:35" s="63" customFormat="1">
      <c r="A24" s="67" t="s">
        <v>190</v>
      </c>
      <c r="B24" s="280">
        <v>22</v>
      </c>
      <c r="C24" s="225">
        <v>22</v>
      </c>
      <c r="D24" s="225">
        <v>3</v>
      </c>
      <c r="E24" s="202" t="s">
        <v>53</v>
      </c>
      <c r="F24" s="202" t="s">
        <v>202</v>
      </c>
      <c r="G24" s="270" t="s">
        <v>333</v>
      </c>
      <c r="H24" s="236">
        <f>+DATA!G26</f>
        <v>26261</v>
      </c>
      <c r="I24" s="238">
        <f>+DATA!H26</f>
        <v>21566</v>
      </c>
      <c r="J24" s="238">
        <f>+DATA!I26</f>
        <v>1447</v>
      </c>
      <c r="K24" s="238">
        <f>+DATA!J26</f>
        <v>857</v>
      </c>
      <c r="L24" s="238">
        <f>+DATA!K26</f>
        <v>2391</v>
      </c>
      <c r="M24" s="249">
        <f>+'6.รายรับ'!G25/I24</f>
        <v>1747.5674214040614</v>
      </c>
      <c r="N24" s="249">
        <f>+('6.รายรับ'!H25+'6.รายรับ'!I25+'6.รายรับ'!J25)/I24</f>
        <v>283.57120513771679</v>
      </c>
      <c r="O24" s="249">
        <f>+'6.รายรับ'!K25/'8.คำนวณ'!J24</f>
        <v>785.13627505183115</v>
      </c>
      <c r="P24" s="249">
        <f>+'6.รายรับ'!L25/'8.คำนวณ'!K24</f>
        <v>3059.5690665110851</v>
      </c>
      <c r="Q24" s="249">
        <f>+'6.รายรับ'!M25/'8.คำนวณ'!H24</f>
        <v>14.172320170595178</v>
      </c>
      <c r="R24" s="250">
        <f>+'6.รายรับ'!Q25/'8.คำนวณ'!H24</f>
        <v>64.226038612390994</v>
      </c>
      <c r="S24" s="250">
        <f>+'6.รายรับ'!V25/'8.คำนวณ'!I24</f>
        <v>901.80602383381256</v>
      </c>
      <c r="T24" s="66"/>
      <c r="U24" s="269">
        <f>+'2.Hosp. Group'!L25</f>
        <v>21</v>
      </c>
      <c r="V24" s="63">
        <f>+DATA!L26</f>
        <v>59102</v>
      </c>
      <c r="W24" s="63">
        <f>+DATA!M26</f>
        <v>2102.11</v>
      </c>
      <c r="X24" s="63">
        <f t="shared" si="0"/>
        <v>4916.4909523809529</v>
      </c>
      <c r="Y24" s="251">
        <f>+('7.รายจ่าย'!G23+'7.รายจ่าย'!K23)/'8.คำนวณ'!X24</f>
        <v>8268.2572130664994</v>
      </c>
      <c r="Z24" s="251">
        <f>+'7.รายจ่าย'!L23/'8.คำนวณ'!X24</f>
        <v>123.7069295745291</v>
      </c>
      <c r="AA24" s="251">
        <f>+'7.รายจ่าย'!M23/'8.คำนวณ'!X24</f>
        <v>1317.03814422036</v>
      </c>
      <c r="AB24" s="251">
        <f>+'7.รายจ่าย'!O23/'8.คำนวณ'!X24</f>
        <v>489.62615070698405</v>
      </c>
      <c r="AC24" s="251">
        <f>+'7.รายจ่าย'!P23/'8.คำนวณ'!X24</f>
        <v>559.48033397028905</v>
      </c>
      <c r="AD24" s="251">
        <f>+'7.รายจ่าย'!R23/'8.คำนวณ'!X24</f>
        <v>548.80950989919154</v>
      </c>
      <c r="AE24" s="251">
        <f>+'7.รายจ่าย'!S23/'8.คำนวณ'!X24</f>
        <v>1726.703352497537</v>
      </c>
      <c r="AF24" s="251">
        <f>+'7.รายจ่าย'!T23/'8.คำนวณ'!X24</f>
        <v>130.73155350539886</v>
      </c>
      <c r="AG24" s="251">
        <f>+'7.รายจ่าย'!U23/'8.คำนวณ'!X24</f>
        <v>318.43032056060889</v>
      </c>
      <c r="AH24" s="251">
        <f>+'7.รายจ่าย'!V23/'8.คำนวณ'!X24</f>
        <v>5.2158175919313718</v>
      </c>
      <c r="AI24" s="251">
        <f>+'7.รายจ่าย'!Y23/'8.คำนวณ'!X24</f>
        <v>889.4743918693074</v>
      </c>
    </row>
    <row r="25" spans="1:35" s="63" customFormat="1" ht="25.2" customHeight="1">
      <c r="A25" s="67" t="s">
        <v>236</v>
      </c>
      <c r="B25" s="280">
        <v>26</v>
      </c>
      <c r="C25" s="225">
        <v>23</v>
      </c>
      <c r="D25" s="225">
        <v>3</v>
      </c>
      <c r="E25" s="202" t="s">
        <v>53</v>
      </c>
      <c r="F25" s="202" t="s">
        <v>205</v>
      </c>
      <c r="G25" s="270" t="s">
        <v>337</v>
      </c>
      <c r="H25" s="236">
        <f>+DATA!G27</f>
        <v>22553</v>
      </c>
      <c r="I25" s="238">
        <f>+DATA!H27</f>
        <v>18002</v>
      </c>
      <c r="J25" s="238">
        <f>+DATA!I27</f>
        <v>792</v>
      </c>
      <c r="K25" s="238">
        <f>+DATA!J27</f>
        <v>971</v>
      </c>
      <c r="L25" s="238">
        <f>+DATA!K27</f>
        <v>2788</v>
      </c>
      <c r="M25" s="249">
        <f>+'6.รายรับ'!G26/I25</f>
        <v>1634.8109498944561</v>
      </c>
      <c r="N25" s="249">
        <f>+('6.รายรับ'!H26+'6.รายรับ'!I26+'6.รายรับ'!J26)/I25</f>
        <v>322.86936062659709</v>
      </c>
      <c r="O25" s="249">
        <f>+'6.รายรับ'!K26/'8.คำนวณ'!J25</f>
        <v>1400.3242424242421</v>
      </c>
      <c r="P25" s="249">
        <f>+'6.รายรับ'!L26/'8.คำนวณ'!K25</f>
        <v>3561.9410813594227</v>
      </c>
      <c r="Q25" s="249">
        <f>+'6.รายรับ'!M26/'8.คำนวณ'!H25</f>
        <v>12.422914911541701</v>
      </c>
      <c r="R25" s="250">
        <f>+'6.รายรับ'!Q26/'8.คำนวณ'!H25</f>
        <v>73.250951092980969</v>
      </c>
      <c r="S25" s="250">
        <f>+'6.รายรับ'!V26/'8.คำนวณ'!I25</f>
        <v>1138.2176885901565</v>
      </c>
      <c r="T25" s="66"/>
      <c r="U25" s="269">
        <f>+'2.Hosp. Group'!L26</f>
        <v>21</v>
      </c>
      <c r="V25" s="63">
        <f>+DATA!L27</f>
        <v>56438</v>
      </c>
      <c r="W25" s="63">
        <f>+DATA!M27</f>
        <v>1416.17</v>
      </c>
      <c r="X25" s="63">
        <f t="shared" si="0"/>
        <v>4103.6938095238093</v>
      </c>
      <c r="Y25" s="251">
        <f>+('7.รายจ่าย'!G24+'7.รายจ่าย'!K24)/'8.คำนวณ'!X25</f>
        <v>9385.6077543147258</v>
      </c>
      <c r="Z25" s="251">
        <f>+'7.รายจ่าย'!L24/'8.คำนวณ'!X25</f>
        <v>102.84539236833901</v>
      </c>
      <c r="AA25" s="251">
        <f>+'7.รายจ่าย'!M24/'8.คำนวณ'!X25</f>
        <v>1169.9790537143249</v>
      </c>
      <c r="AB25" s="251">
        <f>+'7.รายจ่าย'!O24/'8.คำนวณ'!X25</f>
        <v>396.7478290464677</v>
      </c>
      <c r="AC25" s="251">
        <f>+'7.รายจ่าย'!P24/'8.คำนวณ'!X25</f>
        <v>425.97102540719123</v>
      </c>
      <c r="AD25" s="251">
        <f>+'7.รายจ่าย'!R24/'8.คำนวณ'!X25</f>
        <v>866.17547628692716</v>
      </c>
      <c r="AE25" s="251">
        <f>+'7.รายจ่าย'!S24/'8.คำนวณ'!X25</f>
        <v>329.15662149675376</v>
      </c>
      <c r="AF25" s="251">
        <f>+'7.รายจ่าย'!T24/'8.คำนวณ'!X25</f>
        <v>130.77264652507608</v>
      </c>
      <c r="AG25" s="251">
        <f>+'7.รายจ่าย'!U24/'8.คำนวณ'!X25</f>
        <v>262.11360299437547</v>
      </c>
      <c r="AH25" s="251">
        <f>+'7.รายจ่าย'!V24/'8.คำนวณ'!X25</f>
        <v>40.528849792353164</v>
      </c>
      <c r="AI25" s="251">
        <f>+'7.รายจ่าย'!Y24/'8.คำนวณ'!X25</f>
        <v>574.91691863671724</v>
      </c>
    </row>
    <row r="26" spans="1:35" s="63" customFormat="1" ht="24.6" customHeight="1">
      <c r="A26" s="67" t="s">
        <v>189</v>
      </c>
      <c r="B26" s="280">
        <v>37</v>
      </c>
      <c r="C26" s="225">
        <v>24</v>
      </c>
      <c r="D26" s="225">
        <v>3</v>
      </c>
      <c r="E26" s="202" t="s">
        <v>49</v>
      </c>
      <c r="F26" s="202" t="s">
        <v>223</v>
      </c>
      <c r="G26" s="270" t="s">
        <v>357</v>
      </c>
      <c r="H26" s="236">
        <f>+DATA!G28</f>
        <v>32760</v>
      </c>
      <c r="I26" s="238">
        <f>+DATA!H28</f>
        <v>23937</v>
      </c>
      <c r="J26" s="238">
        <f>+DATA!I28</f>
        <v>2194</v>
      </c>
      <c r="K26" s="238">
        <f>+DATA!J28</f>
        <v>1649</v>
      </c>
      <c r="L26" s="238">
        <f>+DATA!K28</f>
        <v>4980</v>
      </c>
      <c r="M26" s="249">
        <f>+'6.รายรับ'!G27/I26</f>
        <v>1289.6748602581779</v>
      </c>
      <c r="N26" s="249">
        <f>+('6.รายรับ'!H27+'6.รายรับ'!I27+'6.รายรับ'!J27)/I26</f>
        <v>337.14644942975315</v>
      </c>
      <c r="O26" s="249">
        <f>+'6.รายรับ'!K27/'8.คำนวณ'!J26</f>
        <v>344.88751139471282</v>
      </c>
      <c r="P26" s="249">
        <f>+'6.รายรับ'!L27/'8.คำนวณ'!K26</f>
        <v>4203.6560824742264</v>
      </c>
      <c r="Q26" s="249">
        <f>+'6.รายรับ'!M27/'8.คำนวณ'!H26</f>
        <v>7.738949938949939</v>
      </c>
      <c r="R26" s="250">
        <f>+'6.รายรับ'!Q27/'8.คำนวณ'!H26</f>
        <v>25.210897435897436</v>
      </c>
      <c r="S26" s="250">
        <f>+'6.รายรับ'!V27/'8.คำนวณ'!I26</f>
        <v>960.78194009274353</v>
      </c>
      <c r="T26" s="66"/>
      <c r="U26" s="269">
        <f>+'2.Hosp. Group'!L27</f>
        <v>21</v>
      </c>
      <c r="V26" s="63">
        <f>+DATA!L28</f>
        <v>55782</v>
      </c>
      <c r="W26" s="63">
        <f>+DATA!M28</f>
        <v>1845.93</v>
      </c>
      <c r="X26" s="63">
        <f t="shared" si="0"/>
        <v>4502.2157142857141</v>
      </c>
      <c r="Y26" s="251">
        <f>+('7.รายจ่าย'!G25+'7.รายจ่าย'!K25)/'8.คำนวณ'!X26</f>
        <v>10065.535701944853</v>
      </c>
      <c r="Z26" s="251">
        <f>+'7.รายจ่าย'!L25/'8.คำนวณ'!X26</f>
        <v>82.140444498597674</v>
      </c>
      <c r="AA26" s="251">
        <f>+'7.รายจ่าย'!M25/'8.คำนวณ'!X26</f>
        <v>926.56155207388372</v>
      </c>
      <c r="AB26" s="251">
        <f>+'7.รายจ่าย'!O25/'8.คำนวณ'!X26</f>
        <v>551.31213551676626</v>
      </c>
      <c r="AC26" s="251">
        <f>+'7.รายจ่าย'!P25/'8.คำนวณ'!X26</f>
        <v>597.18256534639613</v>
      </c>
      <c r="AD26" s="251">
        <f>+'7.รายจ่าย'!R25/'8.คำนวณ'!X26</f>
        <v>617.06850722073045</v>
      </c>
      <c r="AE26" s="251">
        <f>+'7.รายจ่าย'!S25/'8.คำนวณ'!X26</f>
        <v>1401.0118617785338</v>
      </c>
      <c r="AF26" s="251">
        <f>+'7.รายจ่าย'!T25/'8.คำนวณ'!X26</f>
        <v>153.27830645926403</v>
      </c>
      <c r="AG26" s="251">
        <f>+'7.รายจ่าย'!U25/'8.คำนวณ'!X26</f>
        <v>372.04986973080878</v>
      </c>
      <c r="AH26" s="251">
        <f>+'7.รายจ่าย'!V25/'8.คำนวณ'!X26</f>
        <v>20.790343230999596</v>
      </c>
      <c r="AI26" s="251">
        <f>+'7.รายจ่าย'!Y25/'8.คำนวณ'!X26</f>
        <v>135.00708064061158</v>
      </c>
    </row>
    <row r="27" spans="1:35" s="63" customFormat="1">
      <c r="A27" s="67" t="s">
        <v>234</v>
      </c>
      <c r="B27" s="280">
        <v>46</v>
      </c>
      <c r="C27" s="225">
        <v>25</v>
      </c>
      <c r="D27" s="225">
        <v>3</v>
      </c>
      <c r="E27" s="202" t="s">
        <v>49</v>
      </c>
      <c r="F27" s="202" t="s">
        <v>231</v>
      </c>
      <c r="G27" s="270" t="s">
        <v>366</v>
      </c>
      <c r="H27" s="236">
        <f>+DATA!G29</f>
        <v>34562</v>
      </c>
      <c r="I27" s="238">
        <f>+DATA!H29</f>
        <v>26439</v>
      </c>
      <c r="J27" s="238">
        <f>+DATA!I29</f>
        <v>1271</v>
      </c>
      <c r="K27" s="238">
        <f>+DATA!J29</f>
        <v>658</v>
      </c>
      <c r="L27" s="238">
        <f>+DATA!K29</f>
        <v>6194</v>
      </c>
      <c r="M27" s="249">
        <f>+'6.รายรับ'!G28/I27</f>
        <v>1554.4687817239685</v>
      </c>
      <c r="N27" s="249">
        <f>+('6.รายรับ'!H28+'6.รายรับ'!I28+'6.รายรับ'!J28)/I27</f>
        <v>294.44876281251186</v>
      </c>
      <c r="O27" s="249">
        <f>+'6.รายรับ'!K28/'8.คำนวณ'!J27</f>
        <v>557.45414634146346</v>
      </c>
      <c r="P27" s="249">
        <f>+'6.รายรับ'!L28/'8.คำนวณ'!K27</f>
        <v>7954.5731610942248</v>
      </c>
      <c r="Q27" s="249">
        <f>+'6.รายรับ'!M28/'8.คำนวณ'!H27</f>
        <v>10.328800416642556</v>
      </c>
      <c r="R27" s="250">
        <f>+'6.รายรับ'!Q28/'8.คำนวณ'!H27</f>
        <v>69.935347780799731</v>
      </c>
      <c r="S27" s="250">
        <f>+'6.รายรับ'!V28/'8.คำนวณ'!I27</f>
        <v>1000.3196036158705</v>
      </c>
      <c r="T27" s="66"/>
      <c r="U27" s="269">
        <f>+'2.Hosp. Group'!L28</f>
        <v>21</v>
      </c>
      <c r="V27" s="63">
        <f>+DATA!L29</f>
        <v>69823</v>
      </c>
      <c r="W27" s="63">
        <f>+DATA!M29</f>
        <v>2011.9</v>
      </c>
      <c r="X27" s="63">
        <f t="shared" si="0"/>
        <v>5336.804761904762</v>
      </c>
      <c r="Y27" s="251">
        <f>+('7.รายจ่าย'!G26+'7.รายจ่าย'!K26)/'8.คำนวณ'!X27</f>
        <v>9777.5851090674005</v>
      </c>
      <c r="Z27" s="251">
        <f>+'7.รายจ่าย'!L26/'8.คำนวณ'!X27</f>
        <v>44.395290922247931</v>
      </c>
      <c r="AA27" s="251">
        <f>+'7.รายจ่าย'!M26/'8.คำนวณ'!X27</f>
        <v>1015.0423093361553</v>
      </c>
      <c r="AB27" s="251">
        <f>+'7.รายจ่าย'!O26/'8.คำนวณ'!X27</f>
        <v>653.07605870821578</v>
      </c>
      <c r="AC27" s="251">
        <f>+'7.รายจ่าย'!P26/'8.คำนวณ'!X27</f>
        <v>789.20912191975049</v>
      </c>
      <c r="AD27" s="251">
        <f>+'7.รายจ่าย'!R26/'8.คำนวณ'!X27</f>
        <v>613.31296459715054</v>
      </c>
      <c r="AE27" s="251">
        <f>+'7.รายจ่าย'!S26/'8.คำนวณ'!X27</f>
        <v>720.4338947238806</v>
      </c>
      <c r="AF27" s="251">
        <f>+'7.รายจ่าย'!T26/'8.คำนวณ'!X27</f>
        <v>164.56457359450857</v>
      </c>
      <c r="AG27" s="251">
        <f>+'7.รายจ่าย'!U26/'8.คำนวณ'!X27</f>
        <v>329.59383535181121</v>
      </c>
      <c r="AH27" s="251">
        <f>+'7.รายจ่าย'!V26/'8.คำนวณ'!X27</f>
        <v>85.473417213260291</v>
      </c>
      <c r="AI27" s="251">
        <f>+'7.รายจ่าย'!Y26/'8.คำนวณ'!X27</f>
        <v>673.80111516700288</v>
      </c>
    </row>
    <row r="28" spans="1:35" s="63" customFormat="1">
      <c r="A28" s="67" t="s">
        <v>233</v>
      </c>
      <c r="B28" s="280">
        <v>49</v>
      </c>
      <c r="C28" s="225">
        <v>26</v>
      </c>
      <c r="D28" s="225">
        <v>3</v>
      </c>
      <c r="E28" s="202" t="s">
        <v>49</v>
      </c>
      <c r="F28" s="202" t="s">
        <v>233</v>
      </c>
      <c r="G28" s="270" t="s">
        <v>369</v>
      </c>
      <c r="H28" s="236">
        <f>+DATA!G30</f>
        <v>45186</v>
      </c>
      <c r="I28" s="238">
        <f>+DATA!H30</f>
        <v>32820</v>
      </c>
      <c r="J28" s="238">
        <f>+DATA!I30</f>
        <v>2766</v>
      </c>
      <c r="K28" s="238">
        <f>+DATA!J30</f>
        <v>1425</v>
      </c>
      <c r="L28" s="238">
        <f>+DATA!K30</f>
        <v>8175</v>
      </c>
      <c r="M28" s="249">
        <f>+'6.รายรับ'!G29/I28</f>
        <v>1255.2536502132843</v>
      </c>
      <c r="N28" s="249">
        <f>+('6.รายรับ'!H29+'6.รายรับ'!I29+'6.รายรับ'!J29)/I28</f>
        <v>336.80786166971359</v>
      </c>
      <c r="O28" s="249">
        <f>+'6.รายรับ'!K29/'8.คำนวณ'!J28</f>
        <v>154.91676066522055</v>
      </c>
      <c r="P28" s="249">
        <f>+'6.รายรับ'!L29/'8.คำนวณ'!K28</f>
        <v>5753.1567157894733</v>
      </c>
      <c r="Q28" s="249">
        <f>+'6.รายรับ'!M29/'8.คำนวณ'!H28</f>
        <v>10.430797149559599</v>
      </c>
      <c r="R28" s="250">
        <f>+'6.รายรับ'!Q29/'8.คำนวณ'!H28</f>
        <v>26.799130261585447</v>
      </c>
      <c r="S28" s="250">
        <f>+'6.รายรับ'!V29/'8.คำนวณ'!I28</f>
        <v>734.62012736136501</v>
      </c>
      <c r="T28" s="66"/>
      <c r="U28" s="269">
        <f>+'2.Hosp. Group'!L29</f>
        <v>21</v>
      </c>
      <c r="V28" s="63">
        <f>+DATA!L30</f>
        <v>76461</v>
      </c>
      <c r="W28" s="63">
        <f>+DATA!M30</f>
        <v>1801.09</v>
      </c>
      <c r="X28" s="63">
        <f t="shared" si="0"/>
        <v>5442.09</v>
      </c>
      <c r="Y28" s="251">
        <f>+('7.รายจ่าย'!G27+'7.รายจ่าย'!K27)/'8.คำนวณ'!X28</f>
        <v>8722.7819477443409</v>
      </c>
      <c r="Z28" s="251">
        <f>+'7.รายจ่าย'!L27/'8.คำนวณ'!X28</f>
        <v>58.160122305952306</v>
      </c>
      <c r="AA28" s="251">
        <f>+'7.รายจ่าย'!M27/'8.คำนวณ'!X28</f>
        <v>1739.5339455981064</v>
      </c>
      <c r="AB28" s="251">
        <f>+'7.รายจ่าย'!O27/'8.คำนวณ'!X28</f>
        <v>883.6640059241945</v>
      </c>
      <c r="AC28" s="251">
        <f>+'7.รายจ่าย'!P27/'8.คำนวณ'!X28</f>
        <v>618.79458075849527</v>
      </c>
      <c r="AD28" s="251">
        <f>+'7.รายจ่าย'!R27/'8.คำนวณ'!X28</f>
        <v>537.26681660906013</v>
      </c>
      <c r="AE28" s="251">
        <f>+'7.รายจ่าย'!S27/'8.คำนวณ'!X28</f>
        <v>565.57702096069704</v>
      </c>
      <c r="AF28" s="251">
        <f>+'7.รายจ่าย'!T27/'8.คำนวณ'!X28</f>
        <v>253.00298231010512</v>
      </c>
      <c r="AG28" s="251">
        <f>+'7.รายจ่าย'!U27/'8.คำนวณ'!X28</f>
        <v>307.8815877723448</v>
      </c>
      <c r="AH28" s="251">
        <f>+'7.รายจ่าย'!V27/'8.คำนวณ'!X28</f>
        <v>17.778105470508574</v>
      </c>
      <c r="AI28" s="251">
        <f>+'7.รายจ่าย'!Y27/'8.คำนวณ'!X28</f>
        <v>179.15580227449379</v>
      </c>
    </row>
    <row r="29" spans="1:35" s="63" customFormat="1">
      <c r="A29" s="67" t="s">
        <v>238</v>
      </c>
      <c r="B29" s="280">
        <v>50</v>
      </c>
      <c r="C29" s="225">
        <v>27</v>
      </c>
      <c r="D29" s="225">
        <v>3</v>
      </c>
      <c r="E29" s="202" t="s">
        <v>49</v>
      </c>
      <c r="F29" s="202" t="s">
        <v>234</v>
      </c>
      <c r="G29" s="270" t="s">
        <v>370</v>
      </c>
      <c r="H29" s="236">
        <f>+DATA!G31</f>
        <v>37009</v>
      </c>
      <c r="I29" s="238">
        <f>+DATA!H31</f>
        <v>28073</v>
      </c>
      <c r="J29" s="238">
        <f>+DATA!I31</f>
        <v>1375</v>
      </c>
      <c r="K29" s="238">
        <f>+DATA!J31</f>
        <v>1378</v>
      </c>
      <c r="L29" s="238">
        <f>+DATA!K31</f>
        <v>6183</v>
      </c>
      <c r="M29" s="249">
        <f>+'6.รายรับ'!G30/I29</f>
        <v>1450.0451569123359</v>
      </c>
      <c r="N29" s="249">
        <f>+('6.รายรับ'!H30+'6.รายรับ'!I30+'6.รายรับ'!J30)/I29</f>
        <v>156.47113525451499</v>
      </c>
      <c r="O29" s="249">
        <f>+'6.รายรับ'!K30/'8.คำนวณ'!J29</f>
        <v>888.23602181818183</v>
      </c>
      <c r="P29" s="249">
        <f>+'6.รายรับ'!L30/'8.คำนวณ'!K29</f>
        <v>3090.7589404934683</v>
      </c>
      <c r="Q29" s="249">
        <f>+'6.รายรับ'!M30/'8.คำนวณ'!H29</f>
        <v>10.55210894647248</v>
      </c>
      <c r="R29" s="250">
        <f>+'6.รายรับ'!Q30/'8.คำนวณ'!H29</f>
        <v>29.562836066902644</v>
      </c>
      <c r="S29" s="250">
        <f>+'6.รายรับ'!V30/'8.คำนวณ'!I29</f>
        <v>760.72190823923336</v>
      </c>
      <c r="T29" s="66"/>
      <c r="U29" s="269">
        <f>+'2.Hosp. Group'!L30</f>
        <v>21</v>
      </c>
      <c r="V29" s="63">
        <f>+DATA!L31</f>
        <v>66111</v>
      </c>
      <c r="W29" s="63">
        <f>+DATA!M31</f>
        <v>1715.19</v>
      </c>
      <c r="X29" s="63">
        <f t="shared" si="0"/>
        <v>4863.3328571428574</v>
      </c>
      <c r="Y29" s="251">
        <f>+('7.รายจ่าย'!G28+'7.รายจ่าย'!K28)/'8.คำนวณ'!X29</f>
        <v>9527.6010384413021</v>
      </c>
      <c r="Z29" s="251">
        <f>+'7.รายจ่าย'!L28/'8.คำนวณ'!X29</f>
        <v>91.963832856539</v>
      </c>
      <c r="AA29" s="251">
        <f>+'7.รายจ่าย'!M28/'8.คำนวณ'!X29</f>
        <v>1048.5171156875665</v>
      </c>
      <c r="AB29" s="251">
        <f>+'7.รายจ่าย'!O28/'8.คำนวณ'!X29</f>
        <v>553.19720426879508</v>
      </c>
      <c r="AC29" s="251">
        <f>+'7.รายจ่าย'!P28/'8.คำนวณ'!X29</f>
        <v>545.99937491426374</v>
      </c>
      <c r="AD29" s="251">
        <f>+'7.รายจ่าย'!R28/'8.คำนวณ'!X29</f>
        <v>752.05315314336167</v>
      </c>
      <c r="AE29" s="251">
        <f>+'7.รายจ่าย'!S28/'8.คำนวณ'!X29</f>
        <v>346.13975219227967</v>
      </c>
      <c r="AF29" s="251">
        <f>+'7.รายจ่าย'!T28/'8.คำนวณ'!X29</f>
        <v>115.94415117440039</v>
      </c>
      <c r="AG29" s="251">
        <f>+'7.รายจ่าย'!U28/'8.คำนวณ'!X29</f>
        <v>372.10324342536404</v>
      </c>
      <c r="AH29" s="251">
        <f>+'7.รายจ่าย'!V28/'8.คำนวณ'!X29</f>
        <v>14.999018603644238</v>
      </c>
      <c r="AI29" s="251">
        <f>+'7.รายจ่าย'!Y28/'8.คำนวณ'!X29</f>
        <v>51.265255190958108</v>
      </c>
    </row>
    <row r="30" spans="1:35" s="63" customFormat="1">
      <c r="A30" s="67" t="s">
        <v>202</v>
      </c>
      <c r="B30" s="280">
        <v>2</v>
      </c>
      <c r="C30" s="225">
        <v>28</v>
      </c>
      <c r="D30" s="225">
        <v>3</v>
      </c>
      <c r="E30" s="202" t="s">
        <v>51</v>
      </c>
      <c r="F30" s="202" t="s">
        <v>238</v>
      </c>
      <c r="G30" s="270" t="s">
        <v>374</v>
      </c>
      <c r="H30" s="236">
        <f>+DATA!G32</f>
        <v>54482</v>
      </c>
      <c r="I30" s="238">
        <f>+DATA!H32</f>
        <v>39229</v>
      </c>
      <c r="J30" s="238">
        <f>+DATA!I32</f>
        <v>3864</v>
      </c>
      <c r="K30" s="238">
        <f>+DATA!J32</f>
        <v>1868</v>
      </c>
      <c r="L30" s="238">
        <f>+DATA!K32</f>
        <v>9521</v>
      </c>
      <c r="M30" s="249">
        <f>+'6.รายรับ'!G31/I30</f>
        <v>814.27859134823734</v>
      </c>
      <c r="N30" s="249">
        <f>+('6.รายรับ'!H31+'6.รายรับ'!I31+'6.รายรับ'!J31)/I30</f>
        <v>247.5306451859594</v>
      </c>
      <c r="O30" s="249">
        <f>+'6.รายรับ'!K31/'8.คำนวณ'!J30</f>
        <v>331.22756211180121</v>
      </c>
      <c r="P30" s="249">
        <f>+'6.รายรับ'!L31/'8.คำนวณ'!K30</f>
        <v>3913.5854068522481</v>
      </c>
      <c r="Q30" s="249">
        <f>+'6.รายรับ'!M31/'8.คำนวณ'!H30</f>
        <v>2.7336138541169559</v>
      </c>
      <c r="R30" s="250">
        <f>+'6.รายรับ'!Q31/'8.คำนวณ'!H30</f>
        <v>21.902783304577657</v>
      </c>
      <c r="S30" s="250">
        <f>+'6.รายรับ'!V31/'8.คำนวณ'!I30</f>
        <v>745.52972622294726</v>
      </c>
      <c r="T30" s="66"/>
      <c r="U30" s="269">
        <f>+'2.Hosp. Group'!L31</f>
        <v>21</v>
      </c>
      <c r="V30" s="63">
        <f>+DATA!L32</f>
        <v>75475</v>
      </c>
      <c r="W30" s="63">
        <f>+DATA!M32</f>
        <v>1006.65</v>
      </c>
      <c r="X30" s="63">
        <f t="shared" si="0"/>
        <v>4600.6976190476189</v>
      </c>
      <c r="Y30" s="251">
        <f>+('7.รายจ่าย'!G29+'7.รายจ่าย'!K29)/'8.คำนวณ'!X30</f>
        <v>11549.814323811141</v>
      </c>
      <c r="Z30" s="251">
        <f>+'7.รายจ่าย'!L29/'8.คำนวณ'!X30</f>
        <v>83.075444562496472</v>
      </c>
      <c r="AA30" s="251">
        <f>+'7.รายจ่าย'!M29/'8.คำนวณ'!X30</f>
        <v>1975.6130792793849</v>
      </c>
      <c r="AB30" s="251">
        <f>+'7.รายจ่าย'!O29/'8.คำนวณ'!X30</f>
        <v>1113.1460843671225</v>
      </c>
      <c r="AC30" s="251">
        <f>+'7.รายจ่าย'!P29/'8.คำนวณ'!X30</f>
        <v>266.35525771712673</v>
      </c>
      <c r="AD30" s="251">
        <f>+'7.รายจ่าย'!R29/'8.คำนวณ'!X30</f>
        <v>924.14085907261483</v>
      </c>
      <c r="AE30" s="251">
        <f>+'7.รายจ่าย'!S29/'8.คำนวณ'!X30</f>
        <v>2601.9926652945492</v>
      </c>
      <c r="AF30" s="251">
        <f>+'7.รายจ่าย'!T29/'8.คำนวณ'!X30</f>
        <v>242.4396455402985</v>
      </c>
      <c r="AG30" s="251">
        <f>+'7.รายจ่าย'!U29/'8.คำนวณ'!X30</f>
        <v>599.34800074315842</v>
      </c>
      <c r="AH30" s="251">
        <f>+'7.รายจ่าย'!V29/'8.คำนวณ'!X30</f>
        <v>19.573988002854641</v>
      </c>
      <c r="AI30" s="251">
        <f>+'7.รายจ่าย'!Y29/'8.คำนวณ'!X30</f>
        <v>1603.3060072152621</v>
      </c>
    </row>
    <row r="31" spans="1:35" s="63" customFormat="1">
      <c r="A31" s="67" t="s">
        <v>231</v>
      </c>
      <c r="B31" s="280">
        <v>3</v>
      </c>
      <c r="C31" s="225">
        <v>29</v>
      </c>
      <c r="D31" s="225">
        <v>3</v>
      </c>
      <c r="E31" s="202" t="s">
        <v>51</v>
      </c>
      <c r="F31" s="202" t="s">
        <v>239</v>
      </c>
      <c r="G31" s="270" t="s">
        <v>375</v>
      </c>
      <c r="H31" s="236">
        <f>+DATA!G33</f>
        <v>59559</v>
      </c>
      <c r="I31" s="238">
        <f>+DATA!H33</f>
        <v>44414</v>
      </c>
      <c r="J31" s="238">
        <f>+DATA!I33</f>
        <v>2202</v>
      </c>
      <c r="K31" s="238">
        <f>+DATA!J33</f>
        <v>2023</v>
      </c>
      <c r="L31" s="238">
        <f>+DATA!K33</f>
        <v>10920</v>
      </c>
      <c r="M31" s="249">
        <f>+'6.รายรับ'!G32/I31</f>
        <v>767.15894312604144</v>
      </c>
      <c r="N31" s="249">
        <f>+('6.รายรับ'!H32+'6.รายรับ'!I32+'6.รายรับ'!J32)/I31</f>
        <v>153.35888391047868</v>
      </c>
      <c r="O31" s="249">
        <f>+'6.รายรับ'!K32/'8.คำนวณ'!J31</f>
        <v>361.44735240690284</v>
      </c>
      <c r="P31" s="249">
        <f>+'6.รายรับ'!L32/'8.คำนวณ'!K31</f>
        <v>2651.4525704399412</v>
      </c>
      <c r="Q31" s="249">
        <f>+'6.รายรับ'!M32/'8.คำนวณ'!H31</f>
        <v>1.7076848167363454</v>
      </c>
      <c r="R31" s="250">
        <f>+'6.รายรับ'!Q32/'8.คำนวณ'!H31</f>
        <v>26.99266273778942</v>
      </c>
      <c r="S31" s="250">
        <f>+'6.รายรับ'!V32/'8.คำนวณ'!I31</f>
        <v>696.01835614896208</v>
      </c>
      <c r="T31" s="66"/>
      <c r="U31" s="269">
        <f>+'2.Hosp. Group'!L32</f>
        <v>21</v>
      </c>
      <c r="V31" s="63">
        <f>+DATA!L33</f>
        <v>70059</v>
      </c>
      <c r="W31" s="63">
        <f>+DATA!M33</f>
        <v>1219.27</v>
      </c>
      <c r="X31" s="63">
        <f t="shared" si="0"/>
        <v>4555.4128571428573</v>
      </c>
      <c r="Y31" s="251">
        <f>+('7.รายจ่าย'!G30+'7.รายจ่าย'!K30)/'8.คำนวณ'!X31</f>
        <v>12034.691249562138</v>
      </c>
      <c r="Z31" s="251">
        <f>+'7.รายจ่าย'!L30/'8.คำนวณ'!X31</f>
        <v>87.346333357271362</v>
      </c>
      <c r="AA31" s="251">
        <f>+'7.รายจ่าย'!M30/'8.คำนวณ'!X31</f>
        <v>1448.1730497063304</v>
      </c>
      <c r="AB31" s="251">
        <f>+'7.รายจ่าย'!O30/'8.คำนวณ'!X31</f>
        <v>631.67232043261561</v>
      </c>
      <c r="AC31" s="251">
        <f>+'7.รายจ่าย'!P30/'8.คำนวณ'!X31</f>
        <v>1343.5750593720686</v>
      </c>
      <c r="AD31" s="251">
        <f>+'7.รายจ่าย'!R30/'8.คำนวณ'!X31</f>
        <v>951.15241052324245</v>
      </c>
      <c r="AE31" s="251">
        <f>+'7.รายจ่าย'!S30/'8.คำนวณ'!X31</f>
        <v>1352.1267409038353</v>
      </c>
      <c r="AF31" s="251">
        <f>+'7.รายจ่าย'!T30/'8.คำนวณ'!X31</f>
        <v>322.21777608991999</v>
      </c>
      <c r="AG31" s="251">
        <f>+'7.รายจ่าย'!U30/'8.คำนวณ'!X31</f>
        <v>503.01592234544205</v>
      </c>
      <c r="AH31" s="251">
        <f>+'7.รายจ่าย'!V30/'8.คำนวณ'!X31</f>
        <v>1.3937265839790591</v>
      </c>
      <c r="AI31" s="251">
        <f>+'7.รายจ่าย'!Y30/'8.คำนวณ'!X31</f>
        <v>1496.427459766074</v>
      </c>
    </row>
    <row r="32" spans="1:35" s="63" customFormat="1">
      <c r="A32" s="67" t="s">
        <v>239</v>
      </c>
      <c r="B32" s="280">
        <v>52</v>
      </c>
      <c r="C32" s="225">
        <v>30</v>
      </c>
      <c r="D32" s="225">
        <v>3</v>
      </c>
      <c r="E32" s="202" t="s">
        <v>49</v>
      </c>
      <c r="F32" s="202" t="s">
        <v>236</v>
      </c>
      <c r="G32" s="270" t="s">
        <v>372</v>
      </c>
      <c r="H32" s="236">
        <f>+DATA!G34</f>
        <v>35858</v>
      </c>
      <c r="I32" s="238">
        <f>+DATA!H34</f>
        <v>28539</v>
      </c>
      <c r="J32" s="238">
        <f>+DATA!I34</f>
        <v>2691</v>
      </c>
      <c r="K32" s="238">
        <f>+DATA!J34</f>
        <v>1207</v>
      </c>
      <c r="L32" s="238">
        <f>+DATA!K34</f>
        <v>3421</v>
      </c>
      <c r="M32" s="249">
        <f>+'6.รายรับ'!G33/I32</f>
        <v>1263.6107158625039</v>
      </c>
      <c r="N32" s="249">
        <f>+('6.รายรับ'!H33+'6.รายรับ'!I33+'6.รายรับ'!J33)/I32</f>
        <v>260.63222222222225</v>
      </c>
      <c r="O32" s="249">
        <f>+'6.รายรับ'!K33/'8.คำนวณ'!J32</f>
        <v>423.56889260497962</v>
      </c>
      <c r="P32" s="249">
        <f>+'6.รายรับ'!L33/'8.คำนวณ'!K32</f>
        <v>3353.3203231151615</v>
      </c>
      <c r="Q32" s="249">
        <f>+'6.รายรับ'!M33/'8.คำนวณ'!H32</f>
        <v>6.5495844720843328</v>
      </c>
      <c r="R32" s="250">
        <f>+'6.รายรับ'!Q33/'8.คำนวณ'!H32</f>
        <v>36.99926097384126</v>
      </c>
      <c r="S32" s="250">
        <f>+'6.รายรับ'!V33/'8.คำนวณ'!I32</f>
        <v>749.39640141560665</v>
      </c>
      <c r="T32" s="66"/>
      <c r="U32" s="269">
        <f>+'2.Hosp. Group'!L33</f>
        <v>21</v>
      </c>
      <c r="V32" s="63">
        <f>+DATA!L34</f>
        <v>49914</v>
      </c>
      <c r="W32" s="63">
        <f>+DATA!M34</f>
        <v>2281.89</v>
      </c>
      <c r="X32" s="63">
        <f t="shared" si="0"/>
        <v>4658.7471428571425</v>
      </c>
      <c r="Y32" s="251">
        <f>+('7.รายจ่าย'!G31+'7.รายจ่าย'!K31)/'8.คำนวณ'!X32</f>
        <v>10078.935806162479</v>
      </c>
      <c r="Z32" s="251">
        <f>+'7.รายจ่าย'!L31/'8.คำนวณ'!X32</f>
        <v>77.814439995056915</v>
      </c>
      <c r="AA32" s="251">
        <f>+'7.รายจ่าย'!M31/'8.คำนวณ'!X32</f>
        <v>1328.1146841134175</v>
      </c>
      <c r="AB32" s="251">
        <f>+'7.รายจ่าย'!O31/'8.คำนวณ'!X32</f>
        <v>830.8145755311898</v>
      </c>
      <c r="AC32" s="251">
        <f>+'7.รายจ่าย'!P31/'8.คำนวณ'!X32</f>
        <v>736.22308204872991</v>
      </c>
      <c r="AD32" s="251">
        <f>+'7.รายจ่าย'!R31/'8.คำนวณ'!X32</f>
        <v>823.39349021794044</v>
      </c>
      <c r="AE32" s="251">
        <f>+'7.รายจ่าย'!S31/'8.คำนวณ'!X32</f>
        <v>335.76814367320708</v>
      </c>
      <c r="AF32" s="251">
        <f>+'7.รายจ่าย'!T31/'8.คำนวณ'!X32</f>
        <v>115.13425896539323</v>
      </c>
      <c r="AG32" s="251">
        <f>+'7.รายจ่าย'!U31/'8.คำนวณ'!X32</f>
        <v>387.12387358587824</v>
      </c>
      <c r="AH32" s="251">
        <f>+'7.รายจ่าย'!V31/'8.คำนวณ'!X32</f>
        <v>12.933651076638325</v>
      </c>
      <c r="AI32" s="251">
        <f>+'7.รายจ่าย'!Y31/'8.คำนวณ'!X32</f>
        <v>8.0461610923599025</v>
      </c>
    </row>
    <row r="33" spans="1:35" s="63" customFormat="1">
      <c r="A33" s="67" t="s">
        <v>240</v>
      </c>
      <c r="B33" s="280">
        <v>27</v>
      </c>
      <c r="C33" s="225">
        <v>31</v>
      </c>
      <c r="D33" s="225">
        <v>4</v>
      </c>
      <c r="E33" s="202" t="s">
        <v>53</v>
      </c>
      <c r="F33" s="202" t="s">
        <v>206</v>
      </c>
      <c r="G33" s="270" t="s">
        <v>338</v>
      </c>
      <c r="H33" s="236">
        <f>+DATA!G35</f>
        <v>27820</v>
      </c>
      <c r="I33" s="238">
        <f>+DATA!H35</f>
        <v>20876</v>
      </c>
      <c r="J33" s="238">
        <f>+DATA!I35</f>
        <v>577</v>
      </c>
      <c r="K33" s="238">
        <f>+DATA!J35</f>
        <v>1389</v>
      </c>
      <c r="L33" s="238">
        <f>+DATA!K35</f>
        <v>4978</v>
      </c>
      <c r="M33" s="249">
        <f>+'6.รายรับ'!G34/I33</f>
        <v>1395.6822705499137</v>
      </c>
      <c r="N33" s="249">
        <f>+('6.รายรับ'!H34+'6.รายรับ'!I34+'6.รายรับ'!J34)/I33</f>
        <v>200.87823050392797</v>
      </c>
      <c r="O33" s="249">
        <f>+'6.รายรับ'!K34/'8.คำนวณ'!J33</f>
        <v>882.11525129982681</v>
      </c>
      <c r="P33" s="249">
        <f>+'6.รายรับ'!L34/'8.คำนวณ'!K33</f>
        <v>3740.9520734341249</v>
      </c>
      <c r="Q33" s="249">
        <f>+'6.รายรับ'!M34/'8.คำนวณ'!H33</f>
        <v>5.977498202731848</v>
      </c>
      <c r="R33" s="250">
        <f>+'6.รายรับ'!Q34/'8.คำนวณ'!H33</f>
        <v>256.31826024442847</v>
      </c>
      <c r="S33" s="250">
        <f>+'6.รายรับ'!V34/'8.คำนวณ'!I33</f>
        <v>1110.8908507376891</v>
      </c>
      <c r="T33" s="66"/>
      <c r="U33" s="269">
        <f>+'2.Hosp. Group'!L34</f>
        <v>21</v>
      </c>
      <c r="V33" s="63">
        <f>+DATA!L35</f>
        <v>57193</v>
      </c>
      <c r="W33" s="63">
        <f>+DATA!M35</f>
        <v>1692.59</v>
      </c>
      <c r="X33" s="63">
        <f t="shared" si="0"/>
        <v>4416.0661904761901</v>
      </c>
      <c r="Y33" s="251">
        <f>+('7.รายจ่าย'!G32+'7.รายจ่าย'!K32)/'8.คำนวณ'!X33</f>
        <v>10083.360803339408</v>
      </c>
      <c r="Z33" s="251">
        <f>+'7.รายจ่าย'!L32/'8.คำนวณ'!X33</f>
        <v>19.934936706758734</v>
      </c>
      <c r="AA33" s="251">
        <f>+'7.รายจ่าย'!M32/'8.คำนวณ'!X33</f>
        <v>1738.6636564820296</v>
      </c>
      <c r="AB33" s="251">
        <f>+'7.รายจ่าย'!O32/'8.คำนวณ'!X33</f>
        <v>645.0802880046549</v>
      </c>
      <c r="AC33" s="251">
        <f>+'7.รายจ่าย'!P32/'8.คำนวณ'!X33</f>
        <v>944.87080356693241</v>
      </c>
      <c r="AD33" s="251">
        <f>+'7.รายจ่าย'!R32/'8.คำนวณ'!X33</f>
        <v>692.55393105197379</v>
      </c>
      <c r="AE33" s="251">
        <f>+'7.รายจ่าย'!S32/'8.คำนวณ'!X33</f>
        <v>251.74896436054539</v>
      </c>
      <c r="AF33" s="251">
        <f>+'7.รายจ่าย'!T32/'8.คำนวณ'!X33</f>
        <v>33.648725718936021</v>
      </c>
      <c r="AG33" s="251">
        <f>+'7.รายจ่าย'!U32/'8.คำนวณ'!X33</f>
        <v>409.8815737643684</v>
      </c>
      <c r="AH33" s="251">
        <f>+'7.รายจ่าย'!V32/'8.คำนวณ'!X33</f>
        <v>27.670826189954237</v>
      </c>
      <c r="AI33" s="251">
        <f>+'7.รายจ่าย'!Y32/'8.คำนวณ'!X33</f>
        <v>471.26857257897814</v>
      </c>
    </row>
    <row r="34" spans="1:35" s="63" customFormat="1">
      <c r="A34" s="67" t="s">
        <v>217</v>
      </c>
      <c r="B34" s="280">
        <v>29</v>
      </c>
      <c r="C34" s="225">
        <v>32</v>
      </c>
      <c r="D34" s="225">
        <v>4</v>
      </c>
      <c r="E34" s="202" t="s">
        <v>53</v>
      </c>
      <c r="F34" s="202" t="s">
        <v>208</v>
      </c>
      <c r="G34" s="270" t="s">
        <v>340</v>
      </c>
      <c r="H34" s="236">
        <f>+DATA!G36</f>
        <v>34393</v>
      </c>
      <c r="I34" s="238">
        <f>+DATA!H36</f>
        <v>26706</v>
      </c>
      <c r="J34" s="238">
        <f>+DATA!I36</f>
        <v>819</v>
      </c>
      <c r="K34" s="238">
        <f>+DATA!J36</f>
        <v>990</v>
      </c>
      <c r="L34" s="238">
        <f>+DATA!K36</f>
        <v>5878</v>
      </c>
      <c r="M34" s="249">
        <f>+'6.รายรับ'!G35/I34</f>
        <v>1178.3917733842582</v>
      </c>
      <c r="N34" s="249">
        <f>+('6.รายรับ'!H35+'6.รายรับ'!I35+'6.รายรับ'!J35)/I34</f>
        <v>131.59075189096083</v>
      </c>
      <c r="O34" s="249">
        <f>+'6.รายรับ'!K35/'8.คำนวณ'!J34</f>
        <v>1264.4571184371187</v>
      </c>
      <c r="P34" s="249">
        <f>+'6.รายรับ'!L35/'8.คำนวณ'!K34</f>
        <v>3187.2602121212121</v>
      </c>
      <c r="Q34" s="249">
        <f>+'6.รายรับ'!M35/'8.คำนวณ'!H34</f>
        <v>7.7252929375163548</v>
      </c>
      <c r="R34" s="250">
        <f>+'6.รายรับ'!Q35/'8.คำนวณ'!H34</f>
        <v>45.385223737388422</v>
      </c>
      <c r="S34" s="250">
        <f>+'6.รายรับ'!V35/'8.คำนวณ'!I34</f>
        <v>927.78986969220409</v>
      </c>
      <c r="T34" s="66"/>
      <c r="U34" s="269">
        <f>+'2.Hosp. Group'!L35</f>
        <v>21</v>
      </c>
      <c r="V34" s="63">
        <f>+DATA!L36</f>
        <v>67700</v>
      </c>
      <c r="W34" s="63">
        <f>+DATA!M36</f>
        <v>1617.09</v>
      </c>
      <c r="X34" s="63">
        <f t="shared" si="0"/>
        <v>4840.899523809524</v>
      </c>
      <c r="Y34" s="251">
        <f>+('7.รายจ่าย'!G33+'7.รายจ่าย'!K33)/'8.คำนวณ'!X34</f>
        <v>9099.4853917842302</v>
      </c>
      <c r="Z34" s="251">
        <f>+'7.รายจ่าย'!L33/'8.คำนวณ'!X34</f>
        <v>45.556510502918137</v>
      </c>
      <c r="AA34" s="251">
        <f>+'7.รายจ่าย'!M33/'8.คำนวณ'!X34</f>
        <v>1122.4257378769332</v>
      </c>
      <c r="AB34" s="251">
        <f>+'7.รายจ่าย'!O33/'8.คำนวณ'!X34</f>
        <v>789.43680223146237</v>
      </c>
      <c r="AC34" s="251">
        <f>+'7.รายจ่าย'!P33/'8.คำนวณ'!X34</f>
        <v>506.87563084743499</v>
      </c>
      <c r="AD34" s="251">
        <f>+'7.รายจ่าย'!R33/'8.คำนวณ'!X34</f>
        <v>971.42193240551796</v>
      </c>
      <c r="AE34" s="251">
        <f>+'7.รายจ่าย'!S33/'8.คำนวณ'!X34</f>
        <v>126.97531460357278</v>
      </c>
      <c r="AF34" s="251">
        <f>+'7.รายจ่าย'!T33/'8.คำนวณ'!X34</f>
        <v>117.70333120890854</v>
      </c>
      <c r="AG34" s="251">
        <f>+'7.รายจ่าย'!U33/'8.คำนวณ'!X34</f>
        <v>248.89597358381548</v>
      </c>
      <c r="AH34" s="251">
        <f>+'7.รายจ่าย'!V33/'8.คำนวณ'!X34</f>
        <v>63.69657921702666</v>
      </c>
      <c r="AI34" s="251">
        <f>+'7.รายจ่าย'!Y33/'8.คำนวณ'!X34</f>
        <v>169.28382751375702</v>
      </c>
    </row>
    <row r="35" spans="1:35" s="63" customFormat="1">
      <c r="A35" s="67" t="s">
        <v>176</v>
      </c>
      <c r="B35" s="280">
        <v>30</v>
      </c>
      <c r="C35" s="225">
        <v>33</v>
      </c>
      <c r="D35" s="225">
        <v>4</v>
      </c>
      <c r="E35" s="202" t="s">
        <v>53</v>
      </c>
      <c r="F35" s="202" t="s">
        <v>209</v>
      </c>
      <c r="G35" s="270" t="s">
        <v>341</v>
      </c>
      <c r="H35" s="236">
        <f>+DATA!G37</f>
        <v>24981</v>
      </c>
      <c r="I35" s="238">
        <f>+DATA!H37</f>
        <v>20307</v>
      </c>
      <c r="J35" s="238">
        <f>+DATA!I37</f>
        <v>692</v>
      </c>
      <c r="K35" s="238">
        <f>+DATA!J37</f>
        <v>1219</v>
      </c>
      <c r="L35" s="238">
        <f>+DATA!K37</f>
        <v>2763</v>
      </c>
      <c r="M35" s="249">
        <f>+'6.รายรับ'!G36/I35</f>
        <v>1943.1759413010293</v>
      </c>
      <c r="N35" s="249">
        <f>+('6.รายรับ'!H36+'6.รายรับ'!I36+'6.รายรับ'!J36)/I35</f>
        <v>411.22719948786136</v>
      </c>
      <c r="O35" s="249">
        <f>+'6.รายรับ'!K36/'8.คำนวณ'!J35</f>
        <v>1833.3627456647403</v>
      </c>
      <c r="P35" s="249">
        <f>+'6.รายรับ'!L36/'8.คำนวณ'!K35</f>
        <v>3200.8130762920423</v>
      </c>
      <c r="Q35" s="249">
        <f>+'6.รายรับ'!M36/'8.คำนวณ'!H35</f>
        <v>11.416386453704815</v>
      </c>
      <c r="R35" s="250">
        <f>+'6.รายรับ'!Q36/'8.คำนวณ'!H35</f>
        <v>76.456156679076102</v>
      </c>
      <c r="S35" s="250">
        <f>+'6.รายรับ'!V36/'8.คำนวณ'!I35</f>
        <v>1109.9604776677993</v>
      </c>
      <c r="T35" s="66"/>
      <c r="U35" s="269">
        <f>+'2.Hosp. Group'!L36</f>
        <v>21</v>
      </c>
      <c r="V35" s="63">
        <f>+DATA!L37</f>
        <v>61356</v>
      </c>
      <c r="W35" s="63">
        <f>+DATA!M37</f>
        <v>2380.71</v>
      </c>
      <c r="X35" s="63">
        <f t="shared" ref="X35:X66" si="1">+(V35/U35)+W35</f>
        <v>5302.4242857142854</v>
      </c>
      <c r="Y35" s="251">
        <f>+('7.รายจ่าย'!G34+'7.รายจ่าย'!K34)/'8.คำนวณ'!X35</f>
        <v>8882.8038708439835</v>
      </c>
      <c r="Z35" s="251">
        <f>+'7.รายจ่าย'!L34/'8.คำนวณ'!X35</f>
        <v>69.680730943285511</v>
      </c>
      <c r="AA35" s="251">
        <f>+'7.รายจ่าย'!M34/'8.คำนวณ'!X35</f>
        <v>954.5829883204367</v>
      </c>
      <c r="AB35" s="251">
        <f>+'7.รายจ่าย'!O34/'8.คำนวณ'!X35</f>
        <v>511.88510646208465</v>
      </c>
      <c r="AC35" s="251">
        <f>+'7.รายจ่าย'!P34/'8.คำนวณ'!X35</f>
        <v>672.92438283620675</v>
      </c>
      <c r="AD35" s="251">
        <f>+'7.รายจ่าย'!R34/'8.คำนวณ'!X35</f>
        <v>797.52097382949103</v>
      </c>
      <c r="AE35" s="251">
        <f>+'7.รายจ่าย'!S34/'8.คำนวณ'!X35</f>
        <v>818.07196223183109</v>
      </c>
      <c r="AF35" s="251">
        <f>+'7.รายจ่าย'!T34/'8.คำนวณ'!X35</f>
        <v>140.16026631484198</v>
      </c>
      <c r="AG35" s="251">
        <f>+'7.รายจ่าย'!U34/'8.คำนวณ'!X35</f>
        <v>336.29524608285647</v>
      </c>
      <c r="AH35" s="251">
        <f>+'7.รายจ่าย'!V34/'8.คำนวณ'!X35</f>
        <v>34.70411081508</v>
      </c>
      <c r="AI35" s="251">
        <f>+'7.รายจ่าย'!Y34/'8.คำนวณ'!X35</f>
        <v>234.3650890684234</v>
      </c>
    </row>
    <row r="36" spans="1:35" s="63" customFormat="1">
      <c r="A36" s="67" t="s">
        <v>209</v>
      </c>
      <c r="B36" s="280">
        <v>56</v>
      </c>
      <c r="C36" s="225">
        <v>34</v>
      </c>
      <c r="D36" s="225">
        <v>4</v>
      </c>
      <c r="E36" s="202" t="s">
        <v>47</v>
      </c>
      <c r="F36" s="202" t="s">
        <v>217</v>
      </c>
      <c r="G36" s="270" t="s">
        <v>349</v>
      </c>
      <c r="H36" s="236">
        <f>+DATA!G38</f>
        <v>25633</v>
      </c>
      <c r="I36" s="238">
        <f>+DATA!H38</f>
        <v>20814</v>
      </c>
      <c r="J36" s="238">
        <f>+DATA!I38</f>
        <v>1239</v>
      </c>
      <c r="K36" s="238">
        <f>+DATA!J38</f>
        <v>1007</v>
      </c>
      <c r="L36" s="238">
        <f>+DATA!K38</f>
        <v>2573</v>
      </c>
      <c r="M36" s="249">
        <f>+'6.รายรับ'!G37/I36</f>
        <v>1291.817346017104</v>
      </c>
      <c r="N36" s="249">
        <f>+('6.รายรับ'!H37+'6.รายรับ'!I37+'6.รายรับ'!J37)/I36</f>
        <v>820.79584222158178</v>
      </c>
      <c r="O36" s="249">
        <f>+'6.รายรับ'!K37/'8.คำนวณ'!J36</f>
        <v>1143.1325665859561</v>
      </c>
      <c r="P36" s="249">
        <f>+'6.รายรับ'!L37/'8.คำนวณ'!K36</f>
        <v>6189.499572989077</v>
      </c>
      <c r="Q36" s="249">
        <f>+'6.รายรับ'!M37/'8.คำนวณ'!H36</f>
        <v>14.423477548472672</v>
      </c>
      <c r="R36" s="250">
        <f>+'6.รายรับ'!Q37/'8.คำนวณ'!H36</f>
        <v>79.608688019350055</v>
      </c>
      <c r="S36" s="250">
        <f>+'6.รายรับ'!V37/'8.คำนวณ'!I36</f>
        <v>1089.6081325069665</v>
      </c>
      <c r="T36" s="66"/>
      <c r="U36" s="269">
        <f>+'2.Hosp. Group'!L37</f>
        <v>21</v>
      </c>
      <c r="V36" s="63">
        <f>+DATA!L38</f>
        <v>66050</v>
      </c>
      <c r="W36" s="63">
        <f>+DATA!M38</f>
        <v>1886.98</v>
      </c>
      <c r="X36" s="63">
        <f t="shared" si="1"/>
        <v>5032.218095238095</v>
      </c>
      <c r="Y36" s="251">
        <f>+('7.รายจ่าย'!G35+'7.รายจ่าย'!K35)/'8.คำนวณ'!X36</f>
        <v>10407.959986782313</v>
      </c>
      <c r="Z36" s="251">
        <f>+'7.รายจ่าย'!L35/'8.คำนวณ'!X36</f>
        <v>47.079686435726821</v>
      </c>
      <c r="AA36" s="251">
        <f>+'7.รายจ่าย'!M35/'8.คำนวณ'!X36</f>
        <v>1315.3218590154981</v>
      </c>
      <c r="AB36" s="251">
        <f>+'7.รายจ่าย'!O35/'8.คำนวณ'!X36</f>
        <v>634.5388891275627</v>
      </c>
      <c r="AC36" s="251">
        <f>+'7.รายจ่าย'!P35/'8.คำนวณ'!X36</f>
        <v>910.19449342512792</v>
      </c>
      <c r="AD36" s="251">
        <f>+'7.รายจ่าย'!R35/'8.คำนวณ'!X36</f>
        <v>731.12637019479632</v>
      </c>
      <c r="AE36" s="251">
        <f>+'7.รายจ่าย'!S35/'8.คำนวณ'!X36</f>
        <v>386.85224748946268</v>
      </c>
      <c r="AF36" s="251">
        <f>+'7.รายจ่าย'!T35/'8.คำนวณ'!X36</f>
        <v>63.389541940134706</v>
      </c>
      <c r="AG36" s="251">
        <f>+'7.รายจ่าย'!U35/'8.คำนวณ'!X36</f>
        <v>420.76030687215655</v>
      </c>
      <c r="AH36" s="251">
        <f>+'7.รายจ่าย'!V35/'8.คำนวณ'!X36</f>
        <v>1.0730854461792765E-2</v>
      </c>
      <c r="AI36" s="251">
        <f>+'7.รายจ่าย'!Y35/'8.คำนวณ'!X36</f>
        <v>739.41698662087674</v>
      </c>
    </row>
    <row r="37" spans="1:35" s="63" customFormat="1">
      <c r="A37" s="67" t="s">
        <v>226</v>
      </c>
      <c r="B37" s="280">
        <v>19</v>
      </c>
      <c r="C37" s="225">
        <v>35</v>
      </c>
      <c r="D37" s="225">
        <v>4</v>
      </c>
      <c r="E37" s="202" t="s">
        <v>55</v>
      </c>
      <c r="F37" s="202" t="s">
        <v>176</v>
      </c>
      <c r="G37" s="270" t="s">
        <v>303</v>
      </c>
      <c r="H37" s="236">
        <f>+DATA!G39</f>
        <v>39590</v>
      </c>
      <c r="I37" s="238">
        <f>+DATA!H39</f>
        <v>31592</v>
      </c>
      <c r="J37" s="238">
        <f>+DATA!I39</f>
        <v>1045</v>
      </c>
      <c r="K37" s="238">
        <f>+DATA!J39</f>
        <v>2426</v>
      </c>
      <c r="L37" s="238">
        <f>+DATA!K39</f>
        <v>4527</v>
      </c>
      <c r="M37" s="249">
        <f>+'6.รายรับ'!G38/I37</f>
        <v>1180.888302101798</v>
      </c>
      <c r="N37" s="249">
        <f>+('6.รายรับ'!H38+'6.รายรับ'!I38+'6.รายรับ'!J38)/I37</f>
        <v>216.04953754114968</v>
      </c>
      <c r="O37" s="249">
        <f>+'6.รายรับ'!K38/'8.คำนวณ'!J37</f>
        <v>1098.1199330143538</v>
      </c>
      <c r="P37" s="249">
        <f>+'6.รายรับ'!L38/'8.คำนวณ'!K37</f>
        <v>2122.6273619126132</v>
      </c>
      <c r="Q37" s="249">
        <f>+'6.รายรับ'!M38/'8.คำนวณ'!H37</f>
        <v>15.151831270522859</v>
      </c>
      <c r="R37" s="250">
        <f>+'6.รายรับ'!Q38/'8.คำนวณ'!H37</f>
        <v>47.714157615559486</v>
      </c>
      <c r="S37" s="250">
        <f>+'6.รายรับ'!V38/'8.คำนวณ'!I37</f>
        <v>857.18653709799946</v>
      </c>
      <c r="T37" s="66"/>
      <c r="U37" s="269">
        <f>+'2.Hosp. Group'!L38</f>
        <v>21</v>
      </c>
      <c r="V37" s="63">
        <f>+DATA!L39</f>
        <v>67836</v>
      </c>
      <c r="W37" s="63">
        <f>+DATA!M39</f>
        <v>1239.6400000000001</v>
      </c>
      <c r="X37" s="63">
        <f t="shared" si="1"/>
        <v>4469.9257142857141</v>
      </c>
      <c r="Y37" s="251">
        <f>+('7.รายจ่าย'!G36+'7.รายจ่าย'!K36)/'8.คำนวณ'!X37</f>
        <v>11920.758275624908</v>
      </c>
      <c r="Z37" s="251">
        <f>+'7.รายจ่าย'!L36/'8.คำนวณ'!X37</f>
        <v>58.049958005054734</v>
      </c>
      <c r="AA37" s="251">
        <f>+'7.รายจ่าย'!M36/'8.คำนวณ'!X37</f>
        <v>1512.1097848222471</v>
      </c>
      <c r="AB37" s="251">
        <f>+'7.รายจ่าย'!O36/'8.คำนวณ'!X37</f>
        <v>436.8280335755021</v>
      </c>
      <c r="AC37" s="251">
        <f>+'7.รายจ่าย'!P36/'8.คำนวณ'!X37</f>
        <v>732.31798674826177</v>
      </c>
      <c r="AD37" s="251">
        <f>+'7.รายจ่าย'!R36/'8.คำนวณ'!X37</f>
        <v>818.874944230457</v>
      </c>
      <c r="AE37" s="251">
        <f>+'7.รายจ่าย'!S36/'8.คำนวณ'!X37</f>
        <v>1571.0174505936182</v>
      </c>
      <c r="AF37" s="251">
        <f>+'7.รายจ่าย'!T36/'8.คำนวณ'!X37</f>
        <v>350.58188886488369</v>
      </c>
      <c r="AG37" s="251">
        <f>+'7.รายจ่าย'!U36/'8.คำนวณ'!X37</f>
        <v>472.66746139597092</v>
      </c>
      <c r="AH37" s="251">
        <f>+'7.รายจ่าย'!V36/'8.คำนวณ'!X37</f>
        <v>16.638079635711428</v>
      </c>
      <c r="AI37" s="251">
        <f>+'7.รายจ่าย'!Y36/'8.คำนวณ'!X37</f>
        <v>606.8197311045119</v>
      </c>
    </row>
    <row r="38" spans="1:35" s="63" customFormat="1">
      <c r="A38" s="67" t="s">
        <v>208</v>
      </c>
      <c r="B38" s="280">
        <v>36</v>
      </c>
      <c r="C38" s="225">
        <v>36</v>
      </c>
      <c r="D38" s="225">
        <v>4</v>
      </c>
      <c r="E38" s="202" t="s">
        <v>49</v>
      </c>
      <c r="F38" s="202" t="s">
        <v>222</v>
      </c>
      <c r="G38" s="270" t="s">
        <v>356</v>
      </c>
      <c r="H38" s="236">
        <f>+DATA!G40</f>
        <v>47794</v>
      </c>
      <c r="I38" s="238">
        <f>+DATA!H40</f>
        <v>36040</v>
      </c>
      <c r="J38" s="238">
        <f>+DATA!I40</f>
        <v>1894</v>
      </c>
      <c r="K38" s="238">
        <f>+DATA!J40</f>
        <v>833</v>
      </c>
      <c r="L38" s="238">
        <f>+DATA!K40</f>
        <v>9027</v>
      </c>
      <c r="M38" s="249">
        <f>+'6.รายรับ'!G39/I38</f>
        <v>1477.9176004439514</v>
      </c>
      <c r="N38" s="249">
        <f>+('6.รายรับ'!H39+'6.รายรับ'!I39+'6.รายรับ'!J39)/I38</f>
        <v>257.67316953385131</v>
      </c>
      <c r="O38" s="249">
        <f>+'6.รายรับ'!K39/'8.คำนวณ'!J38</f>
        <v>656.2315945089756</v>
      </c>
      <c r="P38" s="249">
        <f>+'6.รายรับ'!L39/'8.คำนวณ'!K38</f>
        <v>4167.2266866746695</v>
      </c>
      <c r="Q38" s="249">
        <f>+'6.รายรับ'!M39/'8.คำนวณ'!H38</f>
        <v>8.0192283550236425</v>
      </c>
      <c r="R38" s="250">
        <f>+'6.รายรับ'!Q39/'8.คำนวณ'!H38</f>
        <v>21.048102272251747</v>
      </c>
      <c r="S38" s="250">
        <f>+'6.รายรับ'!V39/'8.คำนวณ'!I38</f>
        <v>768.20781548279695</v>
      </c>
      <c r="T38" s="66"/>
      <c r="U38" s="269">
        <f>+'2.Hosp. Group'!L39</f>
        <v>21</v>
      </c>
      <c r="V38" s="63">
        <f>+DATA!L40</f>
        <v>75522</v>
      </c>
      <c r="W38" s="63">
        <f>+DATA!M40</f>
        <v>2799.66</v>
      </c>
      <c r="X38" s="63">
        <f t="shared" si="1"/>
        <v>6395.9457142857136</v>
      </c>
      <c r="Y38" s="251">
        <f>+('7.รายจ่าย'!G37+'7.รายจ่าย'!K37)/'8.คำนวณ'!X38</f>
        <v>8746.6374949130732</v>
      </c>
      <c r="Z38" s="251">
        <f>+'7.รายจ่าย'!L37/'8.คำนวณ'!X38</f>
        <v>65.941929284667395</v>
      </c>
      <c r="AA38" s="251">
        <f>+'7.รายจ่าย'!M37/'8.คำนวณ'!X38</f>
        <v>1211.5875472006599</v>
      </c>
      <c r="AB38" s="251">
        <f>+'7.รายจ่าย'!O37/'8.คำนวณ'!X38</f>
        <v>787.00660150336319</v>
      </c>
      <c r="AC38" s="251">
        <f>+'7.รายจ่าย'!P37/'8.คำนวณ'!X38</f>
        <v>479.06957108096611</v>
      </c>
      <c r="AD38" s="251">
        <f>+'7.รายจ่าย'!R37/'8.คำนวณ'!X38</f>
        <v>1296.7347676943566</v>
      </c>
      <c r="AE38" s="251">
        <f>+'7.รายจ่าย'!S37/'8.คำนวณ'!X38</f>
        <v>970.61307855288703</v>
      </c>
      <c r="AF38" s="251">
        <f>+'7.รายจ่าย'!T37/'8.คำนวณ'!X38</f>
        <v>166.45468044265544</v>
      </c>
      <c r="AG38" s="251">
        <f>+'7.รายจ่าย'!U37/'8.คำนวณ'!X38</f>
        <v>375.20441811129461</v>
      </c>
      <c r="AH38" s="251">
        <f>+'7.รายจ่าย'!V37/'8.คำนวณ'!X38</f>
        <v>160.80355993372589</v>
      </c>
      <c r="AI38" s="251">
        <f>+'7.รายจ่าย'!Y37/'8.คำนวณ'!X38</f>
        <v>183.08166490290054</v>
      </c>
    </row>
    <row r="39" spans="1:35" s="63" customFormat="1">
      <c r="A39" s="67" t="s">
        <v>182</v>
      </c>
      <c r="B39" s="280">
        <v>40</v>
      </c>
      <c r="C39" s="225">
        <v>37</v>
      </c>
      <c r="D39" s="225">
        <v>4</v>
      </c>
      <c r="E39" s="202" t="s">
        <v>49</v>
      </c>
      <c r="F39" s="202" t="s">
        <v>226</v>
      </c>
      <c r="G39" s="270" t="s">
        <v>360</v>
      </c>
      <c r="H39" s="236">
        <f>+DATA!G41</f>
        <v>52531</v>
      </c>
      <c r="I39" s="238">
        <f>+DATA!H41</f>
        <v>37390</v>
      </c>
      <c r="J39" s="238">
        <f>+DATA!I41</f>
        <v>1680</v>
      </c>
      <c r="K39" s="238">
        <f>+DATA!J41</f>
        <v>2583</v>
      </c>
      <c r="L39" s="238">
        <f>+DATA!K41</f>
        <v>10878</v>
      </c>
      <c r="M39" s="249">
        <f>+'6.รายรับ'!G40/I39</f>
        <v>1093.3100863867344</v>
      </c>
      <c r="N39" s="249">
        <f>+('6.รายรับ'!H40+'6.รายรับ'!I40+'6.รายรับ'!J40)/I39</f>
        <v>238.02597298742981</v>
      </c>
      <c r="O39" s="249">
        <f>+'6.รายรับ'!K40/'8.คำนวณ'!J39</f>
        <v>434.06393452380945</v>
      </c>
      <c r="P39" s="249">
        <f>+'6.รายรับ'!L40/'8.คำนวณ'!K39</f>
        <v>3793.3116182733256</v>
      </c>
      <c r="Q39" s="249">
        <f>+'6.รายรับ'!M40/'8.คำนวณ'!H39</f>
        <v>9.7284270240429453</v>
      </c>
      <c r="R39" s="250">
        <f>+'6.รายรับ'!Q40/'8.คำนวณ'!H39</f>
        <v>38.699109097485291</v>
      </c>
      <c r="S39" s="250">
        <f>+'6.รายรับ'!V40/'8.คำนวณ'!I39</f>
        <v>743.79536961754479</v>
      </c>
      <c r="T39" s="66"/>
      <c r="U39" s="269">
        <f>+'2.Hosp. Group'!L40</f>
        <v>21</v>
      </c>
      <c r="V39" s="63">
        <f>+DATA!L41</f>
        <v>78796</v>
      </c>
      <c r="W39" s="63">
        <f>+DATA!M41</f>
        <v>1860.18</v>
      </c>
      <c r="X39" s="63">
        <f t="shared" si="1"/>
        <v>5612.3704761904764</v>
      </c>
      <c r="Y39" s="251">
        <f>+('7.รายจ่าย'!G38+'7.รายจ่าย'!K38)/'8.คำนวณ'!X39</f>
        <v>10096.477059095139</v>
      </c>
      <c r="Z39" s="251">
        <f>+'7.รายจ่าย'!L38/'8.คำนวณ'!X39</f>
        <v>61.262229829378605</v>
      </c>
      <c r="AA39" s="251">
        <f>+'7.รายจ่าย'!M38/'8.คำนวณ'!X39</f>
        <v>1676.0007130507115</v>
      </c>
      <c r="AB39" s="251">
        <f>+'7.รายจ่าย'!O38/'8.คำนวณ'!X39</f>
        <v>551.95375521658025</v>
      </c>
      <c r="AC39" s="251">
        <f>+'7.รายจ่าย'!P38/'8.คำนวณ'!X39</f>
        <v>579.30152041688859</v>
      </c>
      <c r="AD39" s="251">
        <f>+'7.รายจ่าย'!R38/'8.คำนวณ'!X39</f>
        <v>1076.0536079398755</v>
      </c>
      <c r="AE39" s="251">
        <f>+'7.รายจ่าย'!S38/'8.คำนวณ'!X39</f>
        <v>1121.6885853681381</v>
      </c>
      <c r="AF39" s="251">
        <f>+'7.รายจ่าย'!T38/'8.คำนวณ'!X39</f>
        <v>265.4324062033715</v>
      </c>
      <c r="AG39" s="251">
        <f>+'7.รายจ่าย'!U38/'8.คำนวณ'!X39</f>
        <v>445.60815267091112</v>
      </c>
      <c r="AH39" s="251">
        <f>+'7.รายจ่าย'!V38/'8.คำนวณ'!X39</f>
        <v>38.033093307997007</v>
      </c>
      <c r="AI39" s="251">
        <f>+'7.รายจ่าย'!Y38/'8.คำนวณ'!X39</f>
        <v>111.08247444548088</v>
      </c>
    </row>
    <row r="40" spans="1:35" s="63" customFormat="1">
      <c r="A40" s="67" t="s">
        <v>206</v>
      </c>
      <c r="B40" s="280">
        <v>43</v>
      </c>
      <c r="C40" s="225">
        <v>38</v>
      </c>
      <c r="D40" s="225">
        <v>4</v>
      </c>
      <c r="E40" s="202" t="s">
        <v>49</v>
      </c>
      <c r="F40" s="202" t="s">
        <v>228</v>
      </c>
      <c r="G40" s="270" t="s">
        <v>363</v>
      </c>
      <c r="H40" s="236">
        <f>+DATA!G42</f>
        <v>40126</v>
      </c>
      <c r="I40" s="238">
        <f>+DATA!H42</f>
        <v>30555</v>
      </c>
      <c r="J40" s="238">
        <f>+DATA!I42</f>
        <v>2275</v>
      </c>
      <c r="K40" s="238">
        <f>+DATA!J42</f>
        <v>1152</v>
      </c>
      <c r="L40" s="238">
        <f>+DATA!K42</f>
        <v>6144</v>
      </c>
      <c r="M40" s="249">
        <f>+'6.รายรับ'!G41/I40</f>
        <v>1652.7682333496973</v>
      </c>
      <c r="N40" s="249">
        <f>+('6.รายรับ'!H41+'6.รายรับ'!I41+'6.รายรับ'!J41)/I40</f>
        <v>214.89830273277698</v>
      </c>
      <c r="O40" s="249">
        <f>+'6.รายรับ'!K41/'8.คำนวณ'!J40</f>
        <v>525.18049230769236</v>
      </c>
      <c r="P40" s="249">
        <f>+'6.รายรับ'!L41/'8.คำนวณ'!K40</f>
        <v>5172.2567361111105</v>
      </c>
      <c r="Q40" s="249">
        <f>+'6.รายรับ'!M41/'8.คำนวณ'!H40</f>
        <v>8.9528485271395102</v>
      </c>
      <c r="R40" s="250">
        <f>+'6.รายรับ'!Q41/'8.คำนวณ'!H40</f>
        <v>50.433235308777348</v>
      </c>
      <c r="S40" s="250">
        <f>+'6.รายรับ'!V41/'8.คำนวณ'!I40</f>
        <v>856.57785763377524</v>
      </c>
      <c r="T40" s="66"/>
      <c r="U40" s="269">
        <f>+'2.Hosp. Group'!L41</f>
        <v>21</v>
      </c>
      <c r="V40" s="63">
        <f>+DATA!L42</f>
        <v>68653</v>
      </c>
      <c r="W40" s="63">
        <f>+DATA!M42</f>
        <v>2007.13</v>
      </c>
      <c r="X40" s="63">
        <f t="shared" si="1"/>
        <v>5276.3204761904763</v>
      </c>
      <c r="Y40" s="251">
        <f>+('7.รายจ่าย'!G39+'7.รายจ่าย'!K39)/'8.คำนวณ'!X40</f>
        <v>10059.005357900478</v>
      </c>
      <c r="Z40" s="251">
        <f>+'7.รายจ่าย'!L39/'8.คำนวณ'!X40</f>
        <v>111.89578090720327</v>
      </c>
      <c r="AA40" s="251">
        <f>+'7.รายจ่าย'!M39/'8.คำนวณ'!X40</f>
        <v>1513.2642124431411</v>
      </c>
      <c r="AB40" s="251">
        <f>+'7.รายจ่าย'!O39/'8.คำนวณ'!X40</f>
        <v>481.07430195988854</v>
      </c>
      <c r="AC40" s="251">
        <f>+'7.รายจ่าย'!P39/'8.คำนวณ'!X40</f>
        <v>887.14226535754131</v>
      </c>
      <c r="AD40" s="251">
        <f>+'7.รายจ่าย'!R39/'8.คำนวณ'!X40</f>
        <v>855.26244669242351</v>
      </c>
      <c r="AE40" s="251">
        <f>+'7.รายจ่าย'!S39/'8.คำนวณ'!X40</f>
        <v>852.79407881015209</v>
      </c>
      <c r="AF40" s="251">
        <f>+'7.รายจ่าย'!T39/'8.คำนวณ'!X40</f>
        <v>204.19624335970784</v>
      </c>
      <c r="AG40" s="251">
        <f>+'7.รายจ่าย'!U39/'8.คำนวณ'!X40</f>
        <v>429.57093304470027</v>
      </c>
      <c r="AH40" s="251">
        <f>+'7.รายจ่าย'!V39/'8.คำนวณ'!X40</f>
        <v>20.50828991307344</v>
      </c>
      <c r="AI40" s="251">
        <f>+'7.รายจ่าย'!Y39/'8.คำนวณ'!X40</f>
        <v>185.38834106343771</v>
      </c>
    </row>
    <row r="41" spans="1:35" s="63" customFormat="1">
      <c r="A41" s="67" t="s">
        <v>222</v>
      </c>
      <c r="B41" s="280">
        <v>4</v>
      </c>
      <c r="C41" s="225">
        <v>39</v>
      </c>
      <c r="D41" s="225">
        <v>4</v>
      </c>
      <c r="E41" s="202" t="s">
        <v>51</v>
      </c>
      <c r="F41" s="202" t="s">
        <v>240</v>
      </c>
      <c r="G41" s="270" t="s">
        <v>376</v>
      </c>
      <c r="H41" s="236">
        <f>+DATA!G43</f>
        <v>35340</v>
      </c>
      <c r="I41" s="238">
        <f>+DATA!H43</f>
        <v>26994</v>
      </c>
      <c r="J41" s="238">
        <f>+DATA!I43</f>
        <v>2241</v>
      </c>
      <c r="K41" s="238">
        <f>+DATA!J43</f>
        <v>1121</v>
      </c>
      <c r="L41" s="238">
        <f>+DATA!K43</f>
        <v>4984</v>
      </c>
      <c r="M41" s="249">
        <f>+'6.รายรับ'!G42/I41</f>
        <v>1267.021504408387</v>
      </c>
      <c r="N41" s="249">
        <f>+('6.รายรับ'!H42+'6.รายรับ'!I42+'6.รายรับ'!J42)/I41</f>
        <v>217.75570645328594</v>
      </c>
      <c r="O41" s="249">
        <f>+'6.รายรับ'!K42/'8.คำนวณ'!J41</f>
        <v>352.40269968763943</v>
      </c>
      <c r="P41" s="249">
        <f>+'6.รายรับ'!L42/'8.คำนวณ'!K41</f>
        <v>4841.2215343443359</v>
      </c>
      <c r="Q41" s="249">
        <f>+'6.รายรับ'!M42/'8.คำนวณ'!H41</f>
        <v>1.4797679683078664</v>
      </c>
      <c r="R41" s="250">
        <f>+'6.รายรับ'!Q42/'8.คำนวณ'!H41</f>
        <v>118.91672325976231</v>
      </c>
      <c r="S41" s="250">
        <f>+'6.รายรับ'!V42/'8.คำนวณ'!I41</f>
        <v>1165.8465796102837</v>
      </c>
      <c r="T41" s="66"/>
      <c r="U41" s="269">
        <f>+'2.Hosp. Group'!L42</f>
        <v>21</v>
      </c>
      <c r="V41" s="63">
        <f>+DATA!L43</f>
        <v>78124</v>
      </c>
      <c r="W41" s="63">
        <f>+DATA!M43</f>
        <v>1462.3</v>
      </c>
      <c r="X41" s="63">
        <f t="shared" si="1"/>
        <v>5182.4904761904763</v>
      </c>
      <c r="Y41" s="251">
        <f>+('7.รายจ่าย'!G40+'7.รายจ่าย'!K40)/'8.คำนวณ'!X41</f>
        <v>10249.728308048254</v>
      </c>
      <c r="Z41" s="251">
        <f>+'7.รายจ่าย'!L40/'8.คำนวณ'!X41</f>
        <v>47.279778154095794</v>
      </c>
      <c r="AA41" s="251">
        <f>+'7.รายจ่าย'!M40/'8.คำนวณ'!X41</f>
        <v>1620.195432789714</v>
      </c>
      <c r="AB41" s="251">
        <f>+'7.รายจ่าย'!O40/'8.คำนวณ'!X41</f>
        <v>332.38114723294467</v>
      </c>
      <c r="AC41" s="251">
        <f>+'7.รายจ่าย'!P40/'8.คำนวณ'!X41</f>
        <v>956.51668300679114</v>
      </c>
      <c r="AD41" s="251">
        <f>+'7.รายจ่าย'!R40/'8.คำนวณ'!X41</f>
        <v>1001.6072144942265</v>
      </c>
      <c r="AE41" s="251">
        <f>+'7.รายจ่าย'!S40/'8.คำนวณ'!X41</f>
        <v>2754.7819866896129</v>
      </c>
      <c r="AF41" s="251">
        <f>+'7.รายจ่าย'!T40/'8.คำนวณ'!X41</f>
        <v>235.90491977106061</v>
      </c>
      <c r="AG41" s="251">
        <f>+'7.รายจ่าย'!U40/'8.คำนวณ'!X41</f>
        <v>343.66598610890333</v>
      </c>
      <c r="AH41" s="251">
        <f>+'7.รายจ่าย'!V40/'8.คำนวณ'!X41</f>
        <v>14.576615306301528</v>
      </c>
      <c r="AI41" s="251">
        <f>+'7.รายจ่าย'!Y40/'8.คำนวณ'!X41</f>
        <v>430.24488134496835</v>
      </c>
    </row>
    <row r="42" spans="1:35" s="63" customFormat="1">
      <c r="A42" s="67" t="s">
        <v>244</v>
      </c>
      <c r="B42" s="280">
        <v>9</v>
      </c>
      <c r="C42" s="225">
        <v>40</v>
      </c>
      <c r="D42" s="225">
        <v>4</v>
      </c>
      <c r="E42" s="202" t="s">
        <v>51</v>
      </c>
      <c r="F42" s="202" t="s">
        <v>244</v>
      </c>
      <c r="G42" s="270" t="s">
        <v>381</v>
      </c>
      <c r="H42" s="236">
        <f>+DATA!G44</f>
        <v>52073</v>
      </c>
      <c r="I42" s="238">
        <f>+DATA!H44</f>
        <v>37692</v>
      </c>
      <c r="J42" s="238">
        <f>+DATA!I44</f>
        <v>2000</v>
      </c>
      <c r="K42" s="238">
        <f>+DATA!J44</f>
        <v>1897</v>
      </c>
      <c r="L42" s="238">
        <f>+DATA!K44</f>
        <v>10484</v>
      </c>
      <c r="M42" s="249">
        <f>+'6.รายรับ'!G43/I42</f>
        <v>1097.5937917860554</v>
      </c>
      <c r="N42" s="249">
        <f>+('6.รายรับ'!H43+'6.รายรับ'!I43+'6.รายรับ'!J43)/I42</f>
        <v>206.36815053592275</v>
      </c>
      <c r="O42" s="249">
        <f>+'6.รายรับ'!K43/'8.คำนวณ'!J42</f>
        <v>346.33484499999997</v>
      </c>
      <c r="P42" s="249">
        <f>+'6.รายรับ'!L43/'8.คำนวณ'!K42</f>
        <v>2485.9331576172904</v>
      </c>
      <c r="Q42" s="249">
        <f>+'6.รายรับ'!M43/'8.คำนวณ'!H42</f>
        <v>2.9033727651566075</v>
      </c>
      <c r="R42" s="250">
        <f>+'6.รายรับ'!Q43/'8.คำนวณ'!H42</f>
        <v>31.002573310544811</v>
      </c>
      <c r="S42" s="250">
        <f>+'6.รายรับ'!V43/'8.คำนวณ'!I42</f>
        <v>793.01159131911277</v>
      </c>
      <c r="T42" s="66"/>
      <c r="U42" s="269">
        <f>+'2.Hosp. Group'!L43</f>
        <v>21</v>
      </c>
      <c r="V42" s="63">
        <f>+DATA!L44</f>
        <v>87500</v>
      </c>
      <c r="W42" s="63">
        <f>+DATA!M44</f>
        <v>1543.4</v>
      </c>
      <c r="X42" s="63">
        <f t="shared" si="1"/>
        <v>5710.0666666666675</v>
      </c>
      <c r="Y42" s="251">
        <f>+('7.รายจ่าย'!G41+'7.รายจ่าย'!K41)/'8.คำนวณ'!X42</f>
        <v>9753.5923118235605</v>
      </c>
      <c r="Z42" s="251">
        <f>+'7.รายจ่าย'!L41/'8.คำนวณ'!X42</f>
        <v>89.802279016006807</v>
      </c>
      <c r="AA42" s="251">
        <f>+'7.รายจ่าย'!M41/'8.คำนวณ'!X42</f>
        <v>1592.0992889750264</v>
      </c>
      <c r="AB42" s="251">
        <f>+'7.รายจ่าย'!O41/'8.คำนวณ'!X42</f>
        <v>515.88765455161047</v>
      </c>
      <c r="AC42" s="251">
        <f>+'7.รายจ่าย'!P41/'8.คำนวณ'!X42</f>
        <v>567.66141084167134</v>
      </c>
      <c r="AD42" s="251">
        <f>+'7.รายจ่าย'!R41/'8.คำนวณ'!X42</f>
        <v>929.45736360346041</v>
      </c>
      <c r="AE42" s="251">
        <f>+'7.รายจ่าย'!S41/'8.คำนวณ'!X42</f>
        <v>1742.3498464699767</v>
      </c>
      <c r="AF42" s="251">
        <f>+'7.รายจ่าย'!T41/'8.คำนวณ'!X42</f>
        <v>265.76957653734337</v>
      </c>
      <c r="AG42" s="251">
        <f>+'7.รายจ่าย'!U41/'8.คำนวณ'!X42</f>
        <v>307.78555533502231</v>
      </c>
      <c r="AH42" s="251">
        <f>+'7.รายจ่าย'!V41/'8.คำนวณ'!X42</f>
        <v>12.415040688374916</v>
      </c>
      <c r="AI42" s="251">
        <f>+'7.รายจ่าย'!Y41/'8.คำนวณ'!X42</f>
        <v>556.91871665246163</v>
      </c>
    </row>
    <row r="43" spans="1:35" s="63" customFormat="1">
      <c r="A43" s="67" t="s">
        <v>212</v>
      </c>
      <c r="B43" s="280">
        <v>33</v>
      </c>
      <c r="C43" s="225">
        <v>41</v>
      </c>
      <c r="D43" s="225">
        <v>4</v>
      </c>
      <c r="E43" s="202" t="s">
        <v>53</v>
      </c>
      <c r="F43" s="202" t="s">
        <v>212</v>
      </c>
      <c r="G43" s="270" t="s">
        <v>344</v>
      </c>
      <c r="H43" s="236">
        <f>+DATA!G45</f>
        <v>33966</v>
      </c>
      <c r="I43" s="238">
        <f>+DATA!H45</f>
        <v>31088</v>
      </c>
      <c r="J43" s="238">
        <f>+DATA!I45</f>
        <v>1121</v>
      </c>
      <c r="K43" s="238">
        <f>+DATA!J45</f>
        <v>1288</v>
      </c>
      <c r="L43" s="238">
        <f>+DATA!K45</f>
        <v>469</v>
      </c>
      <c r="M43" s="249">
        <f>+'6.รายรับ'!G44/I43</f>
        <v>1190.4104297478127</v>
      </c>
      <c r="N43" s="249">
        <f>+('6.รายรับ'!H44+'6.รายรับ'!I44+'6.รายรับ'!J44)/I43</f>
        <v>148.02132237519299</v>
      </c>
      <c r="O43" s="249">
        <f>+'6.รายรับ'!K44/'8.คำนวณ'!J43</f>
        <v>903.38140945584291</v>
      </c>
      <c r="P43" s="249">
        <f>+'6.รายรับ'!L44/'8.คำนวณ'!K43</f>
        <v>2794.8714596273289</v>
      </c>
      <c r="Q43" s="249">
        <f>+'6.รายรับ'!M44/'8.คำนวณ'!H43</f>
        <v>8.3767738326561858</v>
      </c>
      <c r="R43" s="250">
        <f>+'6.รายรับ'!Q44/'8.คำนวณ'!H43</f>
        <v>49.885959488900667</v>
      </c>
      <c r="S43" s="250">
        <f>+'6.รายรับ'!V44/'8.คำนวณ'!I43</f>
        <v>749.53291269943395</v>
      </c>
      <c r="T43" s="66"/>
      <c r="U43" s="269">
        <f>+'2.Hosp. Group'!L44</f>
        <v>21</v>
      </c>
      <c r="V43" s="63">
        <f>+DATA!L45</f>
        <v>66465</v>
      </c>
      <c r="W43" s="63">
        <f>+DATA!M45</f>
        <v>1415.46</v>
      </c>
      <c r="X43" s="63">
        <f t="shared" si="1"/>
        <v>4580.46</v>
      </c>
      <c r="Y43" s="251">
        <f>+('7.รายจ่าย'!G42+'7.รายจ่าย'!K42)/'8.คำนวณ'!X43</f>
        <v>10318.650711937229</v>
      </c>
      <c r="Z43" s="251">
        <f>+'7.รายจ่าย'!L42/'8.คำนวณ'!X43</f>
        <v>56.014461429638068</v>
      </c>
      <c r="AA43" s="251">
        <f>+'7.รายจ่าย'!M42/'8.คำนวณ'!X43</f>
        <v>1475.8427319526859</v>
      </c>
      <c r="AB43" s="251">
        <f>+'7.รายจ่าย'!O42/'8.คำนวณ'!X43</f>
        <v>1186.0169655449454</v>
      </c>
      <c r="AC43" s="251">
        <f>+'7.รายจ่าย'!P42/'8.คำนวณ'!X43</f>
        <v>679.40032223837784</v>
      </c>
      <c r="AD43" s="251">
        <f>+'7.รายจ่าย'!R42/'8.คำนวณ'!X43</f>
        <v>846.74946621081733</v>
      </c>
      <c r="AE43" s="251">
        <f>+'7.รายจ่าย'!S42/'8.คำนวณ'!X43</f>
        <v>751.02797972256064</v>
      </c>
      <c r="AF43" s="251">
        <f>+'7.รายจ่าย'!T42/'8.คำนวณ'!X43</f>
        <v>142.38613589028176</v>
      </c>
      <c r="AG43" s="251">
        <f>+'7.รายจ่าย'!U42/'8.คำนวณ'!X43</f>
        <v>444.67219012937568</v>
      </c>
      <c r="AH43" s="251">
        <f>+'7.รายจ่าย'!V42/'8.คำนวณ'!X43</f>
        <v>116.86307925404873</v>
      </c>
      <c r="AI43" s="251">
        <f>+'7.รายจ่าย'!Y42/'8.คำนวณ'!X43</f>
        <v>827.96182042851592</v>
      </c>
    </row>
    <row r="44" spans="1:35" s="63" customFormat="1">
      <c r="A44" s="67" t="s">
        <v>228</v>
      </c>
      <c r="B44" s="280">
        <v>67</v>
      </c>
      <c r="C44" s="225">
        <v>42</v>
      </c>
      <c r="D44" s="225">
        <v>4</v>
      </c>
      <c r="E44" s="202" t="s">
        <v>88</v>
      </c>
      <c r="F44" s="202" t="s">
        <v>182</v>
      </c>
      <c r="G44" s="270" t="s">
        <v>310</v>
      </c>
      <c r="H44" s="236">
        <f>+DATA!G46</f>
        <v>37197</v>
      </c>
      <c r="I44" s="238">
        <f>+DATA!H46</f>
        <v>28737</v>
      </c>
      <c r="J44" s="238">
        <f>+DATA!I46</f>
        <v>903</v>
      </c>
      <c r="K44" s="238">
        <f>+DATA!J46</f>
        <v>497</v>
      </c>
      <c r="L44" s="238">
        <f>+DATA!K46</f>
        <v>7060</v>
      </c>
      <c r="M44" s="249">
        <f>+'6.รายรับ'!G45/I44</f>
        <v>1297.2039972857292</v>
      </c>
      <c r="N44" s="249">
        <f>+('6.รายรับ'!H45+'6.รายรับ'!I45+'6.รายรับ'!J45)/I44</f>
        <v>241.22313776664234</v>
      </c>
      <c r="O44" s="249">
        <f>+'6.รายรับ'!K45/'8.คำนวณ'!J44</f>
        <v>728.30232558139539</v>
      </c>
      <c r="P44" s="249">
        <f>+'6.รายรับ'!L45/'8.คำนวณ'!K44</f>
        <v>8013.1882092555334</v>
      </c>
      <c r="Q44" s="249">
        <f>+'6.รายรับ'!M45/'8.คำนวณ'!H44</f>
        <v>4.8302551281017285</v>
      </c>
      <c r="R44" s="250">
        <f>+'6.รายรับ'!Q45/'8.คำนวณ'!H44</f>
        <v>60.562319004220775</v>
      </c>
      <c r="S44" s="250">
        <f>+'6.รายรับ'!V45/'8.คำนวณ'!I44</f>
        <v>729.95407036225083</v>
      </c>
      <c r="T44" s="66"/>
      <c r="U44" s="269">
        <f>+'2.Hosp. Group'!L45</f>
        <v>21</v>
      </c>
      <c r="V44" s="63">
        <f>+DATA!L46</f>
        <v>55834</v>
      </c>
      <c r="W44" s="63">
        <f>+DATA!M46</f>
        <v>1773.2</v>
      </c>
      <c r="X44" s="63">
        <f t="shared" si="1"/>
        <v>4431.9619047619044</v>
      </c>
      <c r="Y44" s="251">
        <f>+('7.รายจ่าย'!G43+'7.รายจ่าย'!K43)/'8.คำนวณ'!X44</f>
        <v>11068.585753702544</v>
      </c>
      <c r="Z44" s="251">
        <f>+'7.รายจ่าย'!L43/'8.คำนวณ'!X44</f>
        <v>172.9172354068713</v>
      </c>
      <c r="AA44" s="251">
        <f>+'7.รายจ่าย'!M43/'8.คำนวณ'!X44</f>
        <v>1923.8998220717046</v>
      </c>
      <c r="AB44" s="251">
        <f>+'7.รายจ่าย'!O43/'8.คำนวณ'!X44</f>
        <v>817.82144970732099</v>
      </c>
      <c r="AC44" s="251">
        <f>+'7.รายจ่าย'!P43/'8.คำนวณ'!X44</f>
        <v>1490.3151204669114</v>
      </c>
      <c r="AD44" s="251">
        <f>+'7.รายจ่าย'!R43/'8.คำนวณ'!X44</f>
        <v>948.53036653658717</v>
      </c>
      <c r="AE44" s="251">
        <f>+'7.รายจ่าย'!S43/'8.คำนวณ'!X44</f>
        <v>587.717641977325</v>
      </c>
      <c r="AF44" s="251">
        <f>+'7.รายจ่าย'!T43/'8.คำนวณ'!X44</f>
        <v>134.25645634739857</v>
      </c>
      <c r="AG44" s="251">
        <f>+'7.รายจ่าย'!U43/'8.คำนวณ'!X44</f>
        <v>557.06178055080409</v>
      </c>
      <c r="AH44" s="251">
        <f>+'7.รายจ่าย'!V43/'8.คำนวณ'!X44</f>
        <v>203.1730008853437</v>
      </c>
      <c r="AI44" s="251">
        <f>+'7.รายจ่าย'!Y43/'8.คำนวณ'!X44</f>
        <v>209.57197285519044</v>
      </c>
    </row>
    <row r="45" spans="1:35" s="63" customFormat="1">
      <c r="A45" s="67" t="s">
        <v>232</v>
      </c>
      <c r="B45" s="280">
        <v>77</v>
      </c>
      <c r="C45" s="225">
        <v>43</v>
      </c>
      <c r="D45" s="225">
        <v>5</v>
      </c>
      <c r="E45" s="202" t="s">
        <v>45</v>
      </c>
      <c r="F45" s="202" t="s">
        <v>191</v>
      </c>
      <c r="G45" s="270" t="s">
        <v>320</v>
      </c>
      <c r="H45" s="236">
        <f>+DATA!G47</f>
        <v>48547</v>
      </c>
      <c r="I45" s="238">
        <f>+DATA!H47</f>
        <v>36267</v>
      </c>
      <c r="J45" s="238">
        <f>+DATA!I47</f>
        <v>1518</v>
      </c>
      <c r="K45" s="238">
        <f>+DATA!J47</f>
        <v>2790</v>
      </c>
      <c r="L45" s="238">
        <f>+DATA!K47</f>
        <v>7972</v>
      </c>
      <c r="M45" s="249">
        <f>+'6.รายรับ'!G46/I45</f>
        <v>1053.0582220751646</v>
      </c>
      <c r="N45" s="249">
        <f>+('6.รายรับ'!H46+'6.รายรับ'!I46+'6.รายรับ'!J46)/I45</f>
        <v>239.72597044144814</v>
      </c>
      <c r="O45" s="249">
        <f>+'6.รายรับ'!K46/'8.คำนวณ'!J45</f>
        <v>581.55507246376806</v>
      </c>
      <c r="P45" s="249">
        <f>+'6.รายรับ'!L46/'8.คำนวณ'!K45</f>
        <v>2489.6942186379924</v>
      </c>
      <c r="Q45" s="249">
        <f>+'6.รายรับ'!M46/'8.คำนวณ'!H45</f>
        <v>7.2567820874616356</v>
      </c>
      <c r="R45" s="250">
        <f>+'6.รายรับ'!Q46/'8.คำนวณ'!H45</f>
        <v>23.680515788823204</v>
      </c>
      <c r="S45" s="250">
        <f>+'6.รายรับ'!V46/'8.คำนวณ'!I45</f>
        <v>839.13089364987457</v>
      </c>
      <c r="T45" s="66"/>
      <c r="U45" s="269">
        <f>+'2.Hosp. Group'!L46</f>
        <v>21</v>
      </c>
      <c r="V45" s="63">
        <f>+DATA!L47</f>
        <v>74749</v>
      </c>
      <c r="W45" s="63">
        <f>+DATA!M47</f>
        <v>1603.09</v>
      </c>
      <c r="X45" s="63">
        <f t="shared" si="1"/>
        <v>5162.5661904761901</v>
      </c>
      <c r="Y45" s="251">
        <f>+('7.รายจ่าย'!G44+'7.รายจ่าย'!K44)/'8.คำนวณ'!X45</f>
        <v>10747.630827931736</v>
      </c>
      <c r="Z45" s="251">
        <f>+'7.รายจ่าย'!L44/'8.คำนวณ'!X45</f>
        <v>72.111786321844932</v>
      </c>
      <c r="AA45" s="251">
        <f>+'7.รายจ่าย'!M44/'8.คำนวณ'!X45</f>
        <v>1785.76889861622</v>
      </c>
      <c r="AB45" s="251">
        <f>+'7.รายจ่าย'!O44/'8.คำนวณ'!X45</f>
        <v>628.94508083788901</v>
      </c>
      <c r="AC45" s="251">
        <f>+'7.รายจ่าย'!P44/'8.คำนวณ'!X45</f>
        <v>747.37922336335316</v>
      </c>
      <c r="AD45" s="251">
        <f>+'7.รายจ่าย'!R44/'8.คำนวณ'!X45</f>
        <v>785.77191077637747</v>
      </c>
      <c r="AE45" s="251">
        <f>+'7.รายจ่าย'!S44/'8.คำนวณ'!X45</f>
        <v>717.11320173088529</v>
      </c>
      <c r="AF45" s="251">
        <f>+'7.รายจ่าย'!T44/'8.คำนวณ'!X45</f>
        <v>217.57783988749046</v>
      </c>
      <c r="AG45" s="251">
        <f>+'7.รายจ่าย'!U44/'8.คำนวณ'!X45</f>
        <v>390.12580869480843</v>
      </c>
      <c r="AH45" s="251">
        <f>+'7.รายจ่าย'!V44/'8.คำนวณ'!X45</f>
        <v>13.182298781087924</v>
      </c>
      <c r="AI45" s="251">
        <f>+'7.รายจ่าย'!Y44/'8.คำนวณ'!X45</f>
        <v>423.47969001020073</v>
      </c>
    </row>
    <row r="46" spans="1:35" s="63" customFormat="1">
      <c r="A46" s="67" t="s">
        <v>191</v>
      </c>
      <c r="B46" s="280">
        <v>17</v>
      </c>
      <c r="C46" s="225">
        <v>44</v>
      </c>
      <c r="D46" s="225">
        <v>5</v>
      </c>
      <c r="E46" s="202" t="s">
        <v>55</v>
      </c>
      <c r="F46" s="202" t="s">
        <v>174</v>
      </c>
      <c r="G46" s="270" t="s">
        <v>301</v>
      </c>
      <c r="H46" s="236">
        <f>+DATA!G48</f>
        <v>34761</v>
      </c>
      <c r="I46" s="238">
        <f>+DATA!H48</f>
        <v>30903</v>
      </c>
      <c r="J46" s="238">
        <f>+DATA!I48</f>
        <v>1302</v>
      </c>
      <c r="K46" s="238">
        <f>+DATA!J48</f>
        <v>1078</v>
      </c>
      <c r="L46" s="238">
        <f>+DATA!K48</f>
        <v>1478</v>
      </c>
      <c r="M46" s="249">
        <f>+'6.รายรับ'!G47/I46</f>
        <v>1312.9785328285282</v>
      </c>
      <c r="N46" s="249">
        <f>+('6.รายรับ'!H47+'6.รายรับ'!I47+'6.รายรับ'!J47)/I46</f>
        <v>421.38685888101486</v>
      </c>
      <c r="O46" s="249">
        <f>+'6.รายรับ'!K47/'8.คำนวณ'!J46</f>
        <v>1173.1381182795701</v>
      </c>
      <c r="P46" s="249">
        <f>+'6.รายรับ'!L47/'8.คำนวณ'!K46</f>
        <v>5730.0539146567717</v>
      </c>
      <c r="Q46" s="249">
        <f>+'6.รายรับ'!M47/'8.คำนวณ'!H46</f>
        <v>22.192090273582462</v>
      </c>
      <c r="R46" s="250">
        <f>+'6.รายรับ'!Q47/'8.คำนวณ'!H46</f>
        <v>69.548026236299293</v>
      </c>
      <c r="S46" s="250">
        <f>+'6.รายรับ'!V47/'8.คำนวณ'!I46</f>
        <v>897.02804290845552</v>
      </c>
      <c r="T46" s="66"/>
      <c r="U46" s="269">
        <f>+'2.Hosp. Group'!L47</f>
        <v>21</v>
      </c>
      <c r="V46" s="63">
        <f>+DATA!L48</f>
        <v>84212</v>
      </c>
      <c r="W46" s="63">
        <f>+DATA!M48</f>
        <v>1873.64</v>
      </c>
      <c r="X46" s="63">
        <f t="shared" si="1"/>
        <v>5883.7352380952379</v>
      </c>
      <c r="Y46" s="251">
        <f>+('7.รายจ่าย'!G45+'7.รายจ่าย'!K45)/'8.คำนวณ'!X46</f>
        <v>9463.8028593595081</v>
      </c>
      <c r="Z46" s="251">
        <f>+'7.รายจ่าย'!L45/'8.คำนวณ'!X46</f>
        <v>50.339452408107441</v>
      </c>
      <c r="AA46" s="251">
        <f>+'7.รายจ่าย'!M45/'8.คำนวณ'!X46</f>
        <v>1466.1552807724022</v>
      </c>
      <c r="AB46" s="251">
        <f>+'7.รายจ่าย'!O45/'8.คำนวณ'!X46</f>
        <v>513.86619513810638</v>
      </c>
      <c r="AC46" s="251">
        <f>+'7.รายจ่าย'!P45/'8.คำนวณ'!X46</f>
        <v>664.1208113342966</v>
      </c>
      <c r="AD46" s="251">
        <f>+'7.รายจ่าย'!R45/'8.คำนวณ'!X46</f>
        <v>725.52096708245915</v>
      </c>
      <c r="AE46" s="251">
        <f>+'7.รายจ่าย'!S45/'8.คำนวณ'!X46</f>
        <v>1124.8929790631864</v>
      </c>
      <c r="AF46" s="251">
        <f>+'7.รายจ่าย'!T45/'8.คำนวณ'!X46</f>
        <v>409.51128874725191</v>
      </c>
      <c r="AG46" s="251">
        <f>+'7.รายจ่าย'!U45/'8.คำนวณ'!X46</f>
        <v>402.80759315187208</v>
      </c>
      <c r="AH46" s="251">
        <f>+'7.รายจ่าย'!V45/'8.คำนวณ'!X46</f>
        <v>90.621292159402458</v>
      </c>
      <c r="AI46" s="251">
        <f>+'7.รายจ่าย'!Y45/'8.คำนวณ'!X46</f>
        <v>437.12208247368613</v>
      </c>
    </row>
    <row r="47" spans="1:35" s="63" customFormat="1">
      <c r="A47" s="67" t="s">
        <v>174</v>
      </c>
      <c r="B47" s="280">
        <v>18</v>
      </c>
      <c r="C47" s="225">
        <v>45</v>
      </c>
      <c r="D47" s="225">
        <v>5</v>
      </c>
      <c r="E47" s="202" t="s">
        <v>55</v>
      </c>
      <c r="F47" s="202" t="s">
        <v>175</v>
      </c>
      <c r="G47" s="270" t="s">
        <v>302</v>
      </c>
      <c r="H47" s="236">
        <f>+DATA!G49</f>
        <v>37755</v>
      </c>
      <c r="I47" s="238">
        <f>+DATA!H49</f>
        <v>31150</v>
      </c>
      <c r="J47" s="238">
        <f>+DATA!I49</f>
        <v>296</v>
      </c>
      <c r="K47" s="238">
        <f>+DATA!J49</f>
        <v>398</v>
      </c>
      <c r="L47" s="238">
        <f>+DATA!K49</f>
        <v>5911</v>
      </c>
      <c r="M47" s="249">
        <f>+'6.รายรับ'!G48/I47</f>
        <v>1722.6808857142858</v>
      </c>
      <c r="N47" s="249">
        <f>+('6.รายรับ'!H48+'6.รายรับ'!I48+'6.รายรับ'!J48)/I47</f>
        <v>361.86009149277692</v>
      </c>
      <c r="O47" s="249">
        <f>+'6.รายรับ'!K48/'8.คำนวณ'!J47</f>
        <v>4655.6387837837847</v>
      </c>
      <c r="P47" s="249">
        <f>+'6.รายรับ'!L48/'8.คำนวณ'!K47</f>
        <v>25732.091256281408</v>
      </c>
      <c r="Q47" s="249">
        <f>+'6.รายรับ'!M48/'8.คำนวณ'!H47</f>
        <v>16.759419149781486</v>
      </c>
      <c r="R47" s="250">
        <f>+'6.รายรับ'!Q48/'8.คำนวณ'!H47</f>
        <v>139.32547874453715</v>
      </c>
      <c r="S47" s="250">
        <f>+'6.รายรับ'!V48/'8.คำนวณ'!I47</f>
        <v>822.32940288924556</v>
      </c>
      <c r="T47" s="66"/>
      <c r="U47" s="269">
        <f>+'2.Hosp. Group'!L48</f>
        <v>21</v>
      </c>
      <c r="V47" s="63">
        <f>+DATA!L49</f>
        <v>65791</v>
      </c>
      <c r="W47" s="63">
        <f>+DATA!M49</f>
        <v>2359.1</v>
      </c>
      <c r="X47" s="63">
        <f t="shared" si="1"/>
        <v>5492.0047619047618</v>
      </c>
      <c r="Y47" s="251">
        <f>+('7.รายจ่าย'!G46+'7.รายจ่าย'!K46)/'8.คำนวณ'!X47</f>
        <v>9789.6213297078612</v>
      </c>
      <c r="Z47" s="251">
        <f>+'7.รายจ่าย'!L46/'8.คำนวณ'!X47</f>
        <v>71.164432105198813</v>
      </c>
      <c r="AA47" s="251">
        <f>+'7.รายจ่าย'!M46/'8.คำนวณ'!X47</f>
        <v>1990.5932995237233</v>
      </c>
      <c r="AB47" s="251">
        <f>+'7.รายจ่าย'!O46/'8.คำนวณ'!X47</f>
        <v>978.59653860460355</v>
      </c>
      <c r="AC47" s="251">
        <f>+'7.รายจ่าย'!P46/'8.คำนวณ'!X47</f>
        <v>406.19230985996097</v>
      </c>
      <c r="AD47" s="251">
        <f>+'7.รายจ่าย'!R46/'8.คำนวณ'!X47</f>
        <v>961.33041191480959</v>
      </c>
      <c r="AE47" s="251">
        <f>+'7.รายจ่าย'!S46/'8.คำนวณ'!X47</f>
        <v>1245.009439436202</v>
      </c>
      <c r="AF47" s="251">
        <f>+'7.รายจ่าย'!T46/'8.คำนวณ'!X47</f>
        <v>548.45629794307047</v>
      </c>
      <c r="AG47" s="251">
        <f>+'7.รายจ่าย'!U46/'8.คำนวณ'!X47</f>
        <v>299.35123716640902</v>
      </c>
      <c r="AH47" s="251">
        <f>+'7.รายจ่าย'!V46/'8.คำนวณ'!X47</f>
        <v>24.919064336815161</v>
      </c>
      <c r="AI47" s="251">
        <f>+'7.รายจ่าย'!Y46/'8.คำนวณ'!X47</f>
        <v>517.76191086436472</v>
      </c>
    </row>
    <row r="48" spans="1:35" s="63" customFormat="1">
      <c r="A48" s="67" t="s">
        <v>241</v>
      </c>
      <c r="B48" s="280">
        <v>48</v>
      </c>
      <c r="C48" s="225">
        <v>46</v>
      </c>
      <c r="D48" s="225">
        <v>5</v>
      </c>
      <c r="E48" s="202" t="s">
        <v>49</v>
      </c>
      <c r="F48" s="202" t="s">
        <v>232</v>
      </c>
      <c r="G48" s="270" t="s">
        <v>368</v>
      </c>
      <c r="H48" s="236">
        <f>+DATA!G50</f>
        <v>34423</v>
      </c>
      <c r="I48" s="238">
        <f>+DATA!H50</f>
        <v>24795</v>
      </c>
      <c r="J48" s="238">
        <f>+DATA!I50</f>
        <v>1829</v>
      </c>
      <c r="K48" s="238">
        <f>+DATA!J50</f>
        <v>1098</v>
      </c>
      <c r="L48" s="238">
        <f>+DATA!K50</f>
        <v>6701</v>
      </c>
      <c r="M48" s="249">
        <f>+'6.รายรับ'!G49/I48</f>
        <v>1502.7609074410163</v>
      </c>
      <c r="N48" s="249">
        <f>+('6.รายรับ'!H49+'6.รายรับ'!I49+'6.รายรับ'!J49)/I48</f>
        <v>436.92778503730591</v>
      </c>
      <c r="O48" s="249">
        <f>+'6.รายรับ'!K49/'8.คำนวณ'!J48</f>
        <v>977.41711317659917</v>
      </c>
      <c r="P48" s="249">
        <f>+'6.รายรับ'!L49/'8.คำนวณ'!K48</f>
        <v>7429.6783970856104</v>
      </c>
      <c r="Q48" s="249">
        <f>+'6.รายรับ'!M49/'8.คำนวณ'!H48</f>
        <v>10.16425064637016</v>
      </c>
      <c r="R48" s="250">
        <f>+'6.รายรับ'!Q49/'8.คำนวณ'!H48</f>
        <v>65.154308166051763</v>
      </c>
      <c r="S48" s="250">
        <f>+'6.รายรับ'!V49/'8.คำนวณ'!I48</f>
        <v>1414.3094769106674</v>
      </c>
      <c r="T48" s="66"/>
      <c r="U48" s="269">
        <f>+'2.Hosp. Group'!L49</f>
        <v>21</v>
      </c>
      <c r="V48" s="63">
        <f>+DATA!L50</f>
        <v>77952</v>
      </c>
      <c r="W48" s="63">
        <f>+DATA!M50</f>
        <v>2935.16</v>
      </c>
      <c r="X48" s="63">
        <f t="shared" si="1"/>
        <v>6647.16</v>
      </c>
      <c r="Y48" s="251">
        <f>+('7.รายจ่าย'!G47+'7.รายจ่าย'!K47)/'8.คำนวณ'!X48</f>
        <v>9062.4507458824537</v>
      </c>
      <c r="Z48" s="251">
        <f>+'7.รายจ่าย'!L47/'8.คำนวณ'!X48</f>
        <v>44.871979913226099</v>
      </c>
      <c r="AA48" s="251">
        <f>+'7.รายจ่าย'!M47/'8.คำนวณ'!X48</f>
        <v>1243.0053947851413</v>
      </c>
      <c r="AB48" s="251">
        <f>+'7.รายจ่าย'!O47/'8.คำนวณ'!X48</f>
        <v>396.72607850570768</v>
      </c>
      <c r="AC48" s="251">
        <f>+'7.รายจ่าย'!P47/'8.คำนวณ'!X48</f>
        <v>603.72702928769581</v>
      </c>
      <c r="AD48" s="251">
        <f>+'7.รายจ่าย'!R47/'8.คำนวณ'!X48</f>
        <v>805.25947472303972</v>
      </c>
      <c r="AE48" s="251">
        <f>+'7.รายจ่าย'!S47/'8.คำนวณ'!X48</f>
        <v>679.86199519794923</v>
      </c>
      <c r="AF48" s="251">
        <f>+'7.รายจ่าย'!T47/'8.คำนวณ'!X48</f>
        <v>179.53524512724232</v>
      </c>
      <c r="AG48" s="251">
        <f>+'7.รายจ่าย'!U47/'8.คำนวณ'!X48</f>
        <v>389.43467134836538</v>
      </c>
      <c r="AH48" s="251">
        <f>+'7.รายจ่าย'!V47/'8.คำนวณ'!X48</f>
        <v>8.5039731253648174</v>
      </c>
      <c r="AI48" s="251">
        <f>+'7.รายจ่าย'!Y47/'8.คำนวณ'!X48</f>
        <v>4.5884257336967966</v>
      </c>
    </row>
    <row r="49" spans="1:35" s="63" customFormat="1">
      <c r="A49" s="67" t="s">
        <v>175</v>
      </c>
      <c r="B49" s="280">
        <v>6</v>
      </c>
      <c r="C49" s="225">
        <v>47</v>
      </c>
      <c r="D49" s="225">
        <v>5</v>
      </c>
      <c r="E49" s="202" t="s">
        <v>51</v>
      </c>
      <c r="F49" s="202" t="s">
        <v>241</v>
      </c>
      <c r="G49" s="270" t="s">
        <v>378</v>
      </c>
      <c r="H49" s="236">
        <f>+DATA!G51</f>
        <v>45993</v>
      </c>
      <c r="I49" s="238">
        <f>+DATA!H51</f>
        <v>32646</v>
      </c>
      <c r="J49" s="238">
        <f>+DATA!I51</f>
        <v>2364</v>
      </c>
      <c r="K49" s="238">
        <f>+DATA!J51</f>
        <v>2363</v>
      </c>
      <c r="L49" s="238">
        <f>+DATA!K51</f>
        <v>8620</v>
      </c>
      <c r="M49" s="249">
        <f>+'6.รายรับ'!G50/I49</f>
        <v>1077.2458576854744</v>
      </c>
      <c r="N49" s="249">
        <f>+('6.รายรับ'!H50+'6.รายรับ'!I50+'6.รายรับ'!J50)/I49</f>
        <v>471.23963180787848</v>
      </c>
      <c r="O49" s="249">
        <f>+'6.รายรับ'!K50/'8.คำนวณ'!J49</f>
        <v>665.10624788494079</v>
      </c>
      <c r="P49" s="249">
        <f>+'6.รายรับ'!L50/'8.คำนวณ'!K49</f>
        <v>5757.7601608125269</v>
      </c>
      <c r="Q49" s="249">
        <f>+'6.รายรับ'!M50/'8.คำนวณ'!H49</f>
        <v>7.018796338573261</v>
      </c>
      <c r="R49" s="250">
        <f>+'6.รายรับ'!Q50/'8.คำนวณ'!H49</f>
        <v>30.979507751179526</v>
      </c>
      <c r="S49" s="250">
        <f>+'6.รายรับ'!V50/'8.คำนวณ'!I49</f>
        <v>1016.2537918887459</v>
      </c>
      <c r="T49" s="66"/>
      <c r="U49" s="269">
        <f>+'2.Hosp. Group'!L50</f>
        <v>21</v>
      </c>
      <c r="V49" s="63">
        <f>+DATA!L51</f>
        <v>95174</v>
      </c>
      <c r="W49" s="63">
        <f>+DATA!M51</f>
        <v>1336.16</v>
      </c>
      <c r="X49" s="63">
        <f t="shared" si="1"/>
        <v>5868.2552380952384</v>
      </c>
      <c r="Y49" s="251">
        <f>+('7.รายจ่าย'!G48+'7.รายจ่าย'!K48)/'8.คำนวณ'!X49</f>
        <v>9902.6557983974453</v>
      </c>
      <c r="Z49" s="251">
        <f>+'7.รายจ่าย'!L48/'8.คำนวณ'!X49</f>
        <v>55.67613144687445</v>
      </c>
      <c r="AA49" s="251">
        <f>+'7.รายจ่าย'!M48/'8.คำนวณ'!X49</f>
        <v>1947.2440540451057</v>
      </c>
      <c r="AB49" s="251">
        <f>+'7.รายจ่าย'!O48/'8.คำนวณ'!X49</f>
        <v>1285.1346582613667</v>
      </c>
      <c r="AC49" s="251">
        <f>+'7.รายจ่าย'!P48/'8.คำนวณ'!X49</f>
        <v>630.54885649470236</v>
      </c>
      <c r="AD49" s="251">
        <f>+'7.รายจ่าย'!R48/'8.คำนวณ'!X49</f>
        <v>620.12058139127259</v>
      </c>
      <c r="AE49" s="251">
        <f>+'7.รายจ่าย'!S48/'8.คำนวณ'!X49</f>
        <v>508.02431370856067</v>
      </c>
      <c r="AF49" s="251">
        <f>+'7.รายจ่าย'!T48/'8.คำนวณ'!X49</f>
        <v>168.61597695623976</v>
      </c>
      <c r="AG49" s="251">
        <f>+'7.รายจ่าย'!U48/'8.คำนวณ'!X49</f>
        <v>406.37800559848409</v>
      </c>
      <c r="AH49" s="251">
        <f>+'7.รายจ่าย'!V48/'8.คำนวณ'!X49</f>
        <v>22.420503993399191</v>
      </c>
      <c r="AI49" s="251">
        <f>+'7.รายจ่าย'!Y48/'8.คำนวณ'!X49</f>
        <v>842.25865601652026</v>
      </c>
    </row>
    <row r="50" spans="1:35" s="63" customFormat="1">
      <c r="A50" s="67" t="s">
        <v>245</v>
      </c>
      <c r="B50" s="280">
        <v>10</v>
      </c>
      <c r="C50" s="225">
        <v>48</v>
      </c>
      <c r="D50" s="225">
        <v>5</v>
      </c>
      <c r="E50" s="202" t="s">
        <v>51</v>
      </c>
      <c r="F50" s="202" t="s">
        <v>245</v>
      </c>
      <c r="G50" s="270" t="s">
        <v>382</v>
      </c>
      <c r="H50" s="236">
        <f>+DATA!G52</f>
        <v>58089</v>
      </c>
      <c r="I50" s="238">
        <f>+DATA!H52</f>
        <v>43356</v>
      </c>
      <c r="J50" s="238">
        <f>+DATA!I52</f>
        <v>3690</v>
      </c>
      <c r="K50" s="238">
        <f>+DATA!J52</f>
        <v>1334</v>
      </c>
      <c r="L50" s="238">
        <f>+DATA!K52</f>
        <v>9709</v>
      </c>
      <c r="M50" s="249">
        <f>+'6.รายรับ'!G51/I50</f>
        <v>1098.6317231755697</v>
      </c>
      <c r="N50" s="249">
        <f>+('6.รายรับ'!H51+'6.รายรับ'!I51+'6.รายรับ'!J51)/I50</f>
        <v>270.78851808284895</v>
      </c>
      <c r="O50" s="249">
        <f>+'6.รายรับ'!K51/'8.คำนวณ'!J50</f>
        <v>169.48909756097561</v>
      </c>
      <c r="P50" s="249">
        <f>+'6.รายรับ'!L51/'8.คำนวณ'!K50</f>
        <v>3169.6966191904048</v>
      </c>
      <c r="Q50" s="249">
        <f>+'6.รายรับ'!M51/'8.คำนวณ'!H50</f>
        <v>8.3225567663413038</v>
      </c>
      <c r="R50" s="250">
        <f>+'6.รายรับ'!Q51/'8.คำนวณ'!H50</f>
        <v>29.988417428428789</v>
      </c>
      <c r="S50" s="250">
        <f>+'6.รายรับ'!V51/'8.คำนวณ'!I50</f>
        <v>646.04560729772118</v>
      </c>
      <c r="T50" s="66"/>
      <c r="U50" s="269">
        <f>+'2.Hosp. Group'!L51</f>
        <v>21</v>
      </c>
      <c r="V50" s="63">
        <f>+DATA!L52</f>
        <v>87043</v>
      </c>
      <c r="W50" s="63">
        <f>+DATA!M52</f>
        <v>2025.98</v>
      </c>
      <c r="X50" s="63">
        <f t="shared" si="1"/>
        <v>6170.884761904761</v>
      </c>
      <c r="Y50" s="251">
        <f>+('7.รายจ่าย'!G49+'7.รายจ่าย'!K49)/'8.คำนวณ'!X50</f>
        <v>10007.514535231425</v>
      </c>
      <c r="Z50" s="251">
        <f>+'7.รายจ่าย'!L49/'8.คำนวณ'!X50</f>
        <v>167.31176643806117</v>
      </c>
      <c r="AA50" s="251">
        <f>+'7.รายจ่าย'!M49/'8.คำนวณ'!X50</f>
        <v>1635.3461974041234</v>
      </c>
      <c r="AB50" s="251">
        <f>+'7.รายจ่าย'!O49/'8.คำนวณ'!X50</f>
        <v>328.6359798062453</v>
      </c>
      <c r="AC50" s="251">
        <f>+'7.รายจ่าย'!P49/'8.คำนวณ'!X50</f>
        <v>1275.2496106524202</v>
      </c>
      <c r="AD50" s="251">
        <f>+'7.รายจ่าย'!R49/'8.คำนวณ'!X50</f>
        <v>1173.3879110335185</v>
      </c>
      <c r="AE50" s="251">
        <f>+'7.รายจ่าย'!S49/'8.คำนวณ'!X50</f>
        <v>1194.4967495592593</v>
      </c>
      <c r="AF50" s="251">
        <f>+'7.รายจ่าย'!T49/'8.คำนวณ'!X50</f>
        <v>149.31975487346187</v>
      </c>
      <c r="AG50" s="251">
        <f>+'7.รายจ่าย'!U49/'8.คำนวณ'!X50</f>
        <v>440.71828350924136</v>
      </c>
      <c r="AH50" s="251">
        <f>+'7.รายจ่าย'!V49/'8.คำนวณ'!X50</f>
        <v>31.928466922008099</v>
      </c>
      <c r="AI50" s="251">
        <f>+'7.รายจ่าย'!Y49/'8.คำนวณ'!X50</f>
        <v>968.95008912050753</v>
      </c>
    </row>
    <row r="51" spans="1:35" s="63" customFormat="1">
      <c r="A51" s="67" t="s">
        <v>187</v>
      </c>
      <c r="B51" s="280">
        <v>64</v>
      </c>
      <c r="C51" s="225">
        <v>49</v>
      </c>
      <c r="D51" s="225">
        <v>6</v>
      </c>
      <c r="E51" s="202" t="s">
        <v>88</v>
      </c>
      <c r="F51" s="202" t="s">
        <v>179</v>
      </c>
      <c r="G51" s="270" t="s">
        <v>307</v>
      </c>
      <c r="H51" s="236">
        <f>+DATA!G53</f>
        <v>64984</v>
      </c>
      <c r="I51" s="238">
        <f>+DATA!H53</f>
        <v>46890</v>
      </c>
      <c r="J51" s="238">
        <f>+DATA!I53</f>
        <v>3877</v>
      </c>
      <c r="K51" s="238">
        <f>+DATA!J53</f>
        <v>2784</v>
      </c>
      <c r="L51" s="238">
        <f>+DATA!K53</f>
        <v>11433</v>
      </c>
      <c r="M51" s="249">
        <f>+'6.รายรับ'!G52/I51</f>
        <v>1004.2158445297507</v>
      </c>
      <c r="N51" s="249">
        <f>+('6.รายรับ'!H52+'6.รายรับ'!I52+'6.รายรับ'!J52)/I51</f>
        <v>282.82061590957562</v>
      </c>
      <c r="O51" s="249">
        <f>+'6.รายรับ'!K52/'8.คำนวณ'!J51</f>
        <v>470.19361103946346</v>
      </c>
      <c r="P51" s="249">
        <f>+'6.รายรับ'!L52/'8.คำนวณ'!K51</f>
        <v>2074.6004346264367</v>
      </c>
      <c r="Q51" s="249">
        <f>+'6.รายรับ'!M52/'8.คำนวณ'!H51</f>
        <v>2.8985634925520127</v>
      </c>
      <c r="R51" s="250">
        <f>+'6.รายรับ'!Q52/'8.คำนวณ'!H51</f>
        <v>27.246471746891544</v>
      </c>
      <c r="S51" s="250">
        <f>+'6.รายรับ'!V52/'8.คำนวณ'!I51</f>
        <v>710.60776988696944</v>
      </c>
      <c r="T51" s="66"/>
      <c r="U51" s="269">
        <f>+'2.Hosp. Group'!L52</f>
        <v>21</v>
      </c>
      <c r="V51" s="63">
        <f>+DATA!L53</f>
        <v>67091</v>
      </c>
      <c r="W51" s="63">
        <f>+DATA!M53</f>
        <v>1867.79</v>
      </c>
      <c r="X51" s="63">
        <f t="shared" si="1"/>
        <v>5062.5995238095238</v>
      </c>
      <c r="Y51" s="251">
        <f>+('7.รายจ่าย'!G50+'7.รายจ่าย'!K50)/'8.คำนวณ'!X51</f>
        <v>12062.79085730378</v>
      </c>
      <c r="Z51" s="251">
        <f>+'7.รายจ่าย'!L50/'8.คำนวณ'!X51</f>
        <v>66.475015141383693</v>
      </c>
      <c r="AA51" s="251">
        <f>+'7.รายจ่าย'!M50/'8.คำนวณ'!X51</f>
        <v>2701.8098519685773</v>
      </c>
      <c r="AB51" s="251">
        <f>+'7.รายจ่าย'!O50/'8.คำนวณ'!X51</f>
        <v>867.47961187641317</v>
      </c>
      <c r="AC51" s="251">
        <f>+'7.รายจ่าย'!P50/'8.คำนวณ'!X51</f>
        <v>900.52903820632707</v>
      </c>
      <c r="AD51" s="251">
        <f>+'7.รายจ่าย'!R50/'8.คำนวณ'!X51</f>
        <v>892.86305162819144</v>
      </c>
      <c r="AE51" s="251">
        <f>+'7.รายจ่าย'!S50/'8.คำนวณ'!X51</f>
        <v>920.67427180032394</v>
      </c>
      <c r="AF51" s="251">
        <f>+'7.รายจ่าย'!T50/'8.คำนวณ'!X51</f>
        <v>409.38418894339901</v>
      </c>
      <c r="AG51" s="251">
        <f>+'7.รายจ่าย'!U50/'8.คำนวณ'!X51</f>
        <v>644.14667497659536</v>
      </c>
      <c r="AH51" s="251">
        <f>+'7.รายจ่าย'!V50/'8.คำนวณ'!X51</f>
        <v>97.516789087932338</v>
      </c>
      <c r="AI51" s="251">
        <f>+'7.รายจ่าย'!Y50/'8.คำนวณ'!X51</f>
        <v>143.28607202454526</v>
      </c>
    </row>
    <row r="52" spans="1:35" s="63" customFormat="1" ht="25.2" customHeight="1">
      <c r="A52" s="252" t="s">
        <v>181</v>
      </c>
      <c r="B52" s="280">
        <v>66</v>
      </c>
      <c r="C52" s="225">
        <v>50</v>
      </c>
      <c r="D52" s="225">
        <v>6</v>
      </c>
      <c r="E52" s="202" t="s">
        <v>88</v>
      </c>
      <c r="F52" s="202" t="s">
        <v>181</v>
      </c>
      <c r="G52" s="270" t="s">
        <v>309</v>
      </c>
      <c r="H52" s="236">
        <f>+DATA!G54</f>
        <v>67902</v>
      </c>
      <c r="I52" s="238">
        <f>+DATA!H54</f>
        <v>53162</v>
      </c>
      <c r="J52" s="238">
        <f>+DATA!I54</f>
        <v>2541</v>
      </c>
      <c r="K52" s="238">
        <f>+DATA!J54</f>
        <v>1942</v>
      </c>
      <c r="L52" s="238">
        <f>+DATA!K54</f>
        <v>10257</v>
      </c>
      <c r="M52" s="249">
        <f>+'6.รายรับ'!G53/I52</f>
        <v>1046.7174543847107</v>
      </c>
      <c r="N52" s="249">
        <f>+('6.รายรับ'!H53+'6.รายรับ'!I53+'6.รายรับ'!J53)/I52</f>
        <v>278.00868665588206</v>
      </c>
      <c r="O52" s="249">
        <f>+'6.รายรับ'!K53/'8.คำนวณ'!J52</f>
        <v>344.18964580873677</v>
      </c>
      <c r="P52" s="249">
        <f>+'6.รายรับ'!L53/'8.คำนวณ'!K52</f>
        <v>2276.0421627188471</v>
      </c>
      <c r="Q52" s="249">
        <f>+'6.รายรับ'!M53/'8.คำนวณ'!H52</f>
        <v>7.1649176754734762</v>
      </c>
      <c r="R52" s="250">
        <f>+'6.รายรับ'!Q53/'8.คำนวณ'!H52</f>
        <v>23.966818208594741</v>
      </c>
      <c r="S52" s="250">
        <f>+'6.รายรับ'!V53/'8.คำนวณ'!I52</f>
        <v>632.3971280237763</v>
      </c>
      <c r="T52" s="66"/>
      <c r="U52" s="269">
        <f>+'2.Hosp. Group'!L53</f>
        <v>21</v>
      </c>
      <c r="V52" s="63">
        <f>+DATA!L54</f>
        <v>75500</v>
      </c>
      <c r="W52" s="63">
        <f>+DATA!M54</f>
        <v>1666.01</v>
      </c>
      <c r="X52" s="63">
        <f t="shared" si="1"/>
        <v>5261.2480952380956</v>
      </c>
      <c r="Y52" s="251">
        <f>+('7.รายจ่าย'!G51+'7.รายจ่าย'!K51)/'8.คำนวณ'!X52</f>
        <v>12982.234647292182</v>
      </c>
      <c r="Z52" s="251">
        <f>+'7.รายจ่าย'!L51/'8.คำนวณ'!X52</f>
        <v>81.182539250825954</v>
      </c>
      <c r="AA52" s="251">
        <f>+'7.รายจ่าย'!M51/'8.คำนวณ'!X52</f>
        <v>2578.3358177459431</v>
      </c>
      <c r="AB52" s="251">
        <f>+'7.รายจ่าย'!O51/'8.คำนวณ'!X52</f>
        <v>1051.4865084973048</v>
      </c>
      <c r="AC52" s="251">
        <f>+'7.รายจ่าย'!P51/'8.คำนวณ'!X52</f>
        <v>964.13547283412106</v>
      </c>
      <c r="AD52" s="251">
        <f>+'7.รายจ่าย'!R51/'8.คำนวณ'!X52</f>
        <v>1623.9586378245754</v>
      </c>
      <c r="AE52" s="251">
        <f>+'7.รายจ่าย'!S51/'8.คำนวณ'!X52</f>
        <v>829.934213509541</v>
      </c>
      <c r="AF52" s="251">
        <f>+'7.รายจ่าย'!T51/'8.คำนวณ'!X52</f>
        <v>431.76998287840627</v>
      </c>
      <c r="AG52" s="251">
        <f>+'7.รายจ่าย'!U51/'8.คำนวณ'!X52</f>
        <v>462.50561006663185</v>
      </c>
      <c r="AH52" s="251">
        <f>+'7.รายจ่าย'!V51/'8.คำนวณ'!X52</f>
        <v>184.13821444323233</v>
      </c>
      <c r="AI52" s="251">
        <f>+'7.รายจ่าย'!Y51/'8.คำนวณ'!X52</f>
        <v>349.14738418486792</v>
      </c>
    </row>
    <row r="53" spans="1:35" s="63" customFormat="1" ht="24.6" customHeight="1">
      <c r="A53" s="67" t="s">
        <v>204</v>
      </c>
      <c r="B53" s="280">
        <v>73</v>
      </c>
      <c r="C53" s="225">
        <v>51</v>
      </c>
      <c r="D53" s="225">
        <v>6</v>
      </c>
      <c r="E53" s="202" t="s">
        <v>45</v>
      </c>
      <c r="F53" s="202" t="s">
        <v>187</v>
      </c>
      <c r="G53" s="270" t="s">
        <v>316</v>
      </c>
      <c r="H53" s="236">
        <f>+DATA!G55</f>
        <v>49523</v>
      </c>
      <c r="I53" s="238">
        <f>+DATA!H55</f>
        <v>36493</v>
      </c>
      <c r="J53" s="238">
        <f>+DATA!I55</f>
        <v>909</v>
      </c>
      <c r="K53" s="238">
        <f>+DATA!J55</f>
        <v>2710</v>
      </c>
      <c r="L53" s="238">
        <f>+DATA!K55</f>
        <v>9411</v>
      </c>
      <c r="M53" s="249">
        <f>+'6.รายรับ'!G54/I53</f>
        <v>1116.765067821226</v>
      </c>
      <c r="N53" s="249">
        <f>+('6.รายรับ'!H54+'6.รายรับ'!I54+'6.รายรับ'!J54)/I53</f>
        <v>202.98015345408709</v>
      </c>
      <c r="O53" s="249">
        <f>+'6.รายรับ'!K54/'8.คำนวณ'!J53</f>
        <v>1283.8322332233224</v>
      </c>
      <c r="P53" s="249">
        <f>+'6.รายรับ'!L54/'8.คำนวณ'!K53</f>
        <v>2109.5786236162362</v>
      </c>
      <c r="Q53" s="249">
        <f>+'6.รายรับ'!M54/'8.คำนวณ'!H53</f>
        <v>5.9235001918300592</v>
      </c>
      <c r="R53" s="250">
        <f>+'6.รายรับ'!Q54/'8.คำนวณ'!H53</f>
        <v>32.295589927912282</v>
      </c>
      <c r="S53" s="250">
        <f>+'6.รายรับ'!V54/'8.คำนวณ'!I53</f>
        <v>795.87583289946019</v>
      </c>
      <c r="T53" s="66"/>
      <c r="U53" s="269">
        <f>+'2.Hosp. Group'!L54</f>
        <v>21</v>
      </c>
      <c r="V53" s="63">
        <f>+DATA!L55</f>
        <v>77837</v>
      </c>
      <c r="W53" s="63">
        <f>+DATA!M55</f>
        <v>2185.1999999999998</v>
      </c>
      <c r="X53" s="63">
        <f t="shared" si="1"/>
        <v>5891.7238095238099</v>
      </c>
      <c r="Y53" s="251">
        <f>+('7.รายจ่าย'!G52+'7.รายจ่าย'!K52)/'8.คำนวณ'!X53</f>
        <v>9453.423777259788</v>
      </c>
      <c r="Z53" s="251">
        <f>+'7.รายจ่าย'!L52/'8.คำนวณ'!X53</f>
        <v>23.357238806332045</v>
      </c>
      <c r="AA53" s="251">
        <f>+'7.รายจ่าย'!M52/'8.คำนวณ'!X53</f>
        <v>1653.7259119733733</v>
      </c>
      <c r="AB53" s="251">
        <f>+'7.รายจ่าย'!O52/'8.คำนวณ'!X53</f>
        <v>580.06380313951286</v>
      </c>
      <c r="AC53" s="251">
        <f>+'7.รายจ่าย'!P52/'8.คำนวณ'!X53</f>
        <v>683.29724545003398</v>
      </c>
      <c r="AD53" s="251">
        <f>+'7.รายจ่าย'!R52/'8.คำนวณ'!X53</f>
        <v>486.0219780450704</v>
      </c>
      <c r="AE53" s="251">
        <f>+'7.รายจ่าย'!S52/'8.คำนวณ'!X53</f>
        <v>583.17325982694047</v>
      </c>
      <c r="AF53" s="251">
        <f>+'7.รายจ่าย'!T52/'8.คำนวณ'!X53</f>
        <v>136.2580843830975</v>
      </c>
      <c r="AG53" s="251">
        <f>+'7.รายจ่าย'!U52/'8.คำนวณ'!X53</f>
        <v>463.4218996461542</v>
      </c>
      <c r="AH53" s="251">
        <f>+'7.รายจ่าย'!V52/'8.คำนวณ'!X53</f>
        <v>35.714676519605383</v>
      </c>
      <c r="AI53" s="251">
        <f>+'7.รายจ่าย'!Y52/'8.คำนวณ'!X53</f>
        <v>185.50767743614529</v>
      </c>
    </row>
    <row r="54" spans="1:35" s="63" customFormat="1">
      <c r="A54" s="67" t="s">
        <v>171</v>
      </c>
      <c r="B54" s="280">
        <v>24</v>
      </c>
      <c r="C54" s="225">
        <v>52</v>
      </c>
      <c r="D54" s="225">
        <v>6</v>
      </c>
      <c r="E54" s="202" t="s">
        <v>53</v>
      </c>
      <c r="F54" s="202" t="s">
        <v>204</v>
      </c>
      <c r="G54" s="270" t="s">
        <v>335</v>
      </c>
      <c r="H54" s="236">
        <f>+DATA!G56</f>
        <v>42281</v>
      </c>
      <c r="I54" s="238">
        <f>+DATA!H56</f>
        <v>35158</v>
      </c>
      <c r="J54" s="238">
        <f>+DATA!I56</f>
        <v>784</v>
      </c>
      <c r="K54" s="238">
        <f>+DATA!J56</f>
        <v>1498</v>
      </c>
      <c r="L54" s="238">
        <f>+DATA!K56</f>
        <v>4841</v>
      </c>
      <c r="M54" s="249">
        <f>+'6.รายรับ'!G55/I54</f>
        <v>1456.1860250867512</v>
      </c>
      <c r="N54" s="249">
        <f>+('6.รายรับ'!H55+'6.รายรับ'!I55+'6.รายรับ'!J55)/I54</f>
        <v>304.90333352295346</v>
      </c>
      <c r="O54" s="249">
        <f>+'6.รายรับ'!K55/'8.คำนวณ'!J54</f>
        <v>1464.7628571428572</v>
      </c>
      <c r="P54" s="249">
        <f>+'6.รายรับ'!L55/'8.คำนวณ'!K54</f>
        <v>4129.7610547396525</v>
      </c>
      <c r="Q54" s="249">
        <f>+'6.รายรับ'!M55/'8.คำนวณ'!H54</f>
        <v>6.3308105295522807</v>
      </c>
      <c r="R54" s="250">
        <f>+'6.รายรับ'!Q55/'8.คำนวณ'!H54</f>
        <v>100.82739741254936</v>
      </c>
      <c r="S54" s="250">
        <f>+'6.รายรับ'!V55/'8.คำนวณ'!I54</f>
        <v>710.99088827578362</v>
      </c>
      <c r="T54" s="66"/>
      <c r="U54" s="269">
        <f>+'2.Hosp. Group'!L55</f>
        <v>21</v>
      </c>
      <c r="V54" s="63">
        <f>+DATA!L56</f>
        <v>75989</v>
      </c>
      <c r="W54" s="63">
        <f>+DATA!M56</f>
        <v>2839.85</v>
      </c>
      <c r="X54" s="63">
        <f t="shared" si="1"/>
        <v>6458.3738095238095</v>
      </c>
      <c r="Y54" s="251">
        <f>+('7.รายจ่าย'!G53+'7.รายจ่าย'!K53)/'8.คำนวณ'!X54</f>
        <v>8639.9363377999107</v>
      </c>
      <c r="Z54" s="251">
        <f>+'7.รายจ่าย'!L53/'8.คำนวณ'!X54</f>
        <v>90.657188213013967</v>
      </c>
      <c r="AA54" s="251">
        <f>+'7.รายจ่าย'!M53/'8.คำนวณ'!X54</f>
        <v>1230.7334515507184</v>
      </c>
      <c r="AB54" s="251">
        <f>+'7.รายจ่าย'!O53/'8.คำนวณ'!X54</f>
        <v>748.02574804139476</v>
      </c>
      <c r="AC54" s="251">
        <f>+'7.รายจ่าย'!P53/'8.คำนวณ'!X54</f>
        <v>605.28436651272602</v>
      </c>
      <c r="AD54" s="251">
        <f>+'7.รายจ่าย'!R53/'8.คำนวณ'!X54</f>
        <v>607.5700130911622</v>
      </c>
      <c r="AE54" s="251">
        <f>+'7.รายจ่าย'!S53/'8.คำนวณ'!X54</f>
        <v>485.1956703681488</v>
      </c>
      <c r="AF54" s="251">
        <f>+'7.รายจ่าย'!T53/'8.คำนวณ'!X54</f>
        <v>224.75165464400774</v>
      </c>
      <c r="AG54" s="251">
        <f>+'7.รายจ่าย'!U53/'8.คำนวณ'!X54</f>
        <v>432.38524470077056</v>
      </c>
      <c r="AH54" s="251">
        <f>+'7.รายจ่าย'!V53/'8.คำนวณ'!X54</f>
        <v>48.726417714617085</v>
      </c>
      <c r="AI54" s="251">
        <f>+'7.รายจ่าย'!Y53/'8.คำนวณ'!X54</f>
        <v>351.81518862370262</v>
      </c>
    </row>
    <row r="55" spans="1:35" s="63" customFormat="1">
      <c r="A55" s="67" t="s">
        <v>179</v>
      </c>
      <c r="B55" s="280">
        <v>14</v>
      </c>
      <c r="C55" s="225">
        <v>53</v>
      </c>
      <c r="D55" s="225">
        <v>6</v>
      </c>
      <c r="E55" s="202" t="s">
        <v>55</v>
      </c>
      <c r="F55" s="202" t="s">
        <v>171</v>
      </c>
      <c r="G55" s="270" t="s">
        <v>298</v>
      </c>
      <c r="H55" s="236">
        <f>+DATA!G57</f>
        <v>44166</v>
      </c>
      <c r="I55" s="238">
        <f>+DATA!H57</f>
        <v>41639</v>
      </c>
      <c r="J55" s="238">
        <f>+DATA!I57</f>
        <v>1460</v>
      </c>
      <c r="K55" s="238">
        <f>+DATA!J57</f>
        <v>1981</v>
      </c>
      <c r="L55" s="238">
        <f>+DATA!K57</f>
        <v>-914</v>
      </c>
      <c r="M55" s="249">
        <f>+'6.รายรับ'!G56/I55</f>
        <v>1226.1364314704967</v>
      </c>
      <c r="N55" s="249">
        <f>+('6.รายรับ'!H56+'6.รายรับ'!I56+'6.รายรับ'!J56)/I55</f>
        <v>240.86810394101684</v>
      </c>
      <c r="O55" s="249">
        <f>+'6.รายรับ'!K56/'8.คำนวณ'!J55</f>
        <v>781.94858904109606</v>
      </c>
      <c r="P55" s="249">
        <f>+'6.รายรับ'!L56/'8.คำนวณ'!K55</f>
        <v>3182.9536395759715</v>
      </c>
      <c r="Q55" s="249">
        <f>+'6.รายรับ'!M56/'8.คำนวณ'!H55</f>
        <v>14.717234977131728</v>
      </c>
      <c r="R55" s="250">
        <f>+'6.รายรับ'!Q56/'8.คำนวณ'!H55</f>
        <v>65.20605986505457</v>
      </c>
      <c r="S55" s="250">
        <f>+'6.รายรับ'!V56/'8.คำนวณ'!I55</f>
        <v>634.94778236749198</v>
      </c>
      <c r="T55" s="66"/>
      <c r="U55" s="269">
        <f>+'2.Hosp. Group'!L56</f>
        <v>21</v>
      </c>
      <c r="V55" s="63">
        <f>+DATA!L57</f>
        <v>82658</v>
      </c>
      <c r="W55" s="63">
        <f>+DATA!M57</f>
        <v>1887.54</v>
      </c>
      <c r="X55" s="63">
        <f t="shared" si="1"/>
        <v>5823.6352380952376</v>
      </c>
      <c r="Y55" s="251">
        <f>+('7.รายจ่าย'!G54+'7.รายจ่าย'!K54)/'8.คำนวณ'!X55</f>
        <v>9420.4690793690152</v>
      </c>
      <c r="Z55" s="251">
        <f>+'7.รายจ่าย'!L54/'8.คำนวณ'!X55</f>
        <v>23.849278727392825</v>
      </c>
      <c r="AA55" s="251">
        <f>+'7.รายจ่าย'!M54/'8.คำนวณ'!X55</f>
        <v>1812.933794502763</v>
      </c>
      <c r="AB55" s="251">
        <f>+'7.รายจ่าย'!O54/'8.คำนวณ'!X55</f>
        <v>815.75190336848993</v>
      </c>
      <c r="AC55" s="251">
        <f>+'7.รายจ่าย'!P54/'8.คำนวณ'!X55</f>
        <v>797.96424398309887</v>
      </c>
      <c r="AD55" s="251">
        <f>+'7.รายจ่าย'!R54/'8.คำนวณ'!X55</f>
        <v>578.22241475092392</v>
      </c>
      <c r="AE55" s="251">
        <f>+'7.รายจ่าย'!S54/'8.คำนวณ'!X55</f>
        <v>1221.1582609912937</v>
      </c>
      <c r="AF55" s="251">
        <f>+'7.รายจ่าย'!T54/'8.คำนวณ'!X55</f>
        <v>504.11725322278659</v>
      </c>
      <c r="AG55" s="251">
        <f>+'7.รายจ่าย'!U54/'8.คำนวณ'!X55</f>
        <v>431.1807071250048</v>
      </c>
      <c r="AH55" s="251">
        <f>+'7.รายจ่าย'!V54/'8.คำนวณ'!X55</f>
        <v>47.510437843029479</v>
      </c>
      <c r="AI55" s="251">
        <f>+'7.รายจ่าย'!Y54/'8.คำนวณ'!X55</f>
        <v>604.44008185363521</v>
      </c>
    </row>
    <row r="56" spans="1:35" s="63" customFormat="1">
      <c r="A56" s="67" t="s">
        <v>242</v>
      </c>
      <c r="B56" s="280">
        <v>7</v>
      </c>
      <c r="C56" s="225">
        <v>54</v>
      </c>
      <c r="D56" s="225">
        <v>6</v>
      </c>
      <c r="E56" s="202" t="s">
        <v>51</v>
      </c>
      <c r="F56" s="202" t="s">
        <v>242</v>
      </c>
      <c r="G56" s="270" t="s">
        <v>379</v>
      </c>
      <c r="H56" s="236">
        <f>+DATA!G58</f>
        <v>76638</v>
      </c>
      <c r="I56" s="238">
        <f>+DATA!H58</f>
        <v>54029</v>
      </c>
      <c r="J56" s="238">
        <f>+DATA!I58</f>
        <v>3379</v>
      </c>
      <c r="K56" s="238">
        <f>+DATA!J58</f>
        <v>3683</v>
      </c>
      <c r="L56" s="238">
        <f>+DATA!K58</f>
        <v>15547</v>
      </c>
      <c r="M56" s="249">
        <f>+'6.รายรับ'!G57/I56</f>
        <v>1042.1924309167298</v>
      </c>
      <c r="N56" s="249">
        <f>+('6.รายรับ'!H57+'6.รายรับ'!I57+'6.รายรับ'!J57)/I56</f>
        <v>295.14582742601198</v>
      </c>
      <c r="O56" s="249">
        <f>+'6.รายรับ'!K57/'8.คำนวณ'!J56</f>
        <v>234.8882332050903</v>
      </c>
      <c r="P56" s="249">
        <f>+'6.รายรับ'!L57/'8.คำนวณ'!K56</f>
        <v>1735.0306380667932</v>
      </c>
      <c r="Q56" s="249">
        <f>+'6.รายรับ'!M57/'8.คำนวณ'!H56</f>
        <v>8.518988621832511</v>
      </c>
      <c r="R56" s="250">
        <f>+'6.รายรับ'!Q57/'8.คำนวณ'!H56</f>
        <v>27.400241394608422</v>
      </c>
      <c r="S56" s="250">
        <f>+'6.รายรับ'!V57/'8.คำนวณ'!I56</f>
        <v>818.40589128060856</v>
      </c>
      <c r="T56" s="210"/>
      <c r="U56" s="269">
        <f>+'2.Hosp. Group'!L57</f>
        <v>21</v>
      </c>
      <c r="V56" s="63">
        <f>+DATA!L58</f>
        <v>93436</v>
      </c>
      <c r="W56" s="63">
        <f>+DATA!M58</f>
        <v>2514.09</v>
      </c>
      <c r="X56" s="63">
        <f t="shared" si="1"/>
        <v>6963.4233333333332</v>
      </c>
      <c r="Y56" s="251">
        <f>+('7.รายจ่าย'!G55+'7.รายจ่าย'!K55)/'8.คำนวณ'!X56</f>
        <v>10964.864339714135</v>
      </c>
      <c r="Z56" s="251">
        <f>+'7.รายจ่าย'!L55/'8.คำนวณ'!X56</f>
        <v>119.4043303413503</v>
      </c>
      <c r="AA56" s="251">
        <f>+'7.รายจ่าย'!M55/'8.คำนวณ'!X56</f>
        <v>1578.8359954179625</v>
      </c>
      <c r="AB56" s="251">
        <f>+'7.รายจ่าย'!O55/'8.คำนวณ'!X56</f>
        <v>531.19423635979808</v>
      </c>
      <c r="AC56" s="251">
        <f>+'7.รายจ่าย'!P55/'8.คำนวณ'!X56</f>
        <v>680.13835627782692</v>
      </c>
      <c r="AD56" s="251">
        <f>+'7.รายจ่าย'!R55/'8.คำนวณ'!X56</f>
        <v>976.62943418155908</v>
      </c>
      <c r="AE56" s="251">
        <f>+'7.รายจ่าย'!S55/'8.คำนวณ'!X56</f>
        <v>343.10041852020106</v>
      </c>
      <c r="AF56" s="251">
        <f>+'7.รายจ่าย'!T55/'8.คำนวณ'!X56</f>
        <v>462.55655384061578</v>
      </c>
      <c r="AG56" s="251">
        <f>+'7.รายจ่าย'!U55/'8.คำนวณ'!X56</f>
        <v>291.72238175954641</v>
      </c>
      <c r="AH56" s="251">
        <f>+'7.รายจ่าย'!V55/'8.คำนวณ'!X56</f>
        <v>74.677091296570126</v>
      </c>
      <c r="AI56" s="251">
        <f>+'7.รายจ่าย'!Y55/'8.คำนวณ'!X56</f>
        <v>2047.2347748497268</v>
      </c>
    </row>
    <row r="57" spans="1:35" s="63" customFormat="1">
      <c r="A57" s="67" t="s">
        <v>210</v>
      </c>
      <c r="B57" s="280">
        <v>69</v>
      </c>
      <c r="C57" s="225">
        <v>55</v>
      </c>
      <c r="D57" s="225">
        <v>7</v>
      </c>
      <c r="E57" s="202" t="s">
        <v>45</v>
      </c>
      <c r="F57" s="202" t="s">
        <v>184</v>
      </c>
      <c r="G57" s="270" t="s">
        <v>312</v>
      </c>
      <c r="H57" s="236">
        <f>+DATA!G59</f>
        <v>65343</v>
      </c>
      <c r="I57" s="238">
        <f>+DATA!H59</f>
        <v>51023</v>
      </c>
      <c r="J57" s="238">
        <f>+DATA!I59</f>
        <v>2625</v>
      </c>
      <c r="K57" s="238">
        <f>+DATA!J59</f>
        <v>2176</v>
      </c>
      <c r="L57" s="238">
        <f>+DATA!K59</f>
        <v>9519</v>
      </c>
      <c r="M57" s="249">
        <f>+'6.รายรับ'!G58/I57</f>
        <v>1171.838282931227</v>
      </c>
      <c r="N57" s="249">
        <f>+('6.รายรับ'!H58+'6.รายรับ'!I58+'6.รายรับ'!J58)/I57</f>
        <v>205.65930286341452</v>
      </c>
      <c r="O57" s="249">
        <f>+'6.รายรับ'!K58/'8.คำนวณ'!J57</f>
        <v>842.37493333333339</v>
      </c>
      <c r="P57" s="249">
        <f>+'6.รายรับ'!L58/'8.คำนวณ'!K57</f>
        <v>3036.6107490808822</v>
      </c>
      <c r="Q57" s="249">
        <f>+'6.รายรับ'!M58/'8.คำนวณ'!H57</f>
        <v>15.971741426013498</v>
      </c>
      <c r="R57" s="250">
        <f>+'6.รายรับ'!Q58/'8.คำนวณ'!H57</f>
        <v>30.010259706471999</v>
      </c>
      <c r="S57" s="250">
        <f>+'6.รายรับ'!V58/'8.คำนวณ'!I57</f>
        <v>682.75273758893047</v>
      </c>
      <c r="T57" s="66"/>
      <c r="U57" s="269">
        <f>+'2.Hosp. Group'!L58</f>
        <v>21</v>
      </c>
      <c r="V57" s="63">
        <f>+DATA!L59</f>
        <v>114740</v>
      </c>
      <c r="W57" s="63">
        <f>+DATA!M59</f>
        <v>2610.38</v>
      </c>
      <c r="X57" s="63">
        <f t="shared" si="1"/>
        <v>8074.189523809524</v>
      </c>
      <c r="Y57" s="251">
        <f>+('7.รายจ่าย'!G56+'7.รายจ่าย'!K56)/'8.คำนวณ'!X57</f>
        <v>8653.0866081325112</v>
      </c>
      <c r="Z57" s="251">
        <f>+'7.รายจ่าย'!L56/'8.คำนวณ'!X57</f>
        <v>38.287401984854974</v>
      </c>
      <c r="AA57" s="251">
        <f>+'7.รายจ่าย'!M56/'8.คำนวณ'!X57</f>
        <v>1525.3739119798431</v>
      </c>
      <c r="AB57" s="251">
        <f>+'7.รายจ่าย'!O56/'8.คำนวณ'!X57</f>
        <v>612.79587076939697</v>
      </c>
      <c r="AC57" s="251">
        <f>+'7.รายจ่าย'!P56/'8.คำนวณ'!X57</f>
        <v>556.56858645048726</v>
      </c>
      <c r="AD57" s="251">
        <f>+'7.รายจ่าย'!R56/'8.คำนวณ'!X57</f>
        <v>614.68050203240216</v>
      </c>
      <c r="AE57" s="251">
        <f>+'7.รายจ่าย'!S56/'8.คำนวณ'!X57</f>
        <v>637.6997796270042</v>
      </c>
      <c r="AF57" s="251">
        <f>+'7.รายจ่าย'!T56/'8.คำนวณ'!X57</f>
        <v>280.75864002390216</v>
      </c>
      <c r="AG57" s="251">
        <f>+'7.รายจ่าย'!U56/'8.คำนวณ'!X57</f>
        <v>466.66228094956074</v>
      </c>
      <c r="AH57" s="251">
        <f>+'7.รายจ่าย'!V56/'8.คำนวณ'!X57</f>
        <v>4.4586518428681443E-3</v>
      </c>
      <c r="AI57" s="251">
        <f>+'7.รายจ่าย'!Y56/'8.คำนวณ'!X57</f>
        <v>155.88723007905614</v>
      </c>
    </row>
    <row r="58" spans="1:35" s="63" customFormat="1">
      <c r="A58" s="67" t="s">
        <v>192</v>
      </c>
      <c r="B58" s="280">
        <v>70</v>
      </c>
      <c r="C58" s="225">
        <v>56</v>
      </c>
      <c r="D58" s="225">
        <v>7</v>
      </c>
      <c r="E58" s="202" t="s">
        <v>45</v>
      </c>
      <c r="F58" s="202" t="s">
        <v>185</v>
      </c>
      <c r="G58" s="270" t="s">
        <v>313</v>
      </c>
      <c r="H58" s="236">
        <f>+DATA!G60</f>
        <v>62332</v>
      </c>
      <c r="I58" s="238">
        <f>+DATA!H60</f>
        <v>49182</v>
      </c>
      <c r="J58" s="238">
        <f>+DATA!I60</f>
        <v>1991</v>
      </c>
      <c r="K58" s="238">
        <f>+DATA!J60</f>
        <v>1586</v>
      </c>
      <c r="L58" s="238">
        <f>+DATA!K60</f>
        <v>9573</v>
      </c>
      <c r="M58" s="249">
        <f>+'6.รายรับ'!G59/I58</f>
        <v>1012.4672874222275</v>
      </c>
      <c r="N58" s="249">
        <f>+('6.รายรับ'!H59+'6.รายรับ'!I59+'6.รายรับ'!J59)/I58</f>
        <v>247.1456038794681</v>
      </c>
      <c r="O58" s="249">
        <f>+'6.รายรับ'!K59/'8.คำนวณ'!J58</f>
        <v>731.8533249623307</v>
      </c>
      <c r="P58" s="249">
        <f>+'6.รายรับ'!L59/'8.คำนวณ'!K58</f>
        <v>3206.0741614123581</v>
      </c>
      <c r="Q58" s="249">
        <f>+'6.รายรับ'!M59/'8.คำนวณ'!H58</f>
        <v>4.0497978566386443</v>
      </c>
      <c r="R58" s="250">
        <f>+'6.รายรับ'!Q59/'8.คำนวณ'!H58</f>
        <v>35.066526342809468</v>
      </c>
      <c r="S58" s="250">
        <f>+'6.รายรับ'!V59/'8.คำนวณ'!I58</f>
        <v>735.93485665487367</v>
      </c>
      <c r="T58" s="66"/>
      <c r="U58" s="269">
        <f>+'2.Hosp. Group'!L59</f>
        <v>21</v>
      </c>
      <c r="V58" s="63">
        <f>+DATA!L60</f>
        <v>86845</v>
      </c>
      <c r="W58" s="63">
        <f>+DATA!M60</f>
        <v>2484.8200000000002</v>
      </c>
      <c r="X58" s="63">
        <f t="shared" si="1"/>
        <v>6620.2961904761905</v>
      </c>
      <c r="Y58" s="251">
        <f>+('7.รายจ่าย'!G57+'7.รายจ่าย'!K57)/'8.คำนวณ'!X58</f>
        <v>10458.840716161312</v>
      </c>
      <c r="Z58" s="251">
        <f>+'7.รายจ่าย'!L57/'8.คำนวณ'!X58</f>
        <v>50.469639180292759</v>
      </c>
      <c r="AA58" s="251">
        <f>+'7.รายจ่าย'!M57/'8.คำนวณ'!X58</f>
        <v>1475.2270909041472</v>
      </c>
      <c r="AB58" s="251">
        <f>+'7.รายจ่าย'!O57/'8.คำนวณ'!X58</f>
        <v>692.6539399546358</v>
      </c>
      <c r="AC58" s="251">
        <f>+'7.รายจ่าย'!P57/'8.คำนวณ'!X58</f>
        <v>597.37272868384105</v>
      </c>
      <c r="AD58" s="251">
        <f>+'7.รายจ่าย'!R57/'8.คำนวณ'!X58</f>
        <v>699.96191509774201</v>
      </c>
      <c r="AE58" s="251">
        <f>+'7.รายจ่าย'!S57/'8.คำนวณ'!X58</f>
        <v>345.54204135018563</v>
      </c>
      <c r="AF58" s="251">
        <f>+'7.รายจ่าย'!T57/'8.คำนวณ'!X58</f>
        <v>123.35248703446011</v>
      </c>
      <c r="AG58" s="251">
        <f>+'7.รายจ่าย'!U57/'8.คำนวณ'!X58</f>
        <v>330.46875503052593</v>
      </c>
      <c r="AH58" s="251">
        <f>+'7.รายจ่าย'!V57/'8.คำนวณ'!X58</f>
        <v>18.256133339452084</v>
      </c>
      <c r="AI58" s="251">
        <f>+'7.รายจ่าย'!Y57/'8.คำนวณ'!X58</f>
        <v>331.23715116472272</v>
      </c>
    </row>
    <row r="59" spans="1:35" s="63" customFormat="1">
      <c r="A59" s="67" t="s">
        <v>185</v>
      </c>
      <c r="B59" s="280">
        <v>78</v>
      </c>
      <c r="C59" s="225">
        <v>57</v>
      </c>
      <c r="D59" s="225">
        <v>7</v>
      </c>
      <c r="E59" s="202" t="s">
        <v>45</v>
      </c>
      <c r="F59" s="202" t="s">
        <v>192</v>
      </c>
      <c r="G59" s="270" t="s">
        <v>321</v>
      </c>
      <c r="H59" s="236">
        <f>+DATA!G61</f>
        <v>58586</v>
      </c>
      <c r="I59" s="238">
        <f>+DATA!H61</f>
        <v>43198</v>
      </c>
      <c r="J59" s="238">
        <f>+DATA!I61</f>
        <v>1815</v>
      </c>
      <c r="K59" s="238">
        <f>+DATA!J61</f>
        <v>2418</v>
      </c>
      <c r="L59" s="238">
        <f>+DATA!K61</f>
        <v>11155</v>
      </c>
      <c r="M59" s="249">
        <f>+'6.รายรับ'!G60/I59</f>
        <v>1145.4971322746424</v>
      </c>
      <c r="N59" s="249">
        <f>+('6.รายรับ'!H60+'6.รายรับ'!I60+'6.รายรับ'!J60)/I59</f>
        <v>471.1881864901153</v>
      </c>
      <c r="O59" s="249">
        <f>+'6.รายรับ'!K60/'8.คำนวณ'!J59</f>
        <v>715.53745454545458</v>
      </c>
      <c r="P59" s="249">
        <f>+'6.รายรับ'!L60/'8.คำนวณ'!K59</f>
        <v>6577.1808023159638</v>
      </c>
      <c r="Q59" s="249">
        <f>+'6.รายรับ'!M60/'8.คำนวณ'!H59</f>
        <v>8.1937152220667056</v>
      </c>
      <c r="R59" s="250">
        <f>+'6.รายรับ'!Q60/'8.คำนวณ'!H59</f>
        <v>46.89055405728331</v>
      </c>
      <c r="S59" s="250">
        <f>+'6.รายรับ'!V60/'8.คำนวณ'!I59</f>
        <v>804.4012222788092</v>
      </c>
      <c r="T59" s="66"/>
      <c r="U59" s="269">
        <f>+'2.Hosp. Group'!L60</f>
        <v>21</v>
      </c>
      <c r="V59" s="63">
        <f>+DATA!L61</f>
        <v>102843</v>
      </c>
      <c r="W59" s="63">
        <f>+DATA!M61</f>
        <v>3266.88</v>
      </c>
      <c r="X59" s="63">
        <f t="shared" si="1"/>
        <v>8164.1657142857148</v>
      </c>
      <c r="Y59" s="251">
        <f>+('7.รายจ่าย'!G58+'7.รายจ่าย'!K58)/'8.คำนวณ'!X59</f>
        <v>8182.7162196259751</v>
      </c>
      <c r="Z59" s="251">
        <f>+'7.รายจ่าย'!L58/'8.คำนวณ'!X59</f>
        <v>12.977566074461986</v>
      </c>
      <c r="AA59" s="251">
        <f>+'7.รายจ่าย'!M58/'8.คำนวณ'!X59</f>
        <v>1529.6051044319811</v>
      </c>
      <c r="AB59" s="251">
        <f>+'7.รายจ่าย'!O58/'8.คำนวณ'!X59</f>
        <v>599.1371796190881</v>
      </c>
      <c r="AC59" s="251">
        <f>+'7.รายจ่าย'!P58/'8.คำนวณ'!X59</f>
        <v>767.72327012330538</v>
      </c>
      <c r="AD59" s="251">
        <f>+'7.รายจ่าย'!R58/'8.คำนวณ'!X59</f>
        <v>1764.8612894747707</v>
      </c>
      <c r="AE59" s="251">
        <f>+'7.รายจ่าย'!S58/'8.คำนวณ'!X59</f>
        <v>2282.4178859321814</v>
      </c>
      <c r="AF59" s="251">
        <f>+'7.รายจ่าย'!T58/'8.คำนวณ'!X59</f>
        <v>236.79761872265487</v>
      </c>
      <c r="AG59" s="251">
        <f>+'7.รายจ่าย'!U58/'8.คำนวณ'!X59</f>
        <v>382.66810465805611</v>
      </c>
      <c r="AH59" s="251">
        <f>+'7.รายจ่าย'!V58/'8.คำนวณ'!X59</f>
        <v>0.11526223657530574</v>
      </c>
      <c r="AI59" s="251">
        <f>+'7.รายจ่าย'!Y58/'8.คำนวณ'!X59</f>
        <v>535.74601778923773</v>
      </c>
    </row>
    <row r="60" spans="1:35" s="63" customFormat="1">
      <c r="A60" s="67" t="s">
        <v>184</v>
      </c>
      <c r="B60" s="280">
        <v>80</v>
      </c>
      <c r="C60" s="225">
        <v>58</v>
      </c>
      <c r="D60" s="225">
        <v>7</v>
      </c>
      <c r="E60" s="202" t="s">
        <v>45</v>
      </c>
      <c r="F60" s="202" t="s">
        <v>194</v>
      </c>
      <c r="G60" s="270" t="s">
        <v>323</v>
      </c>
      <c r="H60" s="236">
        <f>+DATA!G62</f>
        <v>58641</v>
      </c>
      <c r="I60" s="238">
        <f>+DATA!H62</f>
        <v>46721</v>
      </c>
      <c r="J60" s="238">
        <f>+DATA!I62</f>
        <v>1513</v>
      </c>
      <c r="K60" s="238">
        <f>+DATA!J62</f>
        <v>727</v>
      </c>
      <c r="L60" s="238">
        <f>+DATA!K62</f>
        <v>9680</v>
      </c>
      <c r="M60" s="249">
        <f>+'6.รายรับ'!G61/I60</f>
        <v>1188.7845641146378</v>
      </c>
      <c r="N60" s="249">
        <f>+('6.รายรับ'!H61+'6.รายรับ'!I61+'6.รายรับ'!J61)/I60</f>
        <v>445.68708353845165</v>
      </c>
      <c r="O60" s="249">
        <f>+'6.รายรับ'!K61/'8.คำนวณ'!J60</f>
        <v>1042.6221150033048</v>
      </c>
      <c r="P60" s="249">
        <f>+'6.รายรับ'!L61/'8.คำนวณ'!K60</f>
        <v>6447.3276203576352</v>
      </c>
      <c r="Q60" s="249">
        <f>+'6.รายรับ'!M61/'8.คำนวณ'!H60</f>
        <v>7.3504715131051652</v>
      </c>
      <c r="R60" s="250">
        <f>+'6.รายรับ'!Q61/'8.คำนวณ'!H60</f>
        <v>60.811235824764246</v>
      </c>
      <c r="S60" s="250">
        <f>+'6.รายรับ'!V61/'8.คำนวณ'!I60</f>
        <v>826.23192782688727</v>
      </c>
      <c r="T60" s="66"/>
      <c r="U60" s="269">
        <f>+'2.Hosp. Group'!L61</f>
        <v>21</v>
      </c>
      <c r="V60" s="63">
        <f>+DATA!L62</f>
        <v>97861</v>
      </c>
      <c r="W60" s="63">
        <f>+DATA!M62</f>
        <v>2875.34</v>
      </c>
      <c r="X60" s="63">
        <f t="shared" si="1"/>
        <v>7535.3876190476194</v>
      </c>
      <c r="Y60" s="251">
        <f>+('7.รายจ่าย'!G59+'7.รายจ่าย'!K59)/'8.คำนวณ'!X60</f>
        <v>10278.712869954425</v>
      </c>
      <c r="Z60" s="251">
        <f>+'7.รายจ่าย'!L59/'8.คำนวณ'!X60</f>
        <v>90.951078384819709</v>
      </c>
      <c r="AA60" s="251">
        <f>+'7.รายจ่าย'!M59/'8.คำนวณ'!X60</f>
        <v>1530.411119243463</v>
      </c>
      <c r="AB60" s="251">
        <f>+'7.รายจ่าย'!O59/'8.คำนวณ'!X60</f>
        <v>424.98554446025275</v>
      </c>
      <c r="AC60" s="251">
        <f>+'7.รายจ่าย'!P59/'8.คำนวณ'!X60</f>
        <v>678.61570877574854</v>
      </c>
      <c r="AD60" s="251">
        <f>+'7.รายจ่าย'!R59/'8.คำนวณ'!X60</f>
        <v>607.19923663041561</v>
      </c>
      <c r="AE60" s="251">
        <f>+'7.รายจ่าย'!S59/'8.คำนวณ'!X60</f>
        <v>369.71391796194132</v>
      </c>
      <c r="AF60" s="251">
        <f>+'7.รายจ่าย'!T59/'8.คำนวณ'!X60</f>
        <v>84.434209912669829</v>
      </c>
      <c r="AG60" s="251">
        <f>+'7.รายจ่าย'!U59/'8.คำนวณ'!X60</f>
        <v>484.70516510225974</v>
      </c>
      <c r="AH60" s="251">
        <f>+'7.รายจ่าย'!V59/'8.คำนวณ'!X60</f>
        <v>20.039830415397471</v>
      </c>
      <c r="AI60" s="251">
        <f>+'7.รายจ่าย'!Y59/'8.คำนวณ'!X60</f>
        <v>689.82857190523384</v>
      </c>
    </row>
    <row r="61" spans="1:35" s="63" customFormat="1">
      <c r="A61" s="67" t="s">
        <v>194</v>
      </c>
      <c r="B61" s="280">
        <v>31</v>
      </c>
      <c r="C61" s="225">
        <v>59</v>
      </c>
      <c r="D61" s="225">
        <v>7</v>
      </c>
      <c r="E61" s="202" t="s">
        <v>53</v>
      </c>
      <c r="F61" s="202" t="s">
        <v>210</v>
      </c>
      <c r="G61" s="270" t="s">
        <v>342</v>
      </c>
      <c r="H61" s="236">
        <f>+DATA!G63</f>
        <v>41941</v>
      </c>
      <c r="I61" s="238">
        <f>+DATA!H63</f>
        <v>31737</v>
      </c>
      <c r="J61" s="238">
        <f>+DATA!I63</f>
        <v>2938</v>
      </c>
      <c r="K61" s="238">
        <f>+DATA!J63</f>
        <v>1201</v>
      </c>
      <c r="L61" s="238">
        <f>+DATA!K63</f>
        <v>6065</v>
      </c>
      <c r="M61" s="249">
        <f>+'6.รายรับ'!G62/I61</f>
        <v>1414.2293083782338</v>
      </c>
      <c r="N61" s="249">
        <f>+('6.รายรับ'!H62+'6.รายรับ'!I62+'6.รายรับ'!J62)/I61</f>
        <v>458.34216119986138</v>
      </c>
      <c r="O61" s="249">
        <f>+'6.รายรับ'!K62/'8.คำนวณ'!J61</f>
        <v>319.6014159292036</v>
      </c>
      <c r="P61" s="249">
        <f>+'6.รายรับ'!L62/'8.คำนวณ'!K61</f>
        <v>2948.4308825978351</v>
      </c>
      <c r="Q61" s="249">
        <f>+'6.รายรับ'!M62/'8.คำนวณ'!H61</f>
        <v>7.2675782647051808</v>
      </c>
      <c r="R61" s="250">
        <f>+'6.รายรับ'!Q62/'8.คำนวณ'!H61</f>
        <v>30.11958465463389</v>
      </c>
      <c r="S61" s="250">
        <f>+'6.รายรับ'!V62/'8.คำนวณ'!I61</f>
        <v>833.28372751047675</v>
      </c>
      <c r="T61" s="66"/>
      <c r="U61" s="269">
        <f>+'2.Hosp. Group'!L62</f>
        <v>21</v>
      </c>
      <c r="V61" s="63">
        <f>+DATA!L63</f>
        <v>95663</v>
      </c>
      <c r="W61" s="63">
        <f>+DATA!M63</f>
        <v>2149.21</v>
      </c>
      <c r="X61" s="63">
        <f t="shared" si="1"/>
        <v>6704.5909523809523</v>
      </c>
      <c r="Y61" s="251">
        <f>+('7.รายจ่าย'!G60+'7.รายจ่าย'!K60)/'8.คำนวณ'!X61</f>
        <v>8706.2959745919652</v>
      </c>
      <c r="Z61" s="251">
        <f>+'7.รายจ่าย'!L60/'8.คำนวณ'!X61</f>
        <v>41.815885859589748</v>
      </c>
      <c r="AA61" s="251">
        <f>+'7.รายจ่าย'!M60/'8.คำนวณ'!X61</f>
        <v>1424.0421418415428</v>
      </c>
      <c r="AB61" s="251">
        <f>+'7.รายจ่าย'!O60/'8.คำนวณ'!X61</f>
        <v>547.09743458657783</v>
      </c>
      <c r="AC61" s="251">
        <f>+'7.รายจ่าย'!P60/'8.คำนวณ'!X61</f>
        <v>1013.5912911415852</v>
      </c>
      <c r="AD61" s="251">
        <f>+'7.รายจ่าย'!R60/'8.คำนวณ'!X61</f>
        <v>856.82836146177306</v>
      </c>
      <c r="AE61" s="251">
        <f>+'7.รายจ่าย'!S60/'8.คำนวณ'!X61</f>
        <v>352.1622760836018</v>
      </c>
      <c r="AF61" s="251">
        <f>+'7.รายจ่าย'!T60/'8.คำนวณ'!X61</f>
        <v>116.83864169548073</v>
      </c>
      <c r="AG61" s="251">
        <f>+'7.รายจ่าย'!U60/'8.คำนวณ'!X61</f>
        <v>392.28605274807791</v>
      </c>
      <c r="AH61" s="251">
        <f>+'7.รายจ่าย'!V60/'8.คำนวณ'!X61</f>
        <v>116.59336946162192</v>
      </c>
      <c r="AI61" s="251">
        <f>+'7.รายจ่าย'!Y60/'8.คำนวณ'!X61</f>
        <v>139.39362693977779</v>
      </c>
    </row>
    <row r="62" spans="1:35" s="63" customFormat="1">
      <c r="A62" s="67" t="s">
        <v>203</v>
      </c>
      <c r="B62" s="280">
        <v>63</v>
      </c>
      <c r="C62" s="225">
        <v>60</v>
      </c>
      <c r="D62" s="225">
        <v>8</v>
      </c>
      <c r="E62" s="202" t="s">
        <v>88</v>
      </c>
      <c r="F62" s="202" t="s">
        <v>178</v>
      </c>
      <c r="G62" s="270" t="s">
        <v>306</v>
      </c>
      <c r="H62" s="236">
        <f>+DATA!G64</f>
        <v>92282</v>
      </c>
      <c r="I62" s="238">
        <f>+DATA!H64</f>
        <v>69140</v>
      </c>
      <c r="J62" s="238">
        <f>+DATA!I64</f>
        <v>9103</v>
      </c>
      <c r="K62" s="238">
        <f>+DATA!J64</f>
        <v>4293</v>
      </c>
      <c r="L62" s="238">
        <f>+DATA!K64</f>
        <v>9746</v>
      </c>
      <c r="M62" s="249">
        <f>+'6.รายรับ'!G63/I62</f>
        <v>1106.0947587503615</v>
      </c>
      <c r="N62" s="249">
        <f>+('6.รายรับ'!H63+'6.รายรับ'!I63+'6.รายรับ'!J63)/I62</f>
        <v>188.30185623372867</v>
      </c>
      <c r="O62" s="249">
        <f>+'6.รายรับ'!K63/'8.คำนวณ'!J62</f>
        <v>207.44038448863012</v>
      </c>
      <c r="P62" s="249">
        <f>+'6.รายรับ'!L63/'8.คำนวณ'!K62</f>
        <v>1928.475755881668</v>
      </c>
      <c r="Q62" s="249">
        <f>+'6.รายรับ'!M63/'8.คำนวณ'!H62</f>
        <v>1.4541253982358424</v>
      </c>
      <c r="R62" s="250">
        <f>+'6.รายรับ'!Q63/'8.คำนวณ'!H62</f>
        <v>41.670100886413387</v>
      </c>
      <c r="S62" s="250">
        <f>+'6.รายรับ'!V63/'8.คำนวณ'!I62</f>
        <v>622.51376728377204</v>
      </c>
      <c r="T62" s="66"/>
      <c r="U62" s="269">
        <f>+'2.Hosp. Group'!L63</f>
        <v>17</v>
      </c>
      <c r="V62" s="63">
        <f>+DATA!L64</f>
        <v>104244</v>
      </c>
      <c r="W62" s="63">
        <f>+DATA!M64</f>
        <v>3247.09</v>
      </c>
      <c r="X62" s="63">
        <f t="shared" si="1"/>
        <v>9379.09</v>
      </c>
      <c r="Y62" s="251">
        <f>+('7.รายจ่าย'!G61+'7.รายจ่าย'!K61)/'8.คำนวณ'!X62</f>
        <v>8874.8934917993101</v>
      </c>
      <c r="Z62" s="251">
        <f>+'7.รายจ่าย'!L61/'8.คำนวณ'!X62</f>
        <v>44.872476967381694</v>
      </c>
      <c r="AA62" s="251">
        <f>+'7.รายจ่าย'!M61/'8.คำนวณ'!X62</f>
        <v>1943.5243173911326</v>
      </c>
      <c r="AB62" s="251">
        <f>+'7.รายจ่าย'!O61/'8.คำนวณ'!X62</f>
        <v>714.09479171220232</v>
      </c>
      <c r="AC62" s="251">
        <f>+'7.รายจ่าย'!P61/'8.คำนวณ'!X62</f>
        <v>585.46221008647956</v>
      </c>
      <c r="AD62" s="251">
        <f>+'7.รายจ่าย'!R61/'8.คำนวณ'!X62</f>
        <v>646.72784779760082</v>
      </c>
      <c r="AE62" s="251">
        <f>+'7.รายจ่าย'!S61/'8.คำนวณ'!X62</f>
        <v>974.71636800585122</v>
      </c>
      <c r="AF62" s="251">
        <f>+'7.รายจ่าย'!T61/'8.คำนวณ'!X62</f>
        <v>156.60994829988837</v>
      </c>
      <c r="AG62" s="251">
        <f>+'7.รายจ่าย'!U61/'8.คำนวณ'!X62</f>
        <v>509.08758312373584</v>
      </c>
      <c r="AH62" s="251">
        <f>+'7.รายจ่าย'!V61/'8.คำนวณ'!X62</f>
        <v>53.953963550834885</v>
      </c>
      <c r="AI62" s="251">
        <f>+'7.รายจ่าย'!Y61/'8.คำนวณ'!X62</f>
        <v>127.76111541738058</v>
      </c>
    </row>
    <row r="63" spans="1:35" s="63" customFormat="1">
      <c r="A63" s="67" t="s">
        <v>178</v>
      </c>
      <c r="B63" s="280">
        <v>23</v>
      </c>
      <c r="C63" s="225">
        <v>61</v>
      </c>
      <c r="D63" s="225">
        <v>8</v>
      </c>
      <c r="E63" s="202" t="s">
        <v>53</v>
      </c>
      <c r="F63" s="202" t="s">
        <v>203</v>
      </c>
      <c r="G63" s="270" t="s">
        <v>334</v>
      </c>
      <c r="H63" s="236">
        <f>+DATA!G65</f>
        <v>60627</v>
      </c>
      <c r="I63" s="238">
        <f>+DATA!H65</f>
        <v>47483</v>
      </c>
      <c r="J63" s="238">
        <f>+DATA!I65</f>
        <v>3333</v>
      </c>
      <c r="K63" s="238">
        <f>+DATA!J65</f>
        <v>3398</v>
      </c>
      <c r="L63" s="238">
        <f>+DATA!K65</f>
        <v>6413</v>
      </c>
      <c r="M63" s="249">
        <f>+'6.รายรับ'!G64/I63</f>
        <v>1372.5006374913125</v>
      </c>
      <c r="N63" s="249">
        <f>+('6.รายรับ'!H64+'6.รายรับ'!I64+'6.รายรับ'!J64)/I63</f>
        <v>194.40788345302528</v>
      </c>
      <c r="O63" s="249">
        <f>+'6.รายรับ'!K64/'8.คำนวณ'!J63</f>
        <v>561.89378337833784</v>
      </c>
      <c r="P63" s="249">
        <f>+'6.รายรับ'!L64/'8.คำนวณ'!K63</f>
        <v>2307.5781695114774</v>
      </c>
      <c r="Q63" s="249">
        <f>+'6.รายรับ'!M64/'8.คำนวณ'!H63</f>
        <v>18.089102215184653</v>
      </c>
      <c r="R63" s="250">
        <f>+'6.รายรับ'!Q64/'8.คำนวณ'!H63</f>
        <v>122.42077209824006</v>
      </c>
      <c r="S63" s="250">
        <f>+'6.รายรับ'!V64/'8.คำนวณ'!I63</f>
        <v>699.05716361645227</v>
      </c>
      <c r="T63" s="66"/>
      <c r="U63" s="269">
        <f>+'2.Hosp. Group'!L64</f>
        <v>17</v>
      </c>
      <c r="V63" s="63">
        <f>+DATA!L65</f>
        <v>104756</v>
      </c>
      <c r="W63" s="63">
        <f>+DATA!M65</f>
        <v>2971.83</v>
      </c>
      <c r="X63" s="63">
        <f t="shared" si="1"/>
        <v>9133.9476470588233</v>
      </c>
      <c r="Y63" s="251">
        <f>+('7.รายจ่าย'!G62+'7.รายจ่าย'!K62)/'8.คำนวณ'!X63</f>
        <v>8113.8481567566532</v>
      </c>
      <c r="Z63" s="251">
        <f>+'7.รายจ่าย'!L62/'8.คำนวณ'!X63</f>
        <v>35.91599302691813</v>
      </c>
      <c r="AA63" s="251">
        <f>+'7.รายจ่าย'!M62/'8.คำนวณ'!X63</f>
        <v>1523.7112744434771</v>
      </c>
      <c r="AB63" s="251">
        <f>+'7.รายจ่าย'!O62/'8.คำนวณ'!X63</f>
        <v>669.80462297372742</v>
      </c>
      <c r="AC63" s="251">
        <f>+'7.รายจ่าย'!P62/'8.คำนวณ'!X63</f>
        <v>623.74948490476152</v>
      </c>
      <c r="AD63" s="251">
        <f>+'7.รายจ่าย'!R62/'8.คำนวณ'!X63</f>
        <v>484.50441375422304</v>
      </c>
      <c r="AE63" s="251">
        <f>+'7.รายจ่าย'!S62/'8.คำนวณ'!X63</f>
        <v>219.026026566311</v>
      </c>
      <c r="AF63" s="251">
        <f>+'7.รายจ่าย'!T62/'8.คำนวณ'!X63</f>
        <v>107.89826459289461</v>
      </c>
      <c r="AG63" s="251">
        <f>+'7.รายจ่าย'!U62/'8.คำนวณ'!X63</f>
        <v>330.33330018828912</v>
      </c>
      <c r="AH63" s="251">
        <f>+'7.รายจ่าย'!V62/'8.คำนวณ'!X63</f>
        <v>20.62547184192184</v>
      </c>
      <c r="AI63" s="251">
        <f>+'7.รายจ่าย'!Y62/'8.คำนวณ'!X63</f>
        <v>294.88777077316803</v>
      </c>
    </row>
    <row r="64" spans="1:35" s="63" customFormat="1">
      <c r="A64" s="67" t="s">
        <v>172</v>
      </c>
      <c r="B64" s="280">
        <v>15</v>
      </c>
      <c r="C64" s="225">
        <v>62</v>
      </c>
      <c r="D64" s="225">
        <v>8</v>
      </c>
      <c r="E64" s="202" t="s">
        <v>55</v>
      </c>
      <c r="F64" s="202" t="s">
        <v>172</v>
      </c>
      <c r="G64" s="270" t="s">
        <v>299</v>
      </c>
      <c r="H64" s="236">
        <f>+DATA!G66</f>
        <v>71579</v>
      </c>
      <c r="I64" s="238">
        <f>+DATA!H66</f>
        <v>48907</v>
      </c>
      <c r="J64" s="238">
        <f>+DATA!I66</f>
        <v>1471</v>
      </c>
      <c r="K64" s="238">
        <f>+DATA!J66</f>
        <v>2141</v>
      </c>
      <c r="L64" s="238">
        <f>+DATA!K66</f>
        <v>19060</v>
      </c>
      <c r="M64" s="249">
        <f>+'6.รายรับ'!G65/I64</f>
        <v>1306.3694530435318</v>
      </c>
      <c r="N64" s="249">
        <f>+('6.รายรับ'!H65+'6.รายรับ'!I65+'6.รายรับ'!J65)/I64</f>
        <v>549.75020692334431</v>
      </c>
      <c r="O64" s="249">
        <f>+'6.รายรับ'!K65/'8.คำนวณ'!J64</f>
        <v>2723.2381169272603</v>
      </c>
      <c r="P64" s="249">
        <f>+'6.รายรับ'!L65/'8.คำนวณ'!K64</f>
        <v>5492.6725782344702</v>
      </c>
      <c r="Q64" s="249">
        <f>+'6.รายรับ'!M65/'8.คำนวณ'!H64</f>
        <v>11.503611394403386</v>
      </c>
      <c r="R64" s="250">
        <f>+'6.รายรับ'!Q65/'8.คำนวณ'!H64</f>
        <v>31.4038328280641</v>
      </c>
      <c r="S64" s="250">
        <f>+'6.รายรับ'!V65/'8.คำนวณ'!I64</f>
        <v>553.19799824156053</v>
      </c>
      <c r="T64" s="66"/>
      <c r="U64" s="269">
        <f>+'2.Hosp. Group'!L65</f>
        <v>17</v>
      </c>
      <c r="V64" s="63">
        <f>+DATA!L66</f>
        <v>111217</v>
      </c>
      <c r="W64" s="63">
        <f>+DATA!M66</f>
        <v>4443.78</v>
      </c>
      <c r="X64" s="63">
        <f t="shared" si="1"/>
        <v>10985.956470588235</v>
      </c>
      <c r="Y64" s="251">
        <f>+('7.รายจ่าย'!G63+'7.รายจ่าย'!K63)/'8.คำนวณ'!X64</f>
        <v>6260.2327083786013</v>
      </c>
      <c r="Z64" s="251">
        <f>+'7.รายจ่าย'!L63/'8.คำนวณ'!X64</f>
        <v>28.116896405603605</v>
      </c>
      <c r="AA64" s="251">
        <f>+'7.รายจ่าย'!M63/'8.คำนวณ'!X64</f>
        <v>1011.9020023210381</v>
      </c>
      <c r="AB64" s="251">
        <f>+'7.รายจ่าย'!O63/'8.คำนวณ'!X64</f>
        <v>591.91234986313543</v>
      </c>
      <c r="AC64" s="251">
        <f>+'7.รายจ่าย'!P63/'8.คำนวณ'!X64</f>
        <v>374.77760912514725</v>
      </c>
      <c r="AD64" s="251">
        <f>+'7.รายจ่าย'!R63/'8.คำนวณ'!X64</f>
        <v>606.38782138222882</v>
      </c>
      <c r="AE64" s="251">
        <f>+'7.รายจ่าย'!S63/'8.คำนวณ'!X64</f>
        <v>1913.0868091701675</v>
      </c>
      <c r="AF64" s="251">
        <f>+'7.รายจ่าย'!T63/'8.คำนวณ'!X64</f>
        <v>325.7165645594809</v>
      </c>
      <c r="AG64" s="251">
        <f>+'7.รายจ่าย'!U63/'8.คำนวณ'!X64</f>
        <v>293.56141530636495</v>
      </c>
      <c r="AH64" s="251">
        <f>+'7.รายจ่าย'!V63/'8.คำนวณ'!X64</f>
        <v>13.792386708035703</v>
      </c>
      <c r="AI64" s="251">
        <f>+'7.รายจ่าย'!Y63/'8.คำนวณ'!X64</f>
        <v>429.66096512735032</v>
      </c>
    </row>
    <row r="65" spans="1:35" s="63" customFormat="1">
      <c r="A65" s="67" t="s">
        <v>211</v>
      </c>
      <c r="B65" s="280">
        <v>38</v>
      </c>
      <c r="C65" s="225">
        <v>63</v>
      </c>
      <c r="D65" s="225">
        <v>8</v>
      </c>
      <c r="E65" s="202" t="s">
        <v>49</v>
      </c>
      <c r="F65" s="202" t="s">
        <v>224</v>
      </c>
      <c r="G65" s="270" t="s">
        <v>358</v>
      </c>
      <c r="H65" s="236">
        <f>+DATA!G67</f>
        <v>80186</v>
      </c>
      <c r="I65" s="238">
        <f>+DATA!H67</f>
        <v>54535</v>
      </c>
      <c r="J65" s="238">
        <f>+DATA!I67</f>
        <v>2922</v>
      </c>
      <c r="K65" s="238">
        <f>+DATA!J67</f>
        <v>3960</v>
      </c>
      <c r="L65" s="238">
        <f>+DATA!K67</f>
        <v>18769</v>
      </c>
      <c r="M65" s="249">
        <f>+'6.รายรับ'!G66/I65</f>
        <v>1549.6294618135141</v>
      </c>
      <c r="N65" s="249">
        <f>+('6.รายรับ'!H66+'6.รายรับ'!I66+'6.รายรับ'!J66)/I65</f>
        <v>530.52720253048506</v>
      </c>
      <c r="O65" s="249">
        <f>+'6.รายรับ'!K66/'8.คำนวณ'!J65</f>
        <v>641.96627994524295</v>
      </c>
      <c r="P65" s="249">
        <f>+'6.รายรับ'!L66/'8.คำนวณ'!K65</f>
        <v>4066.3445479797974</v>
      </c>
      <c r="Q65" s="249">
        <f>+'6.รายรับ'!M66/'8.คำนวณ'!H65</f>
        <v>8.4019630608834444</v>
      </c>
      <c r="R65" s="250">
        <f>+'6.รายรับ'!Q66/'8.คำนวณ'!H65</f>
        <v>143.1673652507919</v>
      </c>
      <c r="S65" s="250">
        <f>+'6.รายรับ'!V66/'8.คำนวณ'!I65</f>
        <v>917.31977335656006</v>
      </c>
      <c r="T65" s="66"/>
      <c r="U65" s="269">
        <f>+'2.Hosp. Group'!L66</f>
        <v>17</v>
      </c>
      <c r="V65" s="63">
        <f>+DATA!L67</f>
        <v>106064</v>
      </c>
      <c r="W65" s="63">
        <f>+DATA!M67</f>
        <v>6698.29</v>
      </c>
      <c r="X65" s="63">
        <f t="shared" si="1"/>
        <v>12937.348823529412</v>
      </c>
      <c r="Y65" s="251">
        <f>+('7.รายจ่าย'!G64+'7.รายจ่าย'!K64)/'8.คำนวณ'!X65</f>
        <v>7529.4882644607669</v>
      </c>
      <c r="Z65" s="251">
        <f>+'7.รายจ่าย'!L64/'8.คำนวณ'!X65</f>
        <v>51.98864382297073</v>
      </c>
      <c r="AA65" s="251">
        <f>+'7.รายจ่าย'!M64/'8.คำนวณ'!X65</f>
        <v>1609.7427714188011</v>
      </c>
      <c r="AB65" s="251">
        <f>+'7.รายจ่าย'!O64/'8.คำนวณ'!X65</f>
        <v>950.03558748035164</v>
      </c>
      <c r="AC65" s="251">
        <f>+'7.รายจ่าย'!P64/'8.คำนวณ'!X65</f>
        <v>461.14197208237908</v>
      </c>
      <c r="AD65" s="251">
        <f>+'7.รายจ่าย'!R64/'8.คำนวณ'!X65</f>
        <v>594.83740718220611</v>
      </c>
      <c r="AE65" s="251">
        <f>+'7.รายจ่าย'!S64/'8.คำนวณ'!X65</f>
        <v>822.43818924079051</v>
      </c>
      <c r="AF65" s="251">
        <f>+'7.รายจ่าย'!T64/'8.คำนวณ'!X65</f>
        <v>108.97047140260986</v>
      </c>
      <c r="AG65" s="251">
        <f>+'7.รายจ่าย'!U64/'8.คำนวณ'!X65</f>
        <v>337.11841734280227</v>
      </c>
      <c r="AH65" s="251">
        <f>+'7.รายจ่าย'!V64/'8.คำนวณ'!X65</f>
        <v>7.8529783331824552</v>
      </c>
      <c r="AI65" s="251">
        <f>+'7.รายจ่าย'!Y64/'8.คำนวณ'!X65</f>
        <v>1065.9836252477039</v>
      </c>
    </row>
    <row r="66" spans="1:35" s="63" customFormat="1">
      <c r="A66" s="67" t="s">
        <v>229</v>
      </c>
      <c r="B66" s="280">
        <v>44</v>
      </c>
      <c r="C66" s="225">
        <v>64</v>
      </c>
      <c r="D66" s="225">
        <v>8</v>
      </c>
      <c r="E66" s="202" t="s">
        <v>49</v>
      </c>
      <c r="F66" s="202" t="s">
        <v>229</v>
      </c>
      <c r="G66" s="270" t="s">
        <v>364</v>
      </c>
      <c r="H66" s="236">
        <f>+DATA!G68</f>
        <v>70847</v>
      </c>
      <c r="I66" s="238">
        <f>+DATA!H68</f>
        <v>52573</v>
      </c>
      <c r="J66" s="238">
        <f>+DATA!I68</f>
        <v>2184</v>
      </c>
      <c r="K66" s="238">
        <f>+DATA!J68</f>
        <v>1905</v>
      </c>
      <c r="L66" s="238">
        <f>+DATA!K68</f>
        <v>14185</v>
      </c>
      <c r="M66" s="249">
        <f>+'6.รายรับ'!G67/I66</f>
        <v>1957.3770815818009</v>
      </c>
      <c r="N66" s="249">
        <f>+('6.รายรับ'!H67+'6.รายรับ'!I67+'6.รายรับ'!J67)/I66</f>
        <v>489.93882430144754</v>
      </c>
      <c r="O66" s="249">
        <f>+'6.รายรับ'!K67/'8.คำนวณ'!J66</f>
        <v>1310.908901098901</v>
      </c>
      <c r="P66" s="249">
        <f>+'6.รายรับ'!L67/'8.คำนวณ'!K66</f>
        <v>9335.1731601049851</v>
      </c>
      <c r="Q66" s="249">
        <f>+'6.รายรับ'!M67/'8.คำนวณ'!H66</f>
        <v>14.651530763476224</v>
      </c>
      <c r="R66" s="250">
        <f>+'6.รายรับ'!Q67/'8.คำนวณ'!H66</f>
        <v>51.178680819230173</v>
      </c>
      <c r="S66" s="250">
        <f>+'6.รายรับ'!V67/'8.คำนวณ'!I66</f>
        <v>738.05015863656251</v>
      </c>
      <c r="T66" s="66"/>
      <c r="U66" s="269">
        <f>+'2.Hosp. Group'!L67</f>
        <v>17</v>
      </c>
      <c r="V66" s="63">
        <f>+DATA!L68</f>
        <v>111326</v>
      </c>
      <c r="W66" s="63">
        <f>+DATA!M68</f>
        <v>6125.65</v>
      </c>
      <c r="X66" s="63">
        <f t="shared" si="1"/>
        <v>12674.238235294117</v>
      </c>
      <c r="Y66" s="251">
        <f>+('7.รายจ่าย'!G65+'7.รายจ่าย'!K65)/'8.คำนวณ'!X66</f>
        <v>7332.9615859034111</v>
      </c>
      <c r="Z66" s="251">
        <f>+'7.รายจ่าย'!L65/'8.คำนวณ'!X66</f>
        <v>35.481198289907667</v>
      </c>
      <c r="AA66" s="251">
        <f>+'7.รายจ่าย'!M65/'8.คำนวณ'!X66</f>
        <v>1329.6057283405596</v>
      </c>
      <c r="AB66" s="251">
        <f>+'7.รายจ่าย'!O65/'8.คำนวณ'!X66</f>
        <v>636.96962611281208</v>
      </c>
      <c r="AC66" s="251">
        <f>+'7.รายจ่าย'!P65/'8.คำนวณ'!X66</f>
        <v>494.44656031073691</v>
      </c>
      <c r="AD66" s="251">
        <f>+'7.รายจ่าย'!R65/'8.คำนวณ'!X66</f>
        <v>568.40771936403655</v>
      </c>
      <c r="AE66" s="251">
        <f>+'7.รายจ่าย'!S65/'8.คำนวณ'!X66</f>
        <v>593.54545577747922</v>
      </c>
      <c r="AF66" s="251">
        <f>+'7.รายจ่าย'!T65/'8.คำนวณ'!X66</f>
        <v>566.19663184305546</v>
      </c>
      <c r="AG66" s="251">
        <f>+'7.รายจ่าย'!U65/'8.คำนวณ'!X66</f>
        <v>344.62697867211426</v>
      </c>
      <c r="AH66" s="251">
        <f>+'7.รายจ่าย'!V65/'8.คำนวณ'!X66</f>
        <v>10.836190503153572</v>
      </c>
      <c r="AI66" s="251">
        <f>+'7.รายจ่าย'!Y65/'8.คำนวณ'!X66</f>
        <v>557.98028163196261</v>
      </c>
    </row>
    <row r="67" spans="1:35" s="63" customFormat="1">
      <c r="A67" s="67" t="s">
        <v>224</v>
      </c>
      <c r="B67" s="280">
        <v>32</v>
      </c>
      <c r="C67" s="225">
        <v>65</v>
      </c>
      <c r="D67" s="225">
        <v>8</v>
      </c>
      <c r="E67" s="202" t="s">
        <v>53</v>
      </c>
      <c r="F67" s="202" t="s">
        <v>211</v>
      </c>
      <c r="G67" s="270" t="s">
        <v>343</v>
      </c>
      <c r="H67" s="236">
        <f>+DATA!G69</f>
        <v>51589</v>
      </c>
      <c r="I67" s="238">
        <f>+DATA!H69</f>
        <v>41934</v>
      </c>
      <c r="J67" s="238">
        <f>+DATA!I69</f>
        <v>1349</v>
      </c>
      <c r="K67" s="238">
        <f>+DATA!J69</f>
        <v>2665</v>
      </c>
      <c r="L67" s="238">
        <f>+DATA!K69</f>
        <v>5641</v>
      </c>
      <c r="M67" s="249">
        <f>+'6.รายรับ'!G68/I67</f>
        <v>1387.1431773739687</v>
      </c>
      <c r="N67" s="249">
        <f>+('6.รายรับ'!H68+'6.รายรับ'!I68+'6.รายรับ'!J68)/I67</f>
        <v>489.70700600944343</v>
      </c>
      <c r="O67" s="249">
        <f>+'6.รายรับ'!K68/'8.คำนวณ'!J67</f>
        <v>2525.3395700518904</v>
      </c>
      <c r="P67" s="249">
        <f>+'6.รายรับ'!L68/'8.คำนวณ'!K67</f>
        <v>5582.9252345215764</v>
      </c>
      <c r="Q67" s="249">
        <f>+'6.รายรับ'!M68/'8.คำนวณ'!H67</f>
        <v>6.2339839888348294</v>
      </c>
      <c r="R67" s="250">
        <f>+'6.รายรับ'!Q68/'8.คำนวณ'!H67</f>
        <v>174.56054585279807</v>
      </c>
      <c r="S67" s="250">
        <f>+'6.รายรับ'!V68/'8.คำนวณ'!I67</f>
        <v>1050.2697004817094</v>
      </c>
      <c r="T67" s="66"/>
      <c r="U67" s="269">
        <f>+'2.Hosp. Group'!L68</f>
        <v>17</v>
      </c>
      <c r="V67" s="63">
        <f>+DATA!L69</f>
        <v>115543</v>
      </c>
      <c r="W67" s="63">
        <f>+DATA!M69</f>
        <v>3225.22</v>
      </c>
      <c r="X67" s="63">
        <f t="shared" ref="X67:X90" si="2">+(V67/U67)+W67</f>
        <v>10021.867058823529</v>
      </c>
      <c r="Y67" s="251">
        <f>+('7.รายจ่าย'!G66+'7.รายจ่าย'!K66)/'8.คำนวณ'!X67</f>
        <v>8564.7329311187405</v>
      </c>
      <c r="Z67" s="251">
        <f>+'7.รายจ่าย'!L66/'8.คำนวณ'!X67</f>
        <v>34.291939613928932</v>
      </c>
      <c r="AA67" s="251">
        <f>+'7.รายจ่าย'!M66/'8.คำนวณ'!X67</f>
        <v>1990.1626476315851</v>
      </c>
      <c r="AB67" s="251">
        <f>+'7.รายจ่าย'!O66/'8.คำนวณ'!X67</f>
        <v>633.41601647080665</v>
      </c>
      <c r="AC67" s="251">
        <f>+'7.รายจ่าย'!P66/'8.คำนวณ'!X67</f>
        <v>315.57613381186343</v>
      </c>
      <c r="AD67" s="251">
        <f>+'7.รายจ่าย'!R66/'8.คำนวณ'!X67</f>
        <v>472.92095297025202</v>
      </c>
      <c r="AE67" s="251">
        <f>+'7.รายจ่าย'!S66/'8.คำนวณ'!X67</f>
        <v>192.29744105448472</v>
      </c>
      <c r="AF67" s="251">
        <f>+'7.รายจ่าย'!T66/'8.คำนวณ'!X67</f>
        <v>883.05516806954017</v>
      </c>
      <c r="AG67" s="251">
        <f>+'7.รายจ่าย'!U66/'8.คำนวณ'!X67</f>
        <v>250.74059506582492</v>
      </c>
      <c r="AH67" s="251">
        <f>+'7.รายจ่าย'!V66/'8.คำนวณ'!X67</f>
        <v>323.12357577612346</v>
      </c>
      <c r="AI67" s="251">
        <f>+'7.รายจ่าย'!Y66/'8.คำนวณ'!X67</f>
        <v>244.08016546640891</v>
      </c>
    </row>
    <row r="68" spans="1:35" s="253" customFormat="1">
      <c r="A68" s="67" t="s">
        <v>243</v>
      </c>
      <c r="B68" s="280">
        <v>65</v>
      </c>
      <c r="C68" s="225">
        <v>66</v>
      </c>
      <c r="D68" s="225">
        <v>9</v>
      </c>
      <c r="E68" s="202" t="s">
        <v>88</v>
      </c>
      <c r="F68" s="202" t="s">
        <v>180</v>
      </c>
      <c r="G68" s="270" t="s">
        <v>308</v>
      </c>
      <c r="H68" s="236">
        <f>+DATA!G70</f>
        <v>109310</v>
      </c>
      <c r="I68" s="238">
        <f>+DATA!H70</f>
        <v>81383</v>
      </c>
      <c r="J68" s="238">
        <f>+DATA!I70</f>
        <v>4174</v>
      </c>
      <c r="K68" s="238">
        <f>+DATA!J70</f>
        <v>2927</v>
      </c>
      <c r="L68" s="238">
        <f>+DATA!K70</f>
        <v>20826</v>
      </c>
      <c r="M68" s="249">
        <f>+'6.รายรับ'!G69/I68</f>
        <v>1084.104845606576</v>
      </c>
      <c r="N68" s="249">
        <f>+('6.รายรับ'!H69+'6.รายรับ'!I69+'6.รายรับ'!J69)/I68</f>
        <v>201.72012803656784</v>
      </c>
      <c r="O68" s="249">
        <f>+'6.รายรับ'!K69/'8.คำนวณ'!J68</f>
        <v>501.92547436511734</v>
      </c>
      <c r="P68" s="249">
        <f>+'6.รายรับ'!L69/'8.คำนวณ'!K68</f>
        <v>3319.361520327981</v>
      </c>
      <c r="Q68" s="249">
        <f>+'6.รายรับ'!M69/'8.คำนวณ'!H68</f>
        <v>8.9238221571676881</v>
      </c>
      <c r="R68" s="250">
        <f>+'6.รายรับ'!Q69/'8.คำนวณ'!H68</f>
        <v>43.59087366206203</v>
      </c>
      <c r="S68" s="250">
        <f>+'6.รายรับ'!V69/'8.คำนวณ'!I68</f>
        <v>590.44161802833514</v>
      </c>
      <c r="T68" s="66"/>
      <c r="U68" s="269">
        <f>+'2.Hosp. Group'!L69</f>
        <v>17</v>
      </c>
      <c r="V68" s="63">
        <f>+DATA!L70</f>
        <v>108788</v>
      </c>
      <c r="W68" s="63">
        <f>+DATA!M70</f>
        <v>5051.78</v>
      </c>
      <c r="X68" s="63">
        <f t="shared" si="2"/>
        <v>11451.074117647058</v>
      </c>
      <c r="Y68" s="251">
        <f>+('7.รายจ่าย'!G67+'7.รายจ่าย'!K67)/'8.คำนวณ'!X68</f>
        <v>8472.9582337151423</v>
      </c>
      <c r="Z68" s="251">
        <f>+'7.รายจ่าย'!L67/'8.คำนวณ'!X68</f>
        <v>61.814878039183178</v>
      </c>
      <c r="AA68" s="251">
        <f>+'7.รายจ่าย'!M67/'8.คำนวณ'!X68</f>
        <v>2111.5660349047143</v>
      </c>
      <c r="AB68" s="251">
        <f>+'7.รายจ่าย'!O67/'8.คำนวณ'!X68</f>
        <v>1172.2800203792854</v>
      </c>
      <c r="AC68" s="251">
        <f>+'7.รายจ่าย'!P67/'8.คำนวณ'!X68</f>
        <v>825.05779832829455</v>
      </c>
      <c r="AD68" s="251">
        <f>+'7.รายจ่าย'!R67/'8.คำนวณ'!X68</f>
        <v>693.0317294663239</v>
      </c>
      <c r="AE68" s="251">
        <f>+'7.รายจ่าย'!S67/'8.คำนวณ'!X68</f>
        <v>667.53460692564886</v>
      </c>
      <c r="AF68" s="251">
        <f>+'7.รายจ่าย'!T67/'8.คำนวณ'!X68</f>
        <v>471.49018026873</v>
      </c>
      <c r="AG68" s="251">
        <f>+'7.รายจ่าย'!U67/'8.คำนวณ'!X68</f>
        <v>361.64105196193776</v>
      </c>
      <c r="AH68" s="251">
        <f>+'7.รายจ่าย'!V67/'8.คำนวณ'!X68</f>
        <v>92.518434438156476</v>
      </c>
      <c r="AI68" s="251">
        <f>+'7.รายจ่าย'!Y67/'8.คำนวณ'!X68</f>
        <v>50.038581019833437</v>
      </c>
    </row>
    <row r="69" spans="1:35" s="63" customFormat="1">
      <c r="A69" s="67" t="s">
        <v>225</v>
      </c>
      <c r="B69" s="280">
        <v>16</v>
      </c>
      <c r="C69" s="225">
        <v>67</v>
      </c>
      <c r="D69" s="225">
        <v>9</v>
      </c>
      <c r="E69" s="202" t="s">
        <v>55</v>
      </c>
      <c r="F69" s="202" t="s">
        <v>173</v>
      </c>
      <c r="G69" s="270" t="s">
        <v>300</v>
      </c>
      <c r="H69" s="236">
        <f>+DATA!G71</f>
        <v>86875</v>
      </c>
      <c r="I69" s="238">
        <f>+DATA!H71</f>
        <v>53566</v>
      </c>
      <c r="J69" s="238">
        <f>+DATA!I71</f>
        <v>522</v>
      </c>
      <c r="K69" s="238">
        <f>+DATA!J71</f>
        <v>1899</v>
      </c>
      <c r="L69" s="238">
        <f>+DATA!K71</f>
        <v>30888</v>
      </c>
      <c r="M69" s="249">
        <f>+'6.รายรับ'!G70/I69</f>
        <v>1376.9291884777656</v>
      </c>
      <c r="N69" s="249">
        <f>+('6.รายรับ'!H70+'6.รายรับ'!I70+'6.รายรับ'!J70)/I69</f>
        <v>346.8856672142777</v>
      </c>
      <c r="O69" s="249">
        <f>+'6.รายรับ'!K70/'8.คำนวณ'!J69</f>
        <v>6516.3564559386969</v>
      </c>
      <c r="P69" s="249">
        <f>+'6.รายรับ'!L70/'8.คำนวณ'!K69</f>
        <v>11593.8064402317</v>
      </c>
      <c r="Q69" s="249">
        <f>+'6.รายรับ'!M70/'8.คำนวณ'!H69</f>
        <v>7.3900460431654675</v>
      </c>
      <c r="R69" s="250">
        <f>+'6.รายรับ'!Q70/'8.คำนวณ'!H69</f>
        <v>83.352900719424454</v>
      </c>
      <c r="S69" s="250">
        <f>+'6.รายรับ'!V70/'8.คำนวณ'!I69</f>
        <v>846.91982320875184</v>
      </c>
      <c r="T69" s="66"/>
      <c r="U69" s="269">
        <f>+'2.Hosp. Group'!L70</f>
        <v>17</v>
      </c>
      <c r="V69" s="63">
        <f>+DATA!L71</f>
        <v>96782</v>
      </c>
      <c r="W69" s="63">
        <f>+DATA!M71</f>
        <v>5129</v>
      </c>
      <c r="X69" s="63">
        <f t="shared" si="2"/>
        <v>10822.058823529413</v>
      </c>
      <c r="Y69" s="251">
        <f>+('7.รายจ่าย'!G68+'7.รายจ่าย'!K68)/'8.คำนวณ'!X69</f>
        <v>8619.5784666394884</v>
      </c>
      <c r="Z69" s="251">
        <f>+'7.รายจ่าย'!L68/'8.คำนวณ'!X69</f>
        <v>40.993694197581185</v>
      </c>
      <c r="AA69" s="251">
        <f>+'7.รายจ่าย'!M68/'8.คำนวณ'!X69</f>
        <v>2367.2803038456309</v>
      </c>
      <c r="AB69" s="251">
        <f>+'7.รายจ่าย'!O68/'8.คำนวณ'!X69</f>
        <v>937.45339915749412</v>
      </c>
      <c r="AC69" s="251">
        <f>+'7.รายจ่าย'!P68/'8.คำนวณ'!X69</f>
        <v>291.63487756488649</v>
      </c>
      <c r="AD69" s="251">
        <f>+'7.รายจ่าย'!R68/'8.คำนวณ'!X69</f>
        <v>693.23625590433483</v>
      </c>
      <c r="AE69" s="251">
        <f>+'7.รายจ่าย'!S68/'8.คำนวณ'!X69</f>
        <v>476.46680674004614</v>
      </c>
      <c r="AF69" s="251">
        <f>+'7.รายจ่าย'!T68/'8.คำนวณ'!X69</f>
        <v>561.87169180595185</v>
      </c>
      <c r="AG69" s="251">
        <f>+'7.รายจ่าย'!U68/'8.คำนวณ'!X69</f>
        <v>354.26496219595055</v>
      </c>
      <c r="AH69" s="251">
        <f>+'7.รายจ่าย'!V68/'8.คำนวณ'!X69</f>
        <v>15.219746324228833</v>
      </c>
      <c r="AI69" s="251">
        <f>+'7.รายจ่าย'!Y68/'8.คำนวณ'!X69</f>
        <v>555.37483745074053</v>
      </c>
    </row>
    <row r="70" spans="1:35" s="63" customFormat="1">
      <c r="A70" s="67" t="s">
        <v>230</v>
      </c>
      <c r="B70" s="280">
        <v>39</v>
      </c>
      <c r="C70" s="225">
        <v>68</v>
      </c>
      <c r="D70" s="225">
        <v>9</v>
      </c>
      <c r="E70" s="202" t="s">
        <v>49</v>
      </c>
      <c r="F70" s="202" t="s">
        <v>225</v>
      </c>
      <c r="G70" s="270" t="s">
        <v>359</v>
      </c>
      <c r="H70" s="236">
        <f>+DATA!G72</f>
        <v>52326</v>
      </c>
      <c r="I70" s="238">
        <f>+DATA!H72</f>
        <v>38443</v>
      </c>
      <c r="J70" s="238">
        <f>+DATA!I72</f>
        <v>3105</v>
      </c>
      <c r="K70" s="238">
        <f>+DATA!J72</f>
        <v>2569</v>
      </c>
      <c r="L70" s="238">
        <f>+DATA!K72</f>
        <v>8209</v>
      </c>
      <c r="M70" s="249">
        <f>+'6.รายรับ'!G71/I70</f>
        <v>1777.0663891995944</v>
      </c>
      <c r="N70" s="249">
        <f>+('6.รายรับ'!H71+'6.รายรับ'!I71+'6.รายรับ'!J71)/I70</f>
        <v>278.80914860962986</v>
      </c>
      <c r="O70" s="249">
        <f>+'6.รายรับ'!K71/'8.คำนวณ'!J70</f>
        <v>1307.6112399355877</v>
      </c>
      <c r="P70" s="249">
        <f>+'6.รายรับ'!L71/'8.คำนวณ'!K70</f>
        <v>6822.0228804982489</v>
      </c>
      <c r="Q70" s="249">
        <f>+'6.รายรับ'!M71/'8.คำนวณ'!H70</f>
        <v>27.711007911936704</v>
      </c>
      <c r="R70" s="250">
        <f>+'6.รายรับ'!Q71/'8.คำนวณ'!H70</f>
        <v>152.44671864847302</v>
      </c>
      <c r="S70" s="250">
        <f>+'6.รายรับ'!V71/'8.คำนวณ'!I70</f>
        <v>1228.347446869391</v>
      </c>
      <c r="T70" s="66"/>
      <c r="U70" s="269">
        <f>+'2.Hosp. Group'!L71</f>
        <v>17</v>
      </c>
      <c r="V70" s="63">
        <f>+DATA!L72</f>
        <v>106766</v>
      </c>
      <c r="W70" s="63">
        <f>+DATA!M72</f>
        <v>6833.34</v>
      </c>
      <c r="X70" s="63">
        <f t="shared" si="2"/>
        <v>13113.69294117647</v>
      </c>
      <c r="Y70" s="251">
        <f>+('7.รายจ่าย'!G69+'7.รายจ่าย'!K69)/'8.คำนวณ'!X70</f>
        <v>7524.2255063162984</v>
      </c>
      <c r="Z70" s="251">
        <f>+'7.รายจ่าย'!L69/'8.คำนวณ'!X70</f>
        <v>91.760702755332815</v>
      </c>
      <c r="AA70" s="251">
        <f>+'7.รายจ่าย'!M69/'8.คำนวณ'!X70</f>
        <v>1066.1981573548762</v>
      </c>
      <c r="AB70" s="251">
        <f>+'7.รายจ่าย'!O69/'8.คำนวณ'!X70</f>
        <v>662.58587332917125</v>
      </c>
      <c r="AC70" s="251">
        <f>+'7.รายจ่าย'!P69/'8.คำนวณ'!X70</f>
        <v>492.97605785026326</v>
      </c>
      <c r="AD70" s="251">
        <f>+'7.รายจ่าย'!R69/'8.คำนวณ'!X70</f>
        <v>524.19646554445694</v>
      </c>
      <c r="AE70" s="251">
        <f>+'7.รายจ่าย'!S69/'8.คำนวณ'!X70</f>
        <v>200.22372277419228</v>
      </c>
      <c r="AF70" s="251">
        <f>+'7.รายจ่าย'!T69/'8.คำนวณ'!X70</f>
        <v>477.52673698322877</v>
      </c>
      <c r="AG70" s="251">
        <f>+'7.รายจ่าย'!U69/'8.คำนวณ'!X70</f>
        <v>321.36080651755202</v>
      </c>
      <c r="AH70" s="251">
        <f>+'7.รายจ่าย'!V69/'8.คำนวณ'!X70</f>
        <v>17.757768238479777</v>
      </c>
      <c r="AI70" s="251">
        <f>+'7.รายจ่าย'!Y69/'8.คำนวณ'!X70</f>
        <v>52.583540204361157</v>
      </c>
    </row>
    <row r="71" spans="1:35" s="63" customFormat="1">
      <c r="A71" s="67" t="s">
        <v>173</v>
      </c>
      <c r="B71" s="280">
        <v>45</v>
      </c>
      <c r="C71" s="225">
        <v>69</v>
      </c>
      <c r="D71" s="225">
        <v>9</v>
      </c>
      <c r="E71" s="202" t="s">
        <v>49</v>
      </c>
      <c r="F71" s="202" t="s">
        <v>230</v>
      </c>
      <c r="G71" s="270" t="s">
        <v>365</v>
      </c>
      <c r="H71" s="236">
        <f>+DATA!G73</f>
        <v>72086</v>
      </c>
      <c r="I71" s="238">
        <f>+DATA!H73</f>
        <v>52908</v>
      </c>
      <c r="J71" s="238">
        <f>+DATA!I73</f>
        <v>4149</v>
      </c>
      <c r="K71" s="238">
        <f>+DATA!J73</f>
        <v>2905</v>
      </c>
      <c r="L71" s="238">
        <f>+DATA!K73</f>
        <v>12124</v>
      </c>
      <c r="M71" s="249">
        <f>+'6.รายรับ'!G72/I71</f>
        <v>1461.5948705299766</v>
      </c>
      <c r="N71" s="249">
        <f>+('6.รายรับ'!H72+'6.รายรับ'!I72+'6.รายรับ'!J72)/I71</f>
        <v>238.85738016935059</v>
      </c>
      <c r="O71" s="249">
        <f>+'6.รายรับ'!K72/'8.คำนวณ'!J71</f>
        <v>494.50290431429244</v>
      </c>
      <c r="P71" s="249">
        <f>+'6.รายรับ'!L72/'8.คำนวณ'!K71</f>
        <v>4795.9055283993121</v>
      </c>
      <c r="Q71" s="249">
        <f>+'6.รายรับ'!M72/'8.คำนวณ'!H71</f>
        <v>8.0592028965402438</v>
      </c>
      <c r="R71" s="250">
        <f>+'6.รายรับ'!Q72/'8.คำนวณ'!H71</f>
        <v>45.357648087007185</v>
      </c>
      <c r="S71" s="250">
        <f>+'6.รายรับ'!V72/'8.คำนวณ'!I71</f>
        <v>988.88879526725646</v>
      </c>
      <c r="T71" s="66"/>
      <c r="U71" s="269">
        <f>+'2.Hosp. Group'!L72</f>
        <v>17</v>
      </c>
      <c r="V71" s="63">
        <f>+DATA!L73</f>
        <v>115080</v>
      </c>
      <c r="W71" s="63">
        <f>+DATA!M73</f>
        <v>5167.2</v>
      </c>
      <c r="X71" s="63">
        <f t="shared" si="2"/>
        <v>11936.611764705882</v>
      </c>
      <c r="Y71" s="251">
        <f>+('7.รายจ่าย'!G70+'7.รายจ่าย'!K70)/'8.คำนวณ'!X71</f>
        <v>7988.4930003291902</v>
      </c>
      <c r="Z71" s="251">
        <f>+'7.รายจ่าย'!L70/'8.คำนวณ'!X71</f>
        <v>81.898952505982592</v>
      </c>
      <c r="AA71" s="251">
        <f>+'7.รายจ่าย'!M70/'8.คำนวณ'!X71</f>
        <v>1400.0390596109646</v>
      </c>
      <c r="AB71" s="251">
        <f>+'7.รายจ่าย'!O70/'8.คำนวณ'!X71</f>
        <v>791.3225416218221</v>
      </c>
      <c r="AC71" s="251">
        <f>+'7.รายจ่าย'!P70/'8.คำนวณ'!X71</f>
        <v>532.12198948957825</v>
      </c>
      <c r="AD71" s="251">
        <f>+'7.รายจ่าย'!R70/'8.คำนวณ'!X71</f>
        <v>513.59489115050883</v>
      </c>
      <c r="AE71" s="251">
        <f>+'7.รายจ่าย'!S70/'8.คำนวณ'!X71</f>
        <v>296.96673812255329</v>
      </c>
      <c r="AF71" s="251">
        <f>+'7.รายจ่าย'!T70/'8.คำนวณ'!X71</f>
        <v>196.9830791474968</v>
      </c>
      <c r="AG71" s="251">
        <f>+'7.รายจ่าย'!U70/'8.คำนวณ'!X71</f>
        <v>319.61626257130808</v>
      </c>
      <c r="AH71" s="251">
        <f>+'7.รายจ่าย'!V70/'8.คำนวณ'!X71</f>
        <v>10.546773446401186</v>
      </c>
      <c r="AI71" s="251">
        <f>+'7.รายจ่าย'!Y70/'8.คำนวณ'!X71</f>
        <v>25.038232447477462</v>
      </c>
    </row>
    <row r="72" spans="1:35" s="63" customFormat="1">
      <c r="A72" s="67" t="s">
        <v>180</v>
      </c>
      <c r="B72" s="280">
        <v>8</v>
      </c>
      <c r="C72" s="225">
        <v>70</v>
      </c>
      <c r="D72" s="225">
        <v>9</v>
      </c>
      <c r="E72" s="202" t="s">
        <v>51</v>
      </c>
      <c r="F72" s="202" t="s">
        <v>243</v>
      </c>
      <c r="G72" s="270" t="s">
        <v>380</v>
      </c>
      <c r="H72" s="236">
        <f>+DATA!G74</f>
        <v>69581</v>
      </c>
      <c r="I72" s="238">
        <f>+DATA!H74</f>
        <v>53438</v>
      </c>
      <c r="J72" s="238">
        <f>+DATA!I74</f>
        <v>3371</v>
      </c>
      <c r="K72" s="238">
        <f>+DATA!J74</f>
        <v>2569</v>
      </c>
      <c r="L72" s="238">
        <f>+DATA!K74</f>
        <v>10203</v>
      </c>
      <c r="M72" s="249">
        <f>+'6.รายรับ'!G73/I72</f>
        <v>1419.432464912609</v>
      </c>
      <c r="N72" s="249">
        <f>+('6.รายรับ'!H73+'6.รายรับ'!I73+'6.รายรับ'!J73)/I72</f>
        <v>826.86163404319041</v>
      </c>
      <c r="O72" s="249">
        <f>+'6.รายรับ'!K73/'8.คำนวณ'!J72</f>
        <v>1270.9722248590922</v>
      </c>
      <c r="P72" s="249">
        <f>+'6.รายรับ'!L73/'8.คำนวณ'!K72</f>
        <v>6484.4813546126907</v>
      </c>
      <c r="Q72" s="249">
        <f>+'6.รายรับ'!M73/'8.คำนวณ'!H72</f>
        <v>4.8919101478851985</v>
      </c>
      <c r="R72" s="250">
        <f>+'6.รายรับ'!Q73/'8.คำนวณ'!H72</f>
        <v>81.617557810321784</v>
      </c>
      <c r="S72" s="250">
        <f>+'6.รายรับ'!V73/'8.คำนวณ'!I72</f>
        <v>835.05513548411238</v>
      </c>
      <c r="T72" s="66"/>
      <c r="U72" s="269">
        <f>+'2.Hosp. Group'!L73</f>
        <v>17</v>
      </c>
      <c r="V72" s="63">
        <f>+DATA!L74</f>
        <v>146334</v>
      </c>
      <c r="W72" s="63">
        <f>+DATA!M74</f>
        <v>3559.48</v>
      </c>
      <c r="X72" s="63">
        <f t="shared" si="2"/>
        <v>12167.362352941176</v>
      </c>
      <c r="Y72" s="251">
        <f>+('7.รายจ่าย'!G71+'7.รายจ่าย'!K71)/'8.คำนวณ'!X72</f>
        <v>7802.7368632652579</v>
      </c>
      <c r="Z72" s="251">
        <f>+'7.รายจ่าย'!L71/'8.คำนวณ'!X72</f>
        <v>71.553648584284019</v>
      </c>
      <c r="AA72" s="251">
        <f>+'7.รายจ่าย'!M71/'8.คำนวณ'!X72</f>
        <v>1957.7567330557795</v>
      </c>
      <c r="AB72" s="251">
        <f>+'7.รายจ่าย'!O71/'8.คำนวณ'!X72</f>
        <v>651.73346531289394</v>
      </c>
      <c r="AC72" s="251">
        <f>+'7.รายจ่าย'!P71/'8.คำนวณ'!X72</f>
        <v>577.49457492744818</v>
      </c>
      <c r="AD72" s="251">
        <f>+'7.รายจ่าย'!R71/'8.คำนวณ'!X72</f>
        <v>753.08355042003416</v>
      </c>
      <c r="AE72" s="251">
        <f>+'7.รายจ่าย'!S71/'8.คำนวณ'!X72</f>
        <v>3015.0968637119672</v>
      </c>
      <c r="AF72" s="251">
        <f>+'7.รายจ่าย'!T71/'8.คำนวณ'!X72</f>
        <v>468.0290053680734</v>
      </c>
      <c r="AG72" s="251">
        <f>+'7.รายจ่าย'!U71/'8.คำนวณ'!X72</f>
        <v>455.6154332545176</v>
      </c>
      <c r="AH72" s="251">
        <f>+'7.รายจ่าย'!V71/'8.คำนวณ'!X72</f>
        <v>5.9914875455630678</v>
      </c>
      <c r="AI72" s="251">
        <f>+'7.รายจ่าย'!Y71/'8.คำนวณ'!X72</f>
        <v>990.23364641454509</v>
      </c>
    </row>
    <row r="73" spans="1:35" s="63" customFormat="1" ht="24.6" customHeight="1">
      <c r="A73" s="67" t="s">
        <v>215</v>
      </c>
      <c r="B73" s="280">
        <v>74</v>
      </c>
      <c r="C73" s="225">
        <v>71</v>
      </c>
      <c r="D73" s="225">
        <v>10</v>
      </c>
      <c r="E73" s="202" t="s">
        <v>45</v>
      </c>
      <c r="F73" s="202" t="s">
        <v>188</v>
      </c>
      <c r="G73" s="270" t="s">
        <v>317</v>
      </c>
      <c r="H73" s="236">
        <f>+DATA!G75</f>
        <v>116249</v>
      </c>
      <c r="I73" s="238">
        <f>+DATA!H75</f>
        <v>90942</v>
      </c>
      <c r="J73" s="238">
        <f>+DATA!I75</f>
        <v>3643</v>
      </c>
      <c r="K73" s="238">
        <f>+DATA!J75</f>
        <v>3291</v>
      </c>
      <c r="L73" s="238">
        <f>+DATA!K75</f>
        <v>18373</v>
      </c>
      <c r="M73" s="249">
        <f>+'6.รายรับ'!G74/I73</f>
        <v>1440.9263506410684</v>
      </c>
      <c r="N73" s="249">
        <f>+('6.รายรับ'!H74+'6.รายรับ'!I74+'6.รายรับ'!J74)/I73</f>
        <v>416.88586120824255</v>
      </c>
      <c r="O73" s="249">
        <f>+'6.รายรับ'!K74/'8.คำนวณ'!J73</f>
        <v>1280.6213423003019</v>
      </c>
      <c r="P73" s="249">
        <f>+'6.รายรับ'!L74/'8.คำนวณ'!K73</f>
        <v>7332.0099635369188</v>
      </c>
      <c r="Q73" s="249">
        <f>+'6.รายรับ'!M74/'8.คำนวณ'!H73</f>
        <v>32.541032611033216</v>
      </c>
      <c r="R73" s="250">
        <f>+'6.รายรับ'!Q74/'8.คำนวณ'!H73</f>
        <v>106.19767258212974</v>
      </c>
      <c r="S73" s="250">
        <f>+'6.รายรับ'!V74/'8.คำนวณ'!I73</f>
        <v>731.56410591365932</v>
      </c>
      <c r="T73" s="66"/>
      <c r="U73" s="269">
        <f>+'2.Hosp. Group'!L74</f>
        <v>17</v>
      </c>
      <c r="V73" s="63">
        <f>+DATA!L75</f>
        <v>169387</v>
      </c>
      <c r="W73" s="63">
        <f>+DATA!M75</f>
        <v>10383.299999999999</v>
      </c>
      <c r="X73" s="63">
        <f t="shared" si="2"/>
        <v>20347.241176470587</v>
      </c>
      <c r="Y73" s="251">
        <f>+('7.รายจ่าย'!G72+'7.รายจ่าย'!K72)/'8.คำนวณ'!X73</f>
        <v>6987.6226121708651</v>
      </c>
      <c r="Z73" s="251">
        <f>+'7.รายจ่าย'!L72/'8.คำนวณ'!X73</f>
        <v>40.046511609754297</v>
      </c>
      <c r="AA73" s="251">
        <f>+'7.รายจ่าย'!M72/'8.คำนวณ'!X73</f>
        <v>1662.900264785138</v>
      </c>
      <c r="AB73" s="251">
        <f>+'7.รายจ่าย'!O72/'8.คำนวณ'!X73</f>
        <v>771.13564900112215</v>
      </c>
      <c r="AC73" s="251">
        <f>+'7.รายจ่าย'!P72/'8.คำนวณ'!X73</f>
        <v>612.71286322672449</v>
      </c>
      <c r="AD73" s="251">
        <f>+'7.รายจ่าย'!R72/'8.คำนวณ'!X73</f>
        <v>492.41367333799565</v>
      </c>
      <c r="AE73" s="251">
        <f>+'7.รายจ่าย'!S72/'8.คำนวณ'!X73</f>
        <v>505.45626312687006</v>
      </c>
      <c r="AF73" s="251">
        <f>+'7.รายจ่าย'!T72/'8.คำนวณ'!X73</f>
        <v>500.99283296391394</v>
      </c>
      <c r="AG73" s="251">
        <f>+'7.รายจ่าย'!U72/'8.คำนวณ'!X73</f>
        <v>342.03803059296087</v>
      </c>
      <c r="AH73" s="251">
        <f>+'7.รายจ่าย'!V72/'8.คำนวณ'!X73</f>
        <v>52.936914182035373</v>
      </c>
      <c r="AI73" s="251">
        <f>+'7.รายจ่าย'!Y72/'8.คำนวณ'!X73</f>
        <v>137.36202641722497</v>
      </c>
    </row>
    <row r="74" spans="1:35" s="63" customFormat="1">
      <c r="A74" s="67" t="s">
        <v>195</v>
      </c>
      <c r="B74" s="280">
        <v>79</v>
      </c>
      <c r="C74" s="225">
        <v>72</v>
      </c>
      <c r="D74" s="225">
        <v>10</v>
      </c>
      <c r="E74" s="202" t="s">
        <v>45</v>
      </c>
      <c r="F74" s="202" t="s">
        <v>193</v>
      </c>
      <c r="G74" s="270" t="s">
        <v>322</v>
      </c>
      <c r="H74" s="236">
        <f>+DATA!G76</f>
        <v>109580</v>
      </c>
      <c r="I74" s="238">
        <f>+DATA!H76</f>
        <v>86089</v>
      </c>
      <c r="J74" s="238">
        <f>+DATA!I76</f>
        <v>3790</v>
      </c>
      <c r="K74" s="238">
        <f>+DATA!J76</f>
        <v>2790</v>
      </c>
      <c r="L74" s="238">
        <f>+DATA!K76</f>
        <v>16911</v>
      </c>
      <c r="M74" s="249">
        <f>+'6.รายรับ'!G75/I74</f>
        <v>1287.5193317380849</v>
      </c>
      <c r="N74" s="249">
        <f>+('6.รายรับ'!H75+'6.รายรับ'!I75+'6.รายรับ'!J75)/I74</f>
        <v>216.46356282451876</v>
      </c>
      <c r="O74" s="249">
        <f>+'6.รายรับ'!K75/'8.คำนวณ'!J74</f>
        <v>1404.0116886543535</v>
      </c>
      <c r="P74" s="249">
        <f>+'6.รายรับ'!L75/'8.คำนวณ'!K74</f>
        <v>7843.15952688172</v>
      </c>
      <c r="Q74" s="249">
        <f>+'6.รายรับ'!M75/'8.คำนวณ'!H74</f>
        <v>19.428317211169922</v>
      </c>
      <c r="R74" s="250">
        <f>+'6.รายรับ'!Q75/'8.คำนวณ'!H74</f>
        <v>79.78685115897062</v>
      </c>
      <c r="S74" s="250">
        <f>+'6.รายรับ'!V75/'8.คำนวณ'!I74</f>
        <v>733.27166060704621</v>
      </c>
      <c r="T74" s="66"/>
      <c r="U74" s="269">
        <f>+'2.Hosp. Group'!L75</f>
        <v>17</v>
      </c>
      <c r="V74" s="63">
        <f>+DATA!L76</f>
        <v>203336</v>
      </c>
      <c r="W74" s="63">
        <f>+DATA!M76</f>
        <v>8593.56</v>
      </c>
      <c r="X74" s="63">
        <f t="shared" si="2"/>
        <v>20554.501176470585</v>
      </c>
      <c r="Y74" s="251">
        <f>+('7.รายจ่าย'!G73+'7.รายจ่าย'!K73)/'8.คำนวณ'!X74</f>
        <v>6423.6155383397918</v>
      </c>
      <c r="Z74" s="251">
        <f>+'7.รายจ่าย'!L73/'8.คำนวณ'!X74</f>
        <v>29.472793078212845</v>
      </c>
      <c r="AA74" s="251">
        <f>+'7.รายจ่าย'!M73/'8.คำนวณ'!X74</f>
        <v>1446.422507885206</v>
      </c>
      <c r="AB74" s="251">
        <f>+'7.รายจ่าย'!O73/'8.คำนวณ'!X74</f>
        <v>616.4897148905585</v>
      </c>
      <c r="AC74" s="251">
        <f>+'7.รายจ่าย'!P73/'8.คำนวณ'!X74</f>
        <v>353.97637420308001</v>
      </c>
      <c r="AD74" s="251">
        <f>+'7.รายจ่าย'!R73/'8.คำนวณ'!X74</f>
        <v>321.86363090013896</v>
      </c>
      <c r="AE74" s="251">
        <f>+'7.รายจ่าย'!S73/'8.คำนวณ'!X74</f>
        <v>655.50549362996264</v>
      </c>
      <c r="AF74" s="251">
        <f>+'7.รายจ่าย'!T73/'8.คำนวณ'!X74</f>
        <v>712.4707719379744</v>
      </c>
      <c r="AG74" s="251">
        <f>+'7.รายจ่าย'!U73/'8.คำนวณ'!X74</f>
        <v>299.45236165818216</v>
      </c>
      <c r="AH74" s="251">
        <f>+'7.รายจ่าย'!V73/'8.คำนวณ'!X74</f>
        <v>5.5307973189899844</v>
      </c>
      <c r="AI74" s="251">
        <f>+'7.รายจ่าย'!Y73/'8.คำนวณ'!X74</f>
        <v>97.593621113818159</v>
      </c>
    </row>
    <row r="75" spans="1:35" s="63" customFormat="1">
      <c r="A75" s="67" t="s">
        <v>246</v>
      </c>
      <c r="B75" s="280">
        <v>81</v>
      </c>
      <c r="C75" s="225">
        <v>73</v>
      </c>
      <c r="D75" s="225">
        <v>10</v>
      </c>
      <c r="E75" s="202" t="s">
        <v>45</v>
      </c>
      <c r="F75" s="202" t="s">
        <v>195</v>
      </c>
      <c r="G75" s="270" t="s">
        <v>324</v>
      </c>
      <c r="H75" s="236">
        <f>+DATA!G77</f>
        <v>116147</v>
      </c>
      <c r="I75" s="238">
        <f>+DATA!H77</f>
        <v>88241</v>
      </c>
      <c r="J75" s="238">
        <f>+DATA!I77</f>
        <v>6810</v>
      </c>
      <c r="K75" s="238">
        <f>+DATA!J77</f>
        <v>2971</v>
      </c>
      <c r="L75" s="238">
        <f>+DATA!K77</f>
        <v>18125</v>
      </c>
      <c r="M75" s="249">
        <f>+'6.รายรับ'!G76/I75</f>
        <v>1063.4713935698826</v>
      </c>
      <c r="N75" s="249">
        <f>+('6.รายรับ'!H76+'6.รายรับ'!I76+'6.รายรับ'!J76)/I75</f>
        <v>246.46655942249069</v>
      </c>
      <c r="O75" s="249">
        <f>+'6.รายรับ'!K76/'8.คำนวณ'!J75</f>
        <v>976.402367107195</v>
      </c>
      <c r="P75" s="249">
        <f>+'6.รายรับ'!L76/'8.คำนวณ'!K75</f>
        <v>5865.6450286098952</v>
      </c>
      <c r="Q75" s="249">
        <f>+'6.รายรับ'!M76/'8.คำนวณ'!H75</f>
        <v>9.0086011692079868</v>
      </c>
      <c r="R75" s="250">
        <f>+'6.รายรับ'!Q76/'8.คำนวณ'!H75</f>
        <v>61.214998234995313</v>
      </c>
      <c r="S75" s="250">
        <f>+'6.รายรับ'!V76/'8.คำนวณ'!I75</f>
        <v>574.68426003785089</v>
      </c>
      <c r="T75" s="66"/>
      <c r="U75" s="269">
        <f>+'2.Hosp. Group'!L76</f>
        <v>17</v>
      </c>
      <c r="V75" s="63">
        <f>+DATA!L77</f>
        <v>149514</v>
      </c>
      <c r="W75" s="63">
        <f>+DATA!M77</f>
        <v>5801.09</v>
      </c>
      <c r="X75" s="63">
        <f t="shared" si="2"/>
        <v>14596.031176470588</v>
      </c>
      <c r="Y75" s="251">
        <f>+('7.รายจ่าย'!G74+'7.รายจ่าย'!K74)/'8.คำนวณ'!X75</f>
        <v>7613.4165984202073</v>
      </c>
      <c r="Z75" s="251">
        <f>+'7.รายจ่าย'!L74/'8.คำนวณ'!X75</f>
        <v>43.708306202334704</v>
      </c>
      <c r="AA75" s="251">
        <f>+'7.รายจ่าย'!M74/'8.คำนวณ'!X75</f>
        <v>1921.5500885756496</v>
      </c>
      <c r="AB75" s="251">
        <f>+'7.รายจ่าย'!O74/'8.คำนวณ'!X75</f>
        <v>663.84156369985033</v>
      </c>
      <c r="AC75" s="251">
        <f>+'7.รายจ่าย'!P74/'8.คำนวณ'!X75</f>
        <v>513.53704711752221</v>
      </c>
      <c r="AD75" s="251">
        <f>+'7.รายจ่าย'!R74/'8.คำนวณ'!X75</f>
        <v>438.09202259776259</v>
      </c>
      <c r="AE75" s="251">
        <f>+'7.รายจ่าย'!S74/'8.คำนวณ'!X75</f>
        <v>831.93034964017022</v>
      </c>
      <c r="AF75" s="251">
        <f>+'7.รายจ่าย'!T74/'8.คำนวณ'!X75</f>
        <v>716.57653669996432</v>
      </c>
      <c r="AG75" s="251">
        <f>+'7.รายจ่าย'!U74/'8.คำนวณ'!X75</f>
        <v>418.22754735140938</v>
      </c>
      <c r="AH75" s="251">
        <f>+'7.รายจ่าย'!V74/'8.คำนวณ'!X75</f>
        <v>49.740983779917933</v>
      </c>
      <c r="AI75" s="251">
        <f>+'7.รายจ่าย'!Y74/'8.คำนวณ'!X75</f>
        <v>71.657653875531764</v>
      </c>
    </row>
    <row r="76" spans="1:35" s="63" customFormat="1">
      <c r="A76" s="67" t="s">
        <v>207</v>
      </c>
      <c r="B76" s="280">
        <v>28</v>
      </c>
      <c r="C76" s="225">
        <v>74</v>
      </c>
      <c r="D76" s="225">
        <v>10</v>
      </c>
      <c r="E76" s="202" t="s">
        <v>53</v>
      </c>
      <c r="F76" s="202" t="s">
        <v>207</v>
      </c>
      <c r="G76" s="270" t="s">
        <v>339</v>
      </c>
      <c r="H76" s="236">
        <f>+DATA!G78</f>
        <v>110540</v>
      </c>
      <c r="I76" s="238">
        <f>+DATA!H78</f>
        <v>85793</v>
      </c>
      <c r="J76" s="238">
        <f>+DATA!I78</f>
        <v>5361</v>
      </c>
      <c r="K76" s="238">
        <f>+DATA!J78</f>
        <v>4895</v>
      </c>
      <c r="L76" s="238">
        <f>+DATA!K78</f>
        <v>14491</v>
      </c>
      <c r="M76" s="249">
        <f>+'6.รายรับ'!G77/I76</f>
        <v>1525.200430454699</v>
      </c>
      <c r="N76" s="249">
        <f>+('6.รายรับ'!H77+'6.รายรับ'!I77+'6.รายรับ'!J77)/I76</f>
        <v>268.00571550126466</v>
      </c>
      <c r="O76" s="249">
        <f>+'6.รายรับ'!K77/'8.คำนวณ'!J76</f>
        <v>905.84450662189897</v>
      </c>
      <c r="P76" s="249">
        <f>+'6.รายรับ'!L77/'8.คำนวณ'!K76</f>
        <v>3991.6535035750762</v>
      </c>
      <c r="Q76" s="249">
        <f>+'6.รายรับ'!M77/'8.คำนวณ'!H76</f>
        <v>15.926583137325855</v>
      </c>
      <c r="R76" s="250">
        <f>+'6.รายรับ'!Q77/'8.คำนวณ'!H76</f>
        <v>76.668766962185629</v>
      </c>
      <c r="S76" s="250">
        <f>+'6.รายรับ'!V77/'8.คำนวณ'!I76</f>
        <v>828.15452904083088</v>
      </c>
      <c r="T76" s="66"/>
      <c r="U76" s="269">
        <f>+'2.Hosp. Group'!L77</f>
        <v>17</v>
      </c>
      <c r="V76" s="63">
        <f>+DATA!L78</f>
        <v>169778</v>
      </c>
      <c r="W76" s="63">
        <f>+DATA!M78</f>
        <v>7956.95</v>
      </c>
      <c r="X76" s="63">
        <f t="shared" si="2"/>
        <v>17943.891176470588</v>
      </c>
      <c r="Y76" s="251">
        <f>+('7.รายจ่าย'!G75+'7.รายจ่าย'!K75)/'8.คำนวณ'!X76</f>
        <v>7771.641629373129</v>
      </c>
      <c r="Z76" s="251">
        <f>+'7.รายจ่าย'!L75/'8.คำนวณ'!X76</f>
        <v>47.779708512957797</v>
      </c>
      <c r="AA76" s="251">
        <f>+'7.รายจ่าย'!M75/'8.คำนวณ'!X76</f>
        <v>1597.0173106921688</v>
      </c>
      <c r="AB76" s="251">
        <f>+'7.รายจ่าย'!O75/'8.คำนวณ'!X76</f>
        <v>783.37980272821017</v>
      </c>
      <c r="AC76" s="251">
        <f>+'7.รายจ่าย'!P75/'8.คำนวณ'!X76</f>
        <v>985.54392835313604</v>
      </c>
      <c r="AD76" s="251">
        <f>+'7.รายจ่าย'!R75/'8.คำนวณ'!X76</f>
        <v>957.93540659339567</v>
      </c>
      <c r="AE76" s="251">
        <f>+'7.รายจ่าย'!S75/'8.คำนวณ'!X76</f>
        <v>541.23822110195454</v>
      </c>
      <c r="AF76" s="251">
        <f>+'7.รายจ่าย'!T75/'8.คำนวณ'!X76</f>
        <v>540.47018033173015</v>
      </c>
      <c r="AG76" s="251">
        <f>+'7.รายจ่าย'!U75/'8.คำนวณ'!X76</f>
        <v>326.16592758177734</v>
      </c>
      <c r="AH76" s="251">
        <f>+'7.รายจ่าย'!V75/'8.คำนวณ'!X76</f>
        <v>6.8575923020172525</v>
      </c>
      <c r="AI76" s="251">
        <f>+'7.รายจ่าย'!Y75/'8.คำนวณ'!X76</f>
        <v>141.77699669377895</v>
      </c>
    </row>
    <row r="77" spans="1:35" s="63" customFormat="1">
      <c r="A77" s="67" t="s">
        <v>188</v>
      </c>
      <c r="B77" s="280">
        <v>54</v>
      </c>
      <c r="C77" s="225">
        <v>75</v>
      </c>
      <c r="D77" s="225">
        <v>10</v>
      </c>
      <c r="E77" s="202" t="s">
        <v>47</v>
      </c>
      <c r="F77" s="202" t="s">
        <v>215</v>
      </c>
      <c r="G77" s="270" t="s">
        <v>347</v>
      </c>
      <c r="H77" s="236">
        <f>+DATA!G79</f>
        <v>98135</v>
      </c>
      <c r="I77" s="238">
        <f>+DATA!H79</f>
        <v>59176</v>
      </c>
      <c r="J77" s="238">
        <f>+DATA!I79</f>
        <v>4936</v>
      </c>
      <c r="K77" s="238">
        <f>+DATA!J79</f>
        <v>2988</v>
      </c>
      <c r="L77" s="238">
        <f>+DATA!K79</f>
        <v>31035</v>
      </c>
      <c r="M77" s="249">
        <f>+'6.รายรับ'!G78/I77</f>
        <v>1831.9666310666487</v>
      </c>
      <c r="N77" s="249">
        <f>+('6.รายรับ'!H78+'6.รายรับ'!I78+'6.รายรับ'!J78)/I77</f>
        <v>448.58316496552663</v>
      </c>
      <c r="O77" s="249">
        <f>+'6.รายรับ'!K78/'8.คำนวณ'!J77</f>
        <v>261.49721434359799</v>
      </c>
      <c r="P77" s="249">
        <f>+'6.รายรับ'!L78/'8.คำนวณ'!K77</f>
        <v>5892.425906961178</v>
      </c>
      <c r="Q77" s="249">
        <f>+'6.รายรับ'!M78/'8.คำนวณ'!H77</f>
        <v>13.049026748866357</v>
      </c>
      <c r="R77" s="250">
        <f>+'6.รายรับ'!Q78/'8.คำนวณ'!H77</f>
        <v>95.650049625515877</v>
      </c>
      <c r="S77" s="250">
        <f>+'6.รายรับ'!V78/'8.คำนวณ'!I77</f>
        <v>1093.3283527105584</v>
      </c>
      <c r="T77" s="66"/>
      <c r="U77" s="269">
        <f>+'2.Hosp. Group'!L78</f>
        <v>17</v>
      </c>
      <c r="V77" s="63">
        <f>+DATA!L79</f>
        <v>152277</v>
      </c>
      <c r="W77" s="63">
        <f>+DATA!M79</f>
        <v>6450.17</v>
      </c>
      <c r="X77" s="63">
        <f t="shared" si="2"/>
        <v>15407.640588235294</v>
      </c>
      <c r="Y77" s="251">
        <f>+('7.รายจ่าย'!G76+'7.รายจ่าย'!K76)/'8.คำนวณ'!X77</f>
        <v>8334.064405555242</v>
      </c>
      <c r="Z77" s="251">
        <f>+'7.รายจ่าย'!L76/'8.คำนวณ'!X77</f>
        <v>94.594905148091343</v>
      </c>
      <c r="AA77" s="251">
        <f>+'7.รายจ่าย'!M76/'8.คำนวณ'!X77</f>
        <v>1743.8165678991429</v>
      </c>
      <c r="AB77" s="251">
        <f>+'7.รายจ่าย'!O76/'8.คำนวณ'!X77</f>
        <v>508.5465464441649</v>
      </c>
      <c r="AC77" s="251">
        <f>+'7.รายจ่าย'!P76/'8.คำนวณ'!X77</f>
        <v>592.34021313871426</v>
      </c>
      <c r="AD77" s="251">
        <f>+'7.รายจ่าย'!R76/'8.คำนวณ'!X77</f>
        <v>542.8112800337525</v>
      </c>
      <c r="AE77" s="251">
        <f>+'7.รายจ่าย'!S76/'8.คำนวณ'!X77</f>
        <v>524.93233299949077</v>
      </c>
      <c r="AF77" s="251">
        <f>+'7.รายจ่าย'!T76/'8.คำนวณ'!X77</f>
        <v>534.4022826108162</v>
      </c>
      <c r="AG77" s="251">
        <f>+'7.รายจ่าย'!U76/'8.คำนวณ'!X77</f>
        <v>390.20540267473871</v>
      </c>
      <c r="AH77" s="251">
        <f>+'7.รายจ่าย'!V76/'8.คำนวณ'!X77</f>
        <v>93.070495238248682</v>
      </c>
      <c r="AI77" s="251">
        <f>+'7.รายจ่าย'!Y76/'8.คำนวณ'!X77</f>
        <v>1.6487715854040179</v>
      </c>
    </row>
    <row r="78" spans="1:35" s="63" customFormat="1">
      <c r="A78" s="67" t="s">
        <v>193</v>
      </c>
      <c r="B78" s="280">
        <v>86</v>
      </c>
      <c r="C78" s="225">
        <v>76</v>
      </c>
      <c r="D78" s="225">
        <v>10</v>
      </c>
      <c r="E78" s="202" t="s">
        <v>45</v>
      </c>
      <c r="F78" s="202" t="s">
        <v>200</v>
      </c>
      <c r="G78" s="270" t="s">
        <v>329</v>
      </c>
      <c r="H78" s="236">
        <f>+DATA!G80</f>
        <v>126966</v>
      </c>
      <c r="I78" s="238">
        <f>+DATA!H80</f>
        <v>97831</v>
      </c>
      <c r="J78" s="238">
        <f>+DATA!I80</f>
        <v>7155</v>
      </c>
      <c r="K78" s="238">
        <f>+DATA!J80</f>
        <v>3894</v>
      </c>
      <c r="L78" s="238">
        <f>+DATA!K80</f>
        <v>18086</v>
      </c>
      <c r="M78" s="249">
        <f>+'6.รายรับ'!G79/I78</f>
        <v>1469.1962314603757</v>
      </c>
      <c r="N78" s="249">
        <f>+('6.รายรับ'!H79+'6.รายรับ'!I79+'6.รายรับ'!J79)/I78</f>
        <v>527.43138882358357</v>
      </c>
      <c r="O78" s="249">
        <f>+'6.รายรับ'!K79/'8.คำนวณ'!J78</f>
        <v>1031.3495751222922</v>
      </c>
      <c r="P78" s="249">
        <f>+'6.รายรับ'!L79/'8.คำนวณ'!K78</f>
        <v>6513.6924268104776</v>
      </c>
      <c r="Q78" s="249">
        <f>+'6.รายรับ'!M79/'8.คำนวณ'!H78</f>
        <v>28.951687853441079</v>
      </c>
      <c r="R78" s="250">
        <f>+'6.รายรับ'!Q79/'8.คำนวณ'!H78</f>
        <v>97.753266780082853</v>
      </c>
      <c r="S78" s="250">
        <f>+'6.รายรับ'!V79/'8.คำนวณ'!I78</f>
        <v>624.61536578385176</v>
      </c>
      <c r="T78" s="66"/>
      <c r="U78" s="269">
        <f>+'2.Hosp. Group'!L79</f>
        <v>17</v>
      </c>
      <c r="V78" s="63">
        <f>+DATA!L80</f>
        <v>247599</v>
      </c>
      <c r="W78" s="63">
        <f>+DATA!M80</f>
        <v>9634.4</v>
      </c>
      <c r="X78" s="63">
        <f t="shared" si="2"/>
        <v>24199.047058823529</v>
      </c>
      <c r="Y78" s="251">
        <f>+('7.รายจ่าย'!G77+'7.รายจ่าย'!K77)/'8.คำนวณ'!X78</f>
        <v>6120.4024377479136</v>
      </c>
      <c r="Z78" s="251">
        <f>+'7.รายจ่าย'!L77/'8.คำนวณ'!X78</f>
        <v>77.008209681567436</v>
      </c>
      <c r="AA78" s="251">
        <f>+'7.รายจ่าย'!M77/'8.คำนวณ'!X78</f>
        <v>1498.0018032066407</v>
      </c>
      <c r="AB78" s="251">
        <f>+'7.รายจ่าย'!O77/'8.คำนวณ'!X78</f>
        <v>861.34732079872845</v>
      </c>
      <c r="AC78" s="251">
        <f>+'7.รายจ่าย'!P77/'8.คำนวณ'!X78</f>
        <v>782.93838695155239</v>
      </c>
      <c r="AD78" s="251">
        <f>+'7.รายจ่าย'!R77/'8.คำนวณ'!X78</f>
        <v>623.23465107279378</v>
      </c>
      <c r="AE78" s="251">
        <f>+'7.รายจ่าย'!S77/'8.คำนวณ'!X78</f>
        <v>816.12876002895587</v>
      </c>
      <c r="AF78" s="251">
        <f>+'7.รายจ่าย'!T77/'8.คำนวณ'!X78</f>
        <v>365.22867939865398</v>
      </c>
      <c r="AG78" s="251">
        <f>+'7.รายจ่าย'!U77/'8.คำนวณ'!X78</f>
        <v>322.70464415467995</v>
      </c>
      <c r="AH78" s="251">
        <f>+'7.รายจ่าย'!V77/'8.คำนวณ'!X78</f>
        <v>11.44712348906301</v>
      </c>
      <c r="AI78" s="251">
        <f>+'7.รายจ่าย'!Y77/'8.คำนวณ'!X78</f>
        <v>200.34219026125967</v>
      </c>
    </row>
    <row r="79" spans="1:35" s="63" customFormat="1">
      <c r="A79" s="67" t="s">
        <v>200</v>
      </c>
      <c r="B79" s="280">
        <v>11</v>
      </c>
      <c r="C79" s="225">
        <v>77</v>
      </c>
      <c r="D79" s="225">
        <v>10</v>
      </c>
      <c r="E79" s="202" t="s">
        <v>51</v>
      </c>
      <c r="F79" s="202" t="s">
        <v>246</v>
      </c>
      <c r="G79" s="270" t="s">
        <v>383</v>
      </c>
      <c r="H79" s="236">
        <f>+DATA!G81</f>
        <v>81715</v>
      </c>
      <c r="I79" s="238">
        <f>+DATA!H81</f>
        <v>60381</v>
      </c>
      <c r="J79" s="238">
        <f>+DATA!I81</f>
        <v>3169</v>
      </c>
      <c r="K79" s="238">
        <f>+DATA!J81</f>
        <v>2895</v>
      </c>
      <c r="L79" s="238">
        <f>+DATA!K81</f>
        <v>15270</v>
      </c>
      <c r="M79" s="249">
        <f>+'6.รายรับ'!G80/I79</f>
        <v>1793.7129870323447</v>
      </c>
      <c r="N79" s="249">
        <f>+('6.รายรับ'!H80+'6.รายรับ'!I80+'6.รายรับ'!J80)/I79</f>
        <v>444.88002997631708</v>
      </c>
      <c r="O79" s="249">
        <f>+'6.รายรับ'!K80/'8.คำนวณ'!J79</f>
        <v>1569.4462701167563</v>
      </c>
      <c r="P79" s="249">
        <f>+'6.รายรับ'!L80/'8.คำนวณ'!K79</f>
        <v>11875.139167530224</v>
      </c>
      <c r="Q79" s="249">
        <f>+'6.รายรับ'!M80/'8.คำนวณ'!H79</f>
        <v>19.330942911338187</v>
      </c>
      <c r="R79" s="250">
        <f>+'6.รายรับ'!Q80/'8.คำนวณ'!H79</f>
        <v>188.6075567521263</v>
      </c>
      <c r="S79" s="250">
        <f>+'6.รายรับ'!V80/'8.คำนวณ'!I79</f>
        <v>1006.7378476673125</v>
      </c>
      <c r="T79" s="66"/>
      <c r="U79" s="269">
        <f>+'2.Hosp. Group'!L80</f>
        <v>17</v>
      </c>
      <c r="V79" s="63">
        <f>+DATA!L81</f>
        <v>151118</v>
      </c>
      <c r="W79" s="63">
        <f>+DATA!M81</f>
        <v>9494.76</v>
      </c>
      <c r="X79" s="63">
        <f t="shared" si="2"/>
        <v>18384.054117647058</v>
      </c>
      <c r="Y79" s="251">
        <f>+('7.รายจ่าย'!G78+'7.รายจ่าย'!K78)/'8.คำนวณ'!X79</f>
        <v>6665.7426993956269</v>
      </c>
      <c r="Z79" s="251">
        <f>+'7.รายจ่าย'!L78/'8.คำนวณ'!X79</f>
        <v>106.52260363616911</v>
      </c>
      <c r="AA79" s="251">
        <f>+'7.รายจ่าย'!M78/'8.คำนวณ'!X79</f>
        <v>1584.5731433110257</v>
      </c>
      <c r="AB79" s="251">
        <f>+'7.รายจ่าย'!O78/'8.คำนวณ'!X79</f>
        <v>918.54278343264991</v>
      </c>
      <c r="AC79" s="251">
        <f>+'7.รายจ่าย'!P78/'8.คำนวณ'!X79</f>
        <v>636.90634693902894</v>
      </c>
      <c r="AD79" s="251">
        <f>+'7.รายจ่าย'!R78/'8.คำนวณ'!X79</f>
        <v>551.66299854746239</v>
      </c>
      <c r="AE79" s="251">
        <f>+'7.รายจ่าย'!S78/'8.คำนวณ'!X79</f>
        <v>1009.750032892956</v>
      </c>
      <c r="AF79" s="251">
        <f>+'7.รายจ่าย'!T78/'8.คำนวณ'!X79</f>
        <v>470.4481364476606</v>
      </c>
      <c r="AG79" s="251">
        <f>+'7.รายจ่าย'!U78/'8.คำนวณ'!X79</f>
        <v>347.32003284688022</v>
      </c>
      <c r="AH79" s="251">
        <f>+'7.รายจ่าย'!V78/'8.คำนวณ'!X79</f>
        <v>72.304084370815985</v>
      </c>
      <c r="AI79" s="251">
        <f>+'7.รายจ่าย'!Y78/'8.คำนวณ'!X79</f>
        <v>348.28096235062026</v>
      </c>
    </row>
    <row r="80" spans="1:35" s="63" customFormat="1">
      <c r="A80" s="67" t="s">
        <v>227</v>
      </c>
      <c r="B80" s="280">
        <v>71</v>
      </c>
      <c r="C80" s="225">
        <v>78</v>
      </c>
      <c r="D80" s="225">
        <v>11</v>
      </c>
      <c r="E80" s="202" t="s">
        <v>45</v>
      </c>
      <c r="F80" s="202" t="s">
        <v>186</v>
      </c>
      <c r="G80" s="270" t="s">
        <v>314</v>
      </c>
      <c r="H80" s="236">
        <f>+DATA!G82</f>
        <v>127715</v>
      </c>
      <c r="I80" s="238">
        <f>+DATA!H82</f>
        <v>83829</v>
      </c>
      <c r="J80" s="238">
        <f>+DATA!I82</f>
        <v>4380</v>
      </c>
      <c r="K80" s="238">
        <f>+DATA!J82</f>
        <v>4355</v>
      </c>
      <c r="L80" s="238">
        <f>+DATA!K82</f>
        <v>35151</v>
      </c>
      <c r="M80" s="249">
        <f>+'6.รายรับ'!G81/I80</f>
        <v>2589.064503334168</v>
      </c>
      <c r="N80" s="249">
        <f>+('6.รายรับ'!H81+'6.รายรับ'!I81+'6.รายรับ'!J81)/I80</f>
        <v>944.03724653759446</v>
      </c>
      <c r="O80" s="249">
        <f>+'6.รายรับ'!K81/'8.คำนวณ'!J80</f>
        <v>3804.1492031963476</v>
      </c>
      <c r="P80" s="249">
        <f>+'6.รายรับ'!L81/'8.คำนวณ'!K80</f>
        <v>13337.594275545351</v>
      </c>
      <c r="Q80" s="249">
        <f>+'6.รายรับ'!M81/'8.คำนวณ'!H80</f>
        <v>54.120001565986769</v>
      </c>
      <c r="R80" s="250">
        <f>+'6.รายรับ'!Q81/'8.คำนวณ'!H80</f>
        <v>146.93729835962884</v>
      </c>
      <c r="S80" s="250">
        <f>+'6.รายรับ'!V81/'8.คำนวณ'!I80</f>
        <v>1353.5658355700295</v>
      </c>
      <c r="T80" s="66"/>
      <c r="U80" s="269">
        <f>+'2.Hosp. Group'!L81</f>
        <v>17</v>
      </c>
      <c r="V80" s="63">
        <f>+DATA!L82</f>
        <v>156493</v>
      </c>
      <c r="W80" s="63">
        <f>+DATA!M82</f>
        <v>22050.400000000001</v>
      </c>
      <c r="X80" s="63">
        <f t="shared" si="2"/>
        <v>31255.870588235295</v>
      </c>
      <c r="Y80" s="251">
        <f>+('7.รายจ่าย'!G79+'7.รายจ่าย'!K79)/'8.คำนวณ'!X80</f>
        <v>7891.199188124283</v>
      </c>
      <c r="Z80" s="251">
        <f>+'7.รายจ่าย'!L79/'8.คำนวณ'!X80</f>
        <v>93.837794782269611</v>
      </c>
      <c r="AA80" s="251">
        <f>+'7.รายจ่าย'!M79/'8.คำนวณ'!X80</f>
        <v>2483.3198752497883</v>
      </c>
      <c r="AB80" s="251">
        <f>+'7.รายจ่าย'!O79/'8.คำนวณ'!X80</f>
        <v>1111.1952361702215</v>
      </c>
      <c r="AC80" s="251">
        <f>+'7.รายจ่าย'!P79/'8.คำนวณ'!X80</f>
        <v>550.53398821266137</v>
      </c>
      <c r="AD80" s="251">
        <f>+'7.รายจ่าย'!R79/'8.คำนวณ'!X80</f>
        <v>388.0577572062698</v>
      </c>
      <c r="AE80" s="251">
        <f>+'7.รายจ่าย'!S79/'8.คำนวณ'!X80</f>
        <v>1362.0767465048448</v>
      </c>
      <c r="AF80" s="251">
        <f>+'7.รายจ่าย'!T79/'8.คำนวณ'!X80</f>
        <v>445.684987742538</v>
      </c>
      <c r="AG80" s="251">
        <f>+'7.รายจ่าย'!U79/'8.คำนวณ'!X80</f>
        <v>481.38714125798106</v>
      </c>
      <c r="AH80" s="251">
        <f>+'7.รายจ่าย'!V79/'8.คำนวณ'!X80</f>
        <v>50.354725700470766</v>
      </c>
      <c r="AI80" s="251">
        <f>+'7.รายจ่าย'!Y79/'8.คำนวณ'!X80</f>
        <v>225.46706514239773</v>
      </c>
    </row>
    <row r="81" spans="1:35" s="63" customFormat="1">
      <c r="A81" s="67" t="s">
        <v>186</v>
      </c>
      <c r="B81" s="280">
        <v>13</v>
      </c>
      <c r="C81" s="225">
        <v>79</v>
      </c>
      <c r="D81" s="225">
        <v>11</v>
      </c>
      <c r="E81" s="202" t="s">
        <v>55</v>
      </c>
      <c r="F81" s="202" t="s">
        <v>170</v>
      </c>
      <c r="G81" s="270" t="s">
        <v>297</v>
      </c>
      <c r="H81" s="236">
        <f>+DATA!G83</f>
        <v>92913</v>
      </c>
      <c r="I81" s="238">
        <f>+DATA!H83</f>
        <v>76101</v>
      </c>
      <c r="J81" s="238">
        <f>+DATA!I83</f>
        <v>6215</v>
      </c>
      <c r="K81" s="238">
        <f>+DATA!J83</f>
        <v>5035</v>
      </c>
      <c r="L81" s="238">
        <f>+DATA!K83</f>
        <v>5562</v>
      </c>
      <c r="M81" s="249">
        <f>+'6.รายรับ'!G82/I81</f>
        <v>2430.7299226028567</v>
      </c>
      <c r="N81" s="249">
        <f>+('6.รายรับ'!H82+'6.รายรับ'!I82+'6.รายรับ'!J82)/I81</f>
        <v>1565.3090755706237</v>
      </c>
      <c r="O81" s="249">
        <f>+'6.รายรับ'!K82/'8.คำนวณ'!J81</f>
        <v>2215.7950764279967</v>
      </c>
      <c r="P81" s="249">
        <f>+'6.รายรับ'!L82/'8.คำนวณ'!K81</f>
        <v>12565.953092353526</v>
      </c>
      <c r="Q81" s="249">
        <f>+'6.รายรับ'!M82/'8.คำนวณ'!H81</f>
        <v>91.308273223337963</v>
      </c>
      <c r="R81" s="250">
        <f>+'6.รายรับ'!Q82/'8.คำนวณ'!H81</f>
        <v>271.18298731071002</v>
      </c>
      <c r="S81" s="250">
        <f>+'6.รายรับ'!V82/'8.คำนวณ'!I81</f>
        <v>1433.9997261534013</v>
      </c>
      <c r="T81" s="66"/>
      <c r="U81" s="269">
        <f>+'2.Hosp. Group'!L82</f>
        <v>17</v>
      </c>
      <c r="V81" s="63">
        <f>+DATA!L83</f>
        <v>213737</v>
      </c>
      <c r="W81" s="63">
        <f>+DATA!M83</f>
        <v>21768</v>
      </c>
      <c r="X81" s="63">
        <f t="shared" si="2"/>
        <v>34340.76470588235</v>
      </c>
      <c r="Y81" s="251">
        <f>+('7.รายจ่าย'!G80+'7.รายจ่าย'!K80)/'8.คำนวณ'!X81</f>
        <v>7245.1538799711561</v>
      </c>
      <c r="Z81" s="251">
        <f>+'7.รายจ่าย'!L80/'8.คำนวณ'!X81</f>
        <v>70.707347981219371</v>
      </c>
      <c r="AA81" s="251">
        <f>+'7.รายจ่าย'!M80/'8.คำนวณ'!X81</f>
        <v>2344.7585186187571</v>
      </c>
      <c r="AB81" s="251">
        <f>+'7.รายจ่าย'!O80/'8.คำนวณ'!X81</f>
        <v>1569.304817803571</v>
      </c>
      <c r="AC81" s="251">
        <f>+'7.รายจ่าย'!P80/'8.คำนวณ'!X81</f>
        <v>630.82815497959041</v>
      </c>
      <c r="AD81" s="251">
        <f>+'7.รายจ่าย'!R80/'8.คำนวณ'!X81</f>
        <v>533.5197310519311</v>
      </c>
      <c r="AE81" s="251">
        <f>+'7.รายจ่าย'!S80/'8.คำนวณ'!X81</f>
        <v>953.29890642744954</v>
      </c>
      <c r="AF81" s="251">
        <f>+'7.รายจ่าย'!T80/'8.คำนวณ'!X81</f>
        <v>738.53765975268641</v>
      </c>
      <c r="AG81" s="251">
        <f>+'7.รายจ่าย'!U80/'8.คำนวณ'!X81</f>
        <v>392.66260508433646</v>
      </c>
      <c r="AH81" s="251">
        <f>+'7.รายจ่าย'!V80/'8.คำนวณ'!X81</f>
        <v>32.24251380198119</v>
      </c>
      <c r="AI81" s="251">
        <f>+'7.รายจ่าย'!Y80/'8.คำนวณ'!X81</f>
        <v>418.95400825292529</v>
      </c>
    </row>
    <row r="82" spans="1:35" s="63" customFormat="1">
      <c r="A82" s="67" t="s">
        <v>218</v>
      </c>
      <c r="B82" s="280">
        <v>42</v>
      </c>
      <c r="C82" s="225">
        <v>80</v>
      </c>
      <c r="D82" s="225">
        <v>11</v>
      </c>
      <c r="E82" s="202" t="s">
        <v>49</v>
      </c>
      <c r="F82" s="202" t="s">
        <v>227</v>
      </c>
      <c r="G82" s="270" t="s">
        <v>362</v>
      </c>
      <c r="H82" s="236">
        <f>+DATA!G84</f>
        <v>126370</v>
      </c>
      <c r="I82" s="238">
        <f>+DATA!H84</f>
        <v>91963</v>
      </c>
      <c r="J82" s="238">
        <f>+DATA!I84</f>
        <v>6508</v>
      </c>
      <c r="K82" s="238">
        <f>+DATA!J84</f>
        <v>4515</v>
      </c>
      <c r="L82" s="238">
        <f>+DATA!K84</f>
        <v>23384</v>
      </c>
      <c r="M82" s="249">
        <f>+'6.รายรับ'!G83/I82</f>
        <v>2606.184437980492</v>
      </c>
      <c r="N82" s="249">
        <f>+('6.รายรับ'!H83+'6.รายรับ'!I83+'6.รายรับ'!J83)/I82</f>
        <v>1185.2484730815654</v>
      </c>
      <c r="O82" s="249">
        <f>+'6.รายรับ'!K83/'8.คำนวณ'!J82</f>
        <v>2490.7677827289494</v>
      </c>
      <c r="P82" s="249">
        <f>+'6.รายรับ'!L83/'8.คำนวณ'!K82</f>
        <v>16075.390684385382</v>
      </c>
      <c r="Q82" s="249">
        <f>+'6.รายรับ'!M83/'8.คำนวณ'!H82</f>
        <v>61.616553612408012</v>
      </c>
      <c r="R82" s="250">
        <f>+'6.รายรับ'!Q83/'8.คำนวณ'!H82</f>
        <v>206.80112257656089</v>
      </c>
      <c r="S82" s="250">
        <f>+'6.รายรับ'!V83/'8.คำนวณ'!I82</f>
        <v>904.41107325772327</v>
      </c>
      <c r="T82" s="66"/>
      <c r="U82" s="269">
        <f>+'2.Hosp. Group'!L83</f>
        <v>17</v>
      </c>
      <c r="V82" s="63">
        <f>+DATA!L84</f>
        <v>215637</v>
      </c>
      <c r="W82" s="63">
        <f>+DATA!M84</f>
        <v>19899</v>
      </c>
      <c r="X82" s="63">
        <f t="shared" si="2"/>
        <v>32583.529411764706</v>
      </c>
      <c r="Y82" s="251">
        <f>+('7.รายจ่าย'!G81+'7.รายจ่าย'!K81)/'8.คำนวณ'!X82</f>
        <v>5846.0821810550251</v>
      </c>
      <c r="Z82" s="251">
        <f>+'7.รายจ่าย'!L81/'8.คำนวณ'!X82</f>
        <v>46.09270533651069</v>
      </c>
      <c r="AA82" s="251">
        <f>+'7.รายจ่าย'!M81/'8.คำนวณ'!X82</f>
        <v>2360.7219462918833</v>
      </c>
      <c r="AB82" s="251">
        <f>+'7.รายจ่าย'!O81/'8.คำนวณ'!X82</f>
        <v>1339.487574794194</v>
      </c>
      <c r="AC82" s="251">
        <f>+'7.รายจ่าย'!P81/'8.คำนวณ'!X82</f>
        <v>874.39195214110339</v>
      </c>
      <c r="AD82" s="251">
        <f>+'7.รายจ่าย'!R81/'8.คำนวณ'!X82</f>
        <v>601.36082903668398</v>
      </c>
      <c r="AE82" s="251">
        <f>+'7.รายจ่าย'!S81/'8.คำนวณ'!X82</f>
        <v>1422.6529122797517</v>
      </c>
      <c r="AF82" s="251">
        <f>+'7.รายจ่าย'!T81/'8.คำนวณ'!X82</f>
        <v>581.11181820479487</v>
      </c>
      <c r="AG82" s="251">
        <f>+'7.รายจ่าย'!U81/'8.คำนวณ'!X82</f>
        <v>309.56801372039286</v>
      </c>
      <c r="AH82" s="251">
        <f>+'7.รายจ่าย'!V81/'8.คำนวณ'!X82</f>
        <v>4.9049836799537836</v>
      </c>
      <c r="AI82" s="251">
        <f>+'7.รายจ่าย'!Y81/'8.คำนวณ'!X82</f>
        <v>106.66623268703061</v>
      </c>
    </row>
    <row r="83" spans="1:35" s="63" customFormat="1">
      <c r="A83" s="67" t="s">
        <v>170</v>
      </c>
      <c r="B83" s="280">
        <v>57</v>
      </c>
      <c r="C83" s="225">
        <v>81</v>
      </c>
      <c r="D83" s="225">
        <v>11</v>
      </c>
      <c r="E83" s="202" t="s">
        <v>47</v>
      </c>
      <c r="F83" s="202" t="s">
        <v>218</v>
      </c>
      <c r="G83" s="270" t="s">
        <v>350</v>
      </c>
      <c r="H83" s="236">
        <f>+DATA!G85</f>
        <v>82021</v>
      </c>
      <c r="I83" s="238">
        <f>+DATA!H85</f>
        <v>62978</v>
      </c>
      <c r="J83" s="238">
        <f>+DATA!I85</f>
        <v>2174</v>
      </c>
      <c r="K83" s="238">
        <f>+DATA!J85</f>
        <v>3874</v>
      </c>
      <c r="L83" s="238">
        <f>+DATA!K85</f>
        <v>12995</v>
      </c>
      <c r="M83" s="249">
        <f>+'6.รายรับ'!G84/I83</f>
        <v>2542.7526263139516</v>
      </c>
      <c r="N83" s="249">
        <f>+('6.รายรับ'!H84+'6.รายรับ'!I84+'6.รายรับ'!J84)/I83</f>
        <v>1621.4550982882913</v>
      </c>
      <c r="O83" s="249">
        <f>+'6.รายรับ'!K84/'8.คำนวณ'!J83</f>
        <v>7502.6934774609017</v>
      </c>
      <c r="P83" s="249">
        <f>+'6.รายรับ'!L84/'8.คำนวณ'!K83</f>
        <v>19857.189803820344</v>
      </c>
      <c r="Q83" s="249">
        <f>+'6.รายรับ'!M84/'8.คำนวณ'!H83</f>
        <v>34.658102559100719</v>
      </c>
      <c r="R83" s="250">
        <f>+'6.รายรับ'!Q84/'8.คำนวณ'!H83</f>
        <v>795.64634459467698</v>
      </c>
      <c r="S83" s="250">
        <f>+'6.รายรับ'!V84/'8.คำนวณ'!I83</f>
        <v>1872.9198985359967</v>
      </c>
      <c r="T83" s="66"/>
      <c r="U83" s="269">
        <f>+'2.Hosp. Group'!L84</f>
        <v>17</v>
      </c>
      <c r="V83" s="63">
        <f>+DATA!L85</f>
        <v>206426</v>
      </c>
      <c r="W83" s="63">
        <f>+DATA!M85</f>
        <v>23002.6</v>
      </c>
      <c r="X83" s="63">
        <f t="shared" si="2"/>
        <v>35145.305882352943</v>
      </c>
      <c r="Y83" s="251">
        <f>+('7.รายจ่าย'!G82+'7.รายจ่าย'!K82)/'8.คำนวณ'!X83</f>
        <v>7584.7878878143201</v>
      </c>
      <c r="Z83" s="251">
        <f>+'7.รายจ่าย'!L82/'8.คำนวณ'!X83</f>
        <v>38.090644721694908</v>
      </c>
      <c r="AA83" s="251">
        <f>+'7.รายจ่าย'!M82/'8.คำนวณ'!X83</f>
        <v>2238.1225095410614</v>
      </c>
      <c r="AB83" s="251">
        <f>+'7.รายจ่าย'!O82/'8.คำนวณ'!X83</f>
        <v>1913.6660521646102</v>
      </c>
      <c r="AC83" s="251">
        <f>+'7.รายจ่าย'!P82/'8.คำนวณ'!X83</f>
        <v>495.8091393010061</v>
      </c>
      <c r="AD83" s="251">
        <f>+'7.รายจ่าย'!R82/'8.คำนวณ'!X83</f>
        <v>423.92470362538586</v>
      </c>
      <c r="AE83" s="251">
        <f>+'7.รายจ่าย'!S82/'8.คำนวณ'!X83</f>
        <v>477.23089325626614</v>
      </c>
      <c r="AF83" s="251">
        <f>+'7.รายจ่าย'!T82/'8.คำนวณ'!X83</f>
        <v>341.69565745705813</v>
      </c>
      <c r="AG83" s="251">
        <f>+'7.รายจ่าย'!U82/'8.คำนวณ'!X83</f>
        <v>334.27228402353791</v>
      </c>
      <c r="AH83" s="251">
        <f>+'7.รายจ่าย'!V82/'8.คำนวณ'!X83</f>
        <v>3.1006903273167428</v>
      </c>
      <c r="AI83" s="251">
        <f>+'7.รายจ่าย'!Y82/'8.คำนวณ'!X83</f>
        <v>4.5466902617067761</v>
      </c>
    </row>
    <row r="84" spans="1:35" s="63" customFormat="1">
      <c r="A84" s="67" t="s">
        <v>235</v>
      </c>
      <c r="B84" s="280">
        <v>51</v>
      </c>
      <c r="C84" s="225">
        <v>82</v>
      </c>
      <c r="D84" s="225">
        <v>11</v>
      </c>
      <c r="E84" s="202" t="s">
        <v>49</v>
      </c>
      <c r="F84" s="202" t="s">
        <v>235</v>
      </c>
      <c r="G84" s="270" t="s">
        <v>371</v>
      </c>
      <c r="H84" s="236">
        <f>+DATA!G86</f>
        <v>150062</v>
      </c>
      <c r="I84" s="238">
        <f>+DATA!H86</f>
        <v>113238</v>
      </c>
      <c r="J84" s="238">
        <f>+DATA!I86</f>
        <v>11299</v>
      </c>
      <c r="K84" s="238">
        <f>+DATA!J86</f>
        <v>6497</v>
      </c>
      <c r="L84" s="238">
        <f>+DATA!K86</f>
        <v>19028</v>
      </c>
      <c r="M84" s="249">
        <f>+'6.รายรับ'!G85/I84</f>
        <v>1932.2424283367773</v>
      </c>
      <c r="N84" s="249">
        <f>+('6.รายรับ'!H85+'6.รายรับ'!I85+'6.รายรับ'!J85)/I84</f>
        <v>816.09412211448443</v>
      </c>
      <c r="O84" s="249">
        <f>+'6.รายรับ'!K85/'8.คำนวณ'!J84</f>
        <v>1348.2743605628821</v>
      </c>
      <c r="P84" s="249">
        <f>+'6.รายรับ'!L85/'8.คำนวณ'!K84</f>
        <v>10199.193481606895</v>
      </c>
      <c r="Q84" s="249">
        <f>+'6.รายรับ'!M85/'8.คำนวณ'!H84</f>
        <v>40.848714198131439</v>
      </c>
      <c r="R84" s="250">
        <f>+'6.รายรับ'!Q85/'8.คำนวณ'!H84</f>
        <v>163.61989357732136</v>
      </c>
      <c r="S84" s="250">
        <f>+'6.รายรับ'!V85/'8.คำนวณ'!I84</f>
        <v>1048.9723488581571</v>
      </c>
      <c r="T84" s="66"/>
      <c r="U84" s="269">
        <f>+'2.Hosp. Group'!L85</f>
        <v>17</v>
      </c>
      <c r="V84" s="63">
        <f>+DATA!L86</f>
        <v>284752</v>
      </c>
      <c r="W84" s="63">
        <f>+DATA!M86</f>
        <v>18975.2</v>
      </c>
      <c r="X84" s="63">
        <f t="shared" si="2"/>
        <v>35725.317647058822</v>
      </c>
      <c r="Y84" s="251">
        <f>+('7.รายจ่าย'!G83+'7.รายจ่าย'!K83)/'8.คำนวณ'!X84</f>
        <v>6558.2055735560089</v>
      </c>
      <c r="Z84" s="251">
        <f>+'7.รายจ่าย'!L83/'8.คำนวณ'!X84</f>
        <v>59.593142068962798</v>
      </c>
      <c r="AA84" s="251">
        <f>+'7.รายจ่าย'!M83/'8.คำนวณ'!X84</f>
        <v>2554.5910164220331</v>
      </c>
      <c r="AB84" s="251">
        <f>+'7.รายจ่าย'!O83/'8.คำนวณ'!X84</f>
        <v>936.8305499938748</v>
      </c>
      <c r="AC84" s="251">
        <f>+'7.รายจ่าย'!P83/'8.คำนวณ'!X84</f>
        <v>206.87298551167538</v>
      </c>
      <c r="AD84" s="251">
        <f>+'7.รายจ่าย'!R83/'8.คำนวณ'!X84</f>
        <v>362.3746405251573</v>
      </c>
      <c r="AE84" s="251">
        <f>+'7.รายจ่าย'!S83/'8.คำนวณ'!X84</f>
        <v>927.17309968346717</v>
      </c>
      <c r="AF84" s="251">
        <f>+'7.รายจ่าย'!T83/'8.คำนวณ'!X84</f>
        <v>589.99195999409881</v>
      </c>
      <c r="AG84" s="251">
        <f>+'7.รายจ่าย'!U83/'8.คำนวณ'!X84</f>
        <v>405.47928455417349</v>
      </c>
      <c r="AH84" s="251">
        <f>+'7.รายจ่าย'!V83/'8.คำนวณ'!X84</f>
        <v>35.967355215546597</v>
      </c>
      <c r="AI84" s="251">
        <f>+'7.รายจ่าย'!Y83/'8.คำนวณ'!X84</f>
        <v>31.745602969981416</v>
      </c>
    </row>
    <row r="85" spans="1:35" s="63" customFormat="1">
      <c r="A85" s="67" t="s">
        <v>177</v>
      </c>
      <c r="B85" s="280">
        <v>62</v>
      </c>
      <c r="C85" s="225">
        <v>83</v>
      </c>
      <c r="D85" s="225">
        <v>12</v>
      </c>
      <c r="E85" s="202" t="s">
        <v>88</v>
      </c>
      <c r="F85" s="202" t="s">
        <v>177</v>
      </c>
      <c r="G85" s="270" t="s">
        <v>305</v>
      </c>
      <c r="H85" s="236">
        <f>+DATA!G87</f>
        <v>136641</v>
      </c>
      <c r="I85" s="238">
        <f>+DATA!H87</f>
        <v>101105</v>
      </c>
      <c r="J85" s="238">
        <f>+DATA!I87</f>
        <v>9029</v>
      </c>
      <c r="K85" s="238">
        <f>+DATA!J87</f>
        <v>4181</v>
      </c>
      <c r="L85" s="238">
        <f>+DATA!K87</f>
        <v>22326</v>
      </c>
      <c r="M85" s="249">
        <f>+'6.รายรับ'!G86/I85</f>
        <v>2161.3278749814554</v>
      </c>
      <c r="N85" s="249">
        <f>+('6.รายรับ'!H86+'6.รายรับ'!I86+'6.รายรับ'!J86)/I85</f>
        <v>1232.3533326739528</v>
      </c>
      <c r="O85" s="249">
        <f>+'6.รายรับ'!K86/'8.คำนวณ'!J85</f>
        <v>3548.4428054048071</v>
      </c>
      <c r="P85" s="249">
        <f>+'6.รายรับ'!L86/'8.คำนวณ'!K85</f>
        <v>19847.82369289644</v>
      </c>
      <c r="Q85" s="249">
        <f>+'6.รายรับ'!M86/'8.คำนวณ'!H85</f>
        <v>69.692264766797663</v>
      </c>
      <c r="R85" s="250">
        <f>+'6.รายรับ'!Q86/'8.คำนวณ'!H85</f>
        <v>258.35444522507885</v>
      </c>
      <c r="S85" s="250">
        <f>+'6.รายรับ'!V86/'8.คำนวณ'!I85</f>
        <v>1757.0395310815488</v>
      </c>
      <c r="T85" s="66"/>
      <c r="U85" s="269">
        <f>+'2.Hosp. Group'!L86</f>
        <v>14</v>
      </c>
      <c r="V85" s="63">
        <f>+DATA!L87</f>
        <v>257387</v>
      </c>
      <c r="W85" s="63">
        <f>+DATA!M87</f>
        <v>30710.799999999999</v>
      </c>
      <c r="X85" s="63">
        <f t="shared" si="2"/>
        <v>49095.585714285713</v>
      </c>
      <c r="Y85" s="251">
        <f>+('7.รายจ่าย'!G84+'7.รายจ่าย'!K84)/'8.คำนวณ'!X85</f>
        <v>6845.7100987839758</v>
      </c>
      <c r="Z85" s="251">
        <f>+'7.รายจ่าย'!L84/'8.คำนวณ'!X85</f>
        <v>26.68988588150637</v>
      </c>
      <c r="AA85" s="251">
        <f>+'7.รายจ่าย'!M84/'8.คำนวณ'!X85</f>
        <v>1750.5066135710192</v>
      </c>
      <c r="AB85" s="251">
        <f>+'7.รายจ่าย'!O84/'8.คำนวณ'!X85</f>
        <v>790.62239578711035</v>
      </c>
      <c r="AC85" s="251">
        <f>+'7.รายจ่าย'!P84/'8.คำนวณ'!X85</f>
        <v>179.41433393342609</v>
      </c>
      <c r="AD85" s="251">
        <f>+'7.รายจ่าย'!R84/'8.คำนวณ'!X85</f>
        <v>439.44787756594928</v>
      </c>
      <c r="AE85" s="251">
        <f>+'7.รายจ่าย'!S84/'8.คำนวณ'!X85</f>
        <v>402.14914340567714</v>
      </c>
      <c r="AF85" s="251">
        <f>+'7.รายจ่าย'!T84/'8.คำนวณ'!X85</f>
        <v>329.57143691417122</v>
      </c>
      <c r="AG85" s="251">
        <f>+'7.รายจ่าย'!U84/'8.คำนวณ'!X85</f>
        <v>397.16498227510124</v>
      </c>
      <c r="AH85" s="251">
        <f>+'7.รายจ่าย'!V84/'8.คำนวณ'!X85</f>
        <v>5.451643688652835</v>
      </c>
      <c r="AI85" s="251">
        <f>+'7.รายจ่าย'!Y84/'8.คำนวณ'!X85</f>
        <v>23.973642087694238</v>
      </c>
    </row>
    <row r="86" spans="1:35" s="63" customFormat="1">
      <c r="A86" s="67" t="s">
        <v>237</v>
      </c>
      <c r="B86" s="280">
        <v>21</v>
      </c>
      <c r="C86" s="225">
        <v>84</v>
      </c>
      <c r="D86" s="225">
        <v>12</v>
      </c>
      <c r="E86" s="202" t="s">
        <v>53</v>
      </c>
      <c r="F86" s="202" t="s">
        <v>201</v>
      </c>
      <c r="G86" s="270" t="s">
        <v>332</v>
      </c>
      <c r="H86" s="236">
        <f>+DATA!G88</f>
        <v>123666</v>
      </c>
      <c r="I86" s="238">
        <f>+DATA!H88</f>
        <v>92386</v>
      </c>
      <c r="J86" s="238">
        <f>+DATA!I88</f>
        <v>7421</v>
      </c>
      <c r="K86" s="238">
        <f>+DATA!J88</f>
        <v>11466</v>
      </c>
      <c r="L86" s="238">
        <f>+DATA!K88</f>
        <v>12393</v>
      </c>
      <c r="M86" s="249">
        <f>+'6.รายรับ'!G87/I86</f>
        <v>3241.605709198363</v>
      </c>
      <c r="N86" s="249">
        <f>+('6.รายรับ'!H87+'6.รายรับ'!I87+'6.รายรับ'!J87)/I86</f>
        <v>2379.5165121338732</v>
      </c>
      <c r="O86" s="249">
        <f>+'6.รายรับ'!K87/'8.คำนวณ'!J86</f>
        <v>8107.3606441180418</v>
      </c>
      <c r="P86" s="249">
        <f>+'6.รายรับ'!L87/'8.คำนวณ'!K86</f>
        <v>11504.889803767659</v>
      </c>
      <c r="Q86" s="249">
        <f>+'6.รายรับ'!M87/'8.คำนวณ'!H86</f>
        <v>183.06865104394095</v>
      </c>
      <c r="R86" s="250">
        <f>+'6.รายรับ'!Q87/'8.คำนวณ'!H86</f>
        <v>617.29298707809744</v>
      </c>
      <c r="S86" s="250">
        <f>+'6.รายรับ'!V87/'8.คำนวณ'!I86</f>
        <v>2875.4329570497694</v>
      </c>
      <c r="T86" s="66"/>
      <c r="U86" s="269">
        <f>+'2.Hosp. Group'!L87</f>
        <v>14</v>
      </c>
      <c r="V86" s="63">
        <f>+DATA!L88</f>
        <v>351817</v>
      </c>
      <c r="W86" s="63">
        <f>+DATA!M88</f>
        <v>48265.1</v>
      </c>
      <c r="X86" s="63">
        <f t="shared" si="2"/>
        <v>73394.885714285716</v>
      </c>
      <c r="Y86" s="251">
        <f>+('7.รายจ่าย'!G85+'7.รายจ่าย'!K85)/'8.คำนวณ'!X86</f>
        <v>6736.466136955436</v>
      </c>
      <c r="Z86" s="251">
        <f>+'7.รายจ่าย'!L85/'8.คำนวณ'!X86</f>
        <v>66.105590502413364</v>
      </c>
      <c r="AA86" s="251">
        <f>+'7.รายจ่าย'!M85/'8.คำนวณ'!X86</f>
        <v>1973.1363377790822</v>
      </c>
      <c r="AB86" s="251">
        <f>+'7.รายจ่าย'!O85/'8.คำนวณ'!X86</f>
        <v>1539.8865078960346</v>
      </c>
      <c r="AC86" s="251">
        <f>+'7.รายจ่าย'!P85/'8.คำนวณ'!X86</f>
        <v>157.6258418745409</v>
      </c>
      <c r="AD86" s="251">
        <f>+'7.รายจ่าย'!R85/'8.คำนวณ'!X86</f>
        <v>460.02828482404954</v>
      </c>
      <c r="AE86" s="251">
        <f>+'7.รายจ่าย'!S85/'8.คำนวณ'!X86</f>
        <v>302.57048899086391</v>
      </c>
      <c r="AF86" s="251">
        <f>+'7.รายจ่าย'!T85/'8.คำนวณ'!X86</f>
        <v>790.76636927991478</v>
      </c>
      <c r="AG86" s="251">
        <f>+'7.รายจ่าย'!U85/'8.คำนวณ'!X86</f>
        <v>266.08031676788693</v>
      </c>
      <c r="AH86" s="251">
        <f>+'7.รายจ่าย'!V85/'8.คำนวณ'!X86</f>
        <v>306.0076446938109</v>
      </c>
      <c r="AI86" s="251">
        <f>+'7.รายจ่าย'!Y85/'8.คำนวณ'!X86</f>
        <v>26.397667100977451</v>
      </c>
    </row>
    <row r="87" spans="1:35" s="63" customFormat="1" ht="27.6" customHeight="1">
      <c r="A87" s="67" t="s">
        <v>214</v>
      </c>
      <c r="B87" s="280">
        <v>53</v>
      </c>
      <c r="C87" s="225">
        <v>85</v>
      </c>
      <c r="D87" s="225">
        <v>12</v>
      </c>
      <c r="E87" s="202" t="s">
        <v>47</v>
      </c>
      <c r="F87" s="202" t="s">
        <v>214</v>
      </c>
      <c r="G87" s="270" t="s">
        <v>346</v>
      </c>
      <c r="H87" s="236">
        <f>+DATA!G89</f>
        <v>149652</v>
      </c>
      <c r="I87" s="238">
        <f>+DATA!H89</f>
        <v>112292</v>
      </c>
      <c r="J87" s="238">
        <f>+DATA!I89</f>
        <v>13681</v>
      </c>
      <c r="K87" s="238">
        <f>+DATA!J89</f>
        <v>10190</v>
      </c>
      <c r="L87" s="238">
        <f>+DATA!K89</f>
        <v>13489</v>
      </c>
      <c r="M87" s="249">
        <f>+'6.รายรับ'!G88/I87</f>
        <v>2695.6334766501618</v>
      </c>
      <c r="N87" s="249">
        <f>+('6.รายรับ'!H88+'6.รายรับ'!I88+'6.รายรับ'!J88)/I87</f>
        <v>1272.5533961457627</v>
      </c>
      <c r="O87" s="249">
        <f>+'6.รายรับ'!K88/'8.คำนวณ'!J87</f>
        <v>4493.5383751187765</v>
      </c>
      <c r="P87" s="249">
        <f>+'6.รายรับ'!L88/'8.คำนวณ'!K87</f>
        <v>17232.501263002945</v>
      </c>
      <c r="Q87" s="249">
        <f>+'6.รายรับ'!M88/'8.คำนวณ'!H87</f>
        <v>103.08068592467859</v>
      </c>
      <c r="R87" s="250">
        <f>+'6.รายรับ'!Q88/'8.คำนวณ'!H87</f>
        <v>630.98322254296636</v>
      </c>
      <c r="S87" s="250">
        <f>+'6.รายรับ'!V88/'8.คำนวณ'!I87</f>
        <v>2054.7506124211877</v>
      </c>
      <c r="T87" s="66"/>
      <c r="U87" s="269">
        <f>+'2.Hosp. Group'!L88</f>
        <v>14</v>
      </c>
      <c r="V87" s="63">
        <f>+DATA!L89</f>
        <v>379378</v>
      </c>
      <c r="W87" s="63">
        <f>+DATA!M89</f>
        <v>42063.199999999997</v>
      </c>
      <c r="X87" s="63">
        <f t="shared" si="2"/>
        <v>69161.628571428562</v>
      </c>
      <c r="Y87" s="251">
        <f>+('7.รายจ่าย'!G86+'7.รายจ่าย'!K86)/'8.คำนวณ'!X87</f>
        <v>6377.968481965846</v>
      </c>
      <c r="Z87" s="251">
        <f>+'7.รายจ่าย'!L86/'8.คำนวณ'!X87</f>
        <v>125.18274610983714</v>
      </c>
      <c r="AA87" s="251">
        <f>+'7.รายจ่าย'!M86/'8.คำนวณ'!X87</f>
        <v>2563.4505125468008</v>
      </c>
      <c r="AB87" s="251">
        <f>+'7.รายจ่าย'!O86/'8.คำนวณ'!X87</f>
        <v>1361.2761122703464</v>
      </c>
      <c r="AC87" s="251">
        <f>+'7.รายจ่าย'!P86/'8.คำนวณ'!X87</f>
        <v>111.98363543451221</v>
      </c>
      <c r="AD87" s="251">
        <f>+'7.รายจ่าย'!R86/'8.คำนวณ'!X87</f>
        <v>307.73131112751628</v>
      </c>
      <c r="AE87" s="251">
        <f>+'7.รายจ่าย'!S86/'8.คำนวณ'!X87</f>
        <v>550.96679455205754</v>
      </c>
      <c r="AF87" s="251">
        <f>+'7.รายจ่าย'!T86/'8.คำนวณ'!X87</f>
        <v>417.28070168553415</v>
      </c>
      <c r="AG87" s="251">
        <f>+'7.รายจ่าย'!U86/'8.คำนวณ'!X87</f>
        <v>277.2003007447978</v>
      </c>
      <c r="AH87" s="251">
        <f>+'7.รายจ่าย'!V86/'8.คำนวณ'!X87</f>
        <v>235.90500450910645</v>
      </c>
      <c r="AI87" s="251">
        <f>+'7.รายจ่าย'!Y86/'8.คำนวณ'!X87</f>
        <v>401.12859634801634</v>
      </c>
    </row>
    <row r="88" spans="1:35" s="63" customFormat="1" ht="24.6" customHeight="1">
      <c r="A88" s="67" t="s">
        <v>201</v>
      </c>
      <c r="B88" s="280">
        <v>1</v>
      </c>
      <c r="C88" s="225">
        <v>86</v>
      </c>
      <c r="D88" s="225">
        <v>12</v>
      </c>
      <c r="E88" s="202" t="s">
        <v>51</v>
      </c>
      <c r="F88" s="202" t="s">
        <v>237</v>
      </c>
      <c r="G88" s="270" t="s">
        <v>373</v>
      </c>
      <c r="H88" s="236">
        <f>+DATA!G90</f>
        <v>143840</v>
      </c>
      <c r="I88" s="238">
        <f>+DATA!H90</f>
        <v>106378</v>
      </c>
      <c r="J88" s="238">
        <f>+DATA!I90</f>
        <v>10501</v>
      </c>
      <c r="K88" s="238">
        <f>+DATA!J90</f>
        <v>7059</v>
      </c>
      <c r="L88" s="238">
        <f>+DATA!K90</f>
        <v>19902</v>
      </c>
      <c r="M88" s="249">
        <f>+'6.รายรับ'!G89/I88</f>
        <v>2266.2908188723236</v>
      </c>
      <c r="N88" s="249">
        <f>+('6.รายรับ'!H89+'6.รายรับ'!I89+'6.รายรับ'!J89)/I88</f>
        <v>1647.0058437834889</v>
      </c>
      <c r="O88" s="249">
        <f>+'6.รายรับ'!K89/'8.คำนวณ'!J88</f>
        <v>6439.5783106370827</v>
      </c>
      <c r="P88" s="249">
        <f>+'6.รายรับ'!L89/'8.คำนวณ'!K88</f>
        <v>16267.565418614535</v>
      </c>
      <c r="Q88" s="249">
        <f>+'6.รายรับ'!M89/'8.คำนวณ'!H88</f>
        <v>72.397229769187987</v>
      </c>
      <c r="R88" s="250">
        <f>+'6.รายรับ'!Q89/'8.คำนวณ'!H88</f>
        <v>401.43224798387092</v>
      </c>
      <c r="S88" s="250">
        <f>+'6.รายรับ'!V89/'8.คำนวณ'!I88</f>
        <v>2132.5591709752016</v>
      </c>
      <c r="T88" s="66"/>
      <c r="U88" s="269">
        <f>+'2.Hosp. Group'!L89</f>
        <v>14</v>
      </c>
      <c r="V88" s="63">
        <f>+DATA!L90</f>
        <v>315805</v>
      </c>
      <c r="W88" s="63">
        <f>+DATA!M90</f>
        <v>33219.699999999997</v>
      </c>
      <c r="X88" s="63">
        <f t="shared" si="2"/>
        <v>55777.2</v>
      </c>
      <c r="Y88" s="251">
        <f>+('7.รายจ่าย'!G87+'7.รายจ่าย'!K87)/'8.คำนวณ'!X88</f>
        <v>7609.5262639573175</v>
      </c>
      <c r="Z88" s="251">
        <f>+'7.รายจ่าย'!L87/'8.คำนวณ'!X88</f>
        <v>64.645177599449241</v>
      </c>
      <c r="AA88" s="251">
        <f>+'7.รายจ่าย'!M87/'8.คำนวณ'!X88</f>
        <v>2227.942224780018</v>
      </c>
      <c r="AB88" s="251">
        <f>+'7.รายจ่าย'!O87/'8.คำนวณ'!X88</f>
        <v>1130.4222935177816</v>
      </c>
      <c r="AC88" s="251">
        <f>+'7.รายจ่าย'!P87/'8.คำนวณ'!X88</f>
        <v>401.27998823892204</v>
      </c>
      <c r="AD88" s="251">
        <f>+'7.รายจ่าย'!R87/'8.คำนวณ'!X88</f>
        <v>433.29785019685465</v>
      </c>
      <c r="AE88" s="251">
        <f>+'7.รายจ่าย'!S87/'8.คำนวณ'!X88</f>
        <v>206.65387739076183</v>
      </c>
      <c r="AF88" s="251">
        <f>+'7.รายจ่าย'!T87/'8.คำนวณ'!X88</f>
        <v>758.72022977130439</v>
      </c>
      <c r="AG88" s="251">
        <f>+'7.รายจ่าย'!U87/'8.คำนวณ'!X88</f>
        <v>399.50122325968323</v>
      </c>
      <c r="AH88" s="251">
        <f>+'7.รายจ่าย'!V87/'8.คำนวณ'!X88</f>
        <v>66.037297497902372</v>
      </c>
      <c r="AI88" s="251">
        <f>+'7.รายจ่าย'!Y87/'8.คำนวณ'!X88</f>
        <v>256.63029140939312</v>
      </c>
    </row>
    <row r="89" spans="1:35" s="63" customFormat="1" ht="24.6" customHeight="1">
      <c r="A89" s="67" t="s">
        <v>221</v>
      </c>
      <c r="B89" s="280">
        <v>68</v>
      </c>
      <c r="C89" s="225">
        <v>87</v>
      </c>
      <c r="D89" s="225">
        <v>13</v>
      </c>
      <c r="E89" s="202" t="s">
        <v>45</v>
      </c>
      <c r="F89" s="202" t="s">
        <v>183</v>
      </c>
      <c r="G89" s="270" t="s">
        <v>311</v>
      </c>
      <c r="H89" s="236">
        <f>+DATA!G91</f>
        <v>399642</v>
      </c>
      <c r="I89" s="238">
        <f>+DATA!H91</f>
        <v>258303</v>
      </c>
      <c r="J89" s="238">
        <f>+DATA!I91</f>
        <v>19956</v>
      </c>
      <c r="K89" s="238">
        <f>+DATA!J91</f>
        <v>19745</v>
      </c>
      <c r="L89" s="238">
        <f>+DATA!K91</f>
        <v>101638</v>
      </c>
      <c r="M89" s="249">
        <f>+'6.รายรับ'!G90/I89</f>
        <v>4320.5563621793017</v>
      </c>
      <c r="N89" s="249">
        <f>+('6.รายรับ'!H90+'6.รายรับ'!I90+'6.รายรับ'!J90)/I89</f>
        <v>1690.1826261793319</v>
      </c>
      <c r="O89" s="249">
        <f>+'6.รายรับ'!K90/'8.คำนวณ'!J89</f>
        <v>7731.6509510924061</v>
      </c>
      <c r="P89" s="249">
        <f>+'6.รายรับ'!L90/'8.คำนวณ'!K89</f>
        <v>29010.572421878958</v>
      </c>
      <c r="Q89" s="249">
        <f>+'6.รายรับ'!M90/'8.คำนวณ'!H89</f>
        <v>101.276755871505</v>
      </c>
      <c r="R89" s="250">
        <f>+'6.รายรับ'!Q90/'8.คำนวณ'!H89</f>
        <v>518.37105514435416</v>
      </c>
      <c r="S89" s="250">
        <f>+'6.รายรับ'!V90/'8.คำนวณ'!I89</f>
        <v>2383.8616490323379</v>
      </c>
      <c r="T89" s="66"/>
      <c r="U89" s="269">
        <f>+'2.Hosp. Group'!L90</f>
        <v>14</v>
      </c>
      <c r="V89" s="63">
        <f>+DATA!L91</f>
        <v>468541</v>
      </c>
      <c r="W89" s="63">
        <f>+DATA!M91</f>
        <v>150148</v>
      </c>
      <c r="X89" s="63">
        <f t="shared" si="2"/>
        <v>183615.21428571429</v>
      </c>
      <c r="Y89" s="251">
        <f>+('7.รายจ่าย'!G88+'7.รายจ่าย'!K88)/'8.คำนวณ'!X89</f>
        <v>7127.5380086072855</v>
      </c>
      <c r="Z89" s="251">
        <f>+'7.รายจ่าย'!L88/'8.คำนวณ'!X89</f>
        <v>56.859057571092968</v>
      </c>
      <c r="AA89" s="251">
        <f>+'7.รายจ่าย'!M88/'8.คำนวณ'!X89</f>
        <v>4234.8810370366909</v>
      </c>
      <c r="AB89" s="251">
        <f>+'7.รายจ่าย'!O88/'8.คำนวณ'!X89</f>
        <v>2412.9195118907433</v>
      </c>
      <c r="AC89" s="251">
        <f>+'7.รายจ่าย'!P88/'8.คำนวณ'!X89</f>
        <v>82.460668680972205</v>
      </c>
      <c r="AD89" s="251">
        <f>+'7.รายจ่าย'!R88/'8.คำนวณ'!X89</f>
        <v>487.77663255418065</v>
      </c>
      <c r="AE89" s="251">
        <f>+'7.รายจ่าย'!S88/'8.คำนวณ'!X89</f>
        <v>835.30564123810154</v>
      </c>
      <c r="AF89" s="251">
        <f>+'7.รายจ่าย'!T88/'8.คำนวณ'!X89</f>
        <v>683.00048167499347</v>
      </c>
      <c r="AG89" s="251">
        <f>+'7.รายจ่าย'!U88/'8.คำนวณ'!X89</f>
        <v>318.77003159946673</v>
      </c>
      <c r="AH89" s="251">
        <f>+'7.รายจ่าย'!V88/'8.คำนวณ'!X89</f>
        <v>7.1008538430327706</v>
      </c>
      <c r="AI89" s="251">
        <f>+'7.รายจ่าย'!Y88/'8.คำนวณ'!X89</f>
        <v>169.27949538884306</v>
      </c>
    </row>
    <row r="90" spans="1:35" s="63" customFormat="1" ht="25.2" customHeight="1">
      <c r="A90" s="67" t="s">
        <v>183</v>
      </c>
      <c r="B90" s="280">
        <v>35</v>
      </c>
      <c r="C90" s="225">
        <v>88</v>
      </c>
      <c r="D90" s="225">
        <v>13</v>
      </c>
      <c r="E90" s="202" t="s">
        <v>49</v>
      </c>
      <c r="F90" s="202" t="s">
        <v>221</v>
      </c>
      <c r="G90" s="270" t="s">
        <v>355</v>
      </c>
      <c r="H90" s="236">
        <f>+DATA!G92</f>
        <v>193882</v>
      </c>
      <c r="I90" s="238">
        <f>+DATA!H92</f>
        <v>142594</v>
      </c>
      <c r="J90" s="238">
        <f>+DATA!I92</f>
        <v>18624</v>
      </c>
      <c r="K90" s="238">
        <f>+DATA!J92</f>
        <v>14222</v>
      </c>
      <c r="L90" s="238">
        <f>+DATA!K92</f>
        <v>18442</v>
      </c>
      <c r="M90" s="249">
        <f>+'6.รายรับ'!G91/I90</f>
        <v>5277.0337075893785</v>
      </c>
      <c r="N90" s="249">
        <f>+('6.รายรับ'!H91+'6.รายรับ'!I91+'6.รายรับ'!J91)/I90</f>
        <v>3578.1542331374394</v>
      </c>
      <c r="O90" s="249">
        <f>+'6.รายรับ'!K91/'8.คำนวณ'!J90</f>
        <v>8367.8049908719931</v>
      </c>
      <c r="P90" s="249">
        <f>+'6.รายรับ'!L91/'8.คำนวณ'!K90</f>
        <v>30104.939760230627</v>
      </c>
      <c r="Q90" s="249">
        <f>+'6.รายรับ'!M91/'8.คำนวณ'!H90</f>
        <v>173.59369776461972</v>
      </c>
      <c r="R90" s="250">
        <f>+'6.รายรับ'!Q91/'8.คำนวณ'!H90</f>
        <v>520.90120599127306</v>
      </c>
      <c r="S90" s="250">
        <f>+'6.รายรับ'!V91/'8.คำนวณ'!I90</f>
        <v>2879.0262253671262</v>
      </c>
      <c r="T90" s="66"/>
      <c r="U90" s="269">
        <f>+'2.Hosp. Group'!L91</f>
        <v>14</v>
      </c>
      <c r="V90" s="63">
        <f>+DATA!L92</f>
        <v>543164</v>
      </c>
      <c r="W90" s="63">
        <f>+DATA!M92</f>
        <v>91987.5</v>
      </c>
      <c r="X90" s="63">
        <f t="shared" si="2"/>
        <v>130784.92857142858</v>
      </c>
      <c r="Y90" s="251">
        <f>+('7.รายจ่าย'!G89+'7.รายจ่าย'!K89)/'8.คำนวณ'!X90</f>
        <v>6798.9527462589886</v>
      </c>
      <c r="Z90" s="251">
        <f>+'7.รายจ่าย'!L89/'8.คำนวณ'!X90</f>
        <v>43.936122172224948</v>
      </c>
      <c r="AA90" s="251">
        <f>+'7.รายจ่าย'!M89/'8.คำนวณ'!X90</f>
        <v>3411.2229923063433</v>
      </c>
      <c r="AB90" s="251">
        <f>+'7.รายจ่าย'!O89/'8.คำนวณ'!X90</f>
        <v>1869.1973532446123</v>
      </c>
      <c r="AC90" s="251">
        <f>+'7.รายจ่าย'!P89/'8.คำนวณ'!X90</f>
        <v>302.99835870122649</v>
      </c>
      <c r="AD90" s="251">
        <f>+'7.รายจ่าย'!R89/'8.คำนวณ'!X90</f>
        <v>387.91472346365811</v>
      </c>
      <c r="AE90" s="251">
        <f>+'7.รายจ่าย'!S89/'8.คำนวณ'!X90</f>
        <v>839.48226756141071</v>
      </c>
      <c r="AF90" s="251">
        <f>+'7.รายจ่าย'!T89/'8.คำนวณ'!X90</f>
        <v>497.96886928321248</v>
      </c>
      <c r="AG90" s="251">
        <f>+'7.รายจ่าย'!U89/'8.คำนวณ'!X90</f>
        <v>360.19871092617149</v>
      </c>
      <c r="AH90" s="251">
        <f>+'7.รายจ่าย'!V89/'8.คำนวณ'!X90</f>
        <v>5.1413169494737545</v>
      </c>
      <c r="AI90" s="251">
        <f>+'7.รายจ่าย'!Y89/'8.คำนวณ'!X90</f>
        <v>14.108748004493746</v>
      </c>
    </row>
    <row r="91" spans="1:35" s="63" customFormat="1">
      <c r="B91" s="162"/>
      <c r="C91" s="278"/>
      <c r="D91" s="278"/>
      <c r="E91" s="176"/>
      <c r="F91" s="176"/>
      <c r="G91" s="166"/>
      <c r="H91" s="249"/>
      <c r="I91" s="249"/>
      <c r="J91" s="249"/>
      <c r="K91" s="249"/>
      <c r="L91" s="249"/>
      <c r="M91" s="251"/>
      <c r="N91" s="251"/>
      <c r="O91" s="251"/>
      <c r="P91" s="251"/>
      <c r="Q91" s="251"/>
      <c r="R91" s="251"/>
      <c r="S91" s="251"/>
      <c r="U91" s="254"/>
      <c r="Y91" s="251"/>
      <c r="Z91" s="251"/>
      <c r="AA91" s="251"/>
      <c r="AB91" s="251"/>
      <c r="AC91" s="251"/>
      <c r="AD91" s="251"/>
      <c r="AE91" s="251"/>
      <c r="AF91" s="251"/>
      <c r="AG91" s="251"/>
      <c r="AH91" s="251"/>
      <c r="AI91" s="251"/>
    </row>
    <row r="92" spans="1:35">
      <c r="G92" s="166"/>
    </row>
    <row r="111" ht="25.2" customHeight="1"/>
    <row r="112" ht="24.6" customHeight="1"/>
  </sheetData>
  <autoFilter ref="A2:AI90"/>
  <sortState ref="B3:AI90">
    <sortCondition ref="E3:E90"/>
  </sortState>
  <mergeCells count="3">
    <mergeCell ref="Y1:AI1"/>
    <mergeCell ref="M1:S1"/>
    <mergeCell ref="U1:U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AG154"/>
  <sheetViews>
    <sheetView tabSelected="1" topLeftCell="T116" zoomScale="90" zoomScaleNormal="90" workbookViewId="0">
      <selection activeCell="AD122" sqref="AD122"/>
    </sheetView>
  </sheetViews>
  <sheetFormatPr defaultColWidth="9" defaultRowHeight="13.2"/>
  <cols>
    <col min="1" max="1" width="7.44140625" style="175" customWidth="1"/>
    <col min="2" max="2" width="29.33203125" style="11" customWidth="1"/>
    <col min="3" max="4" width="16.5546875" style="11" customWidth="1"/>
    <col min="5" max="8" width="14.21875" style="11" customWidth="1"/>
    <col min="9" max="9" width="14.44140625" style="11" customWidth="1"/>
    <col min="10" max="10" width="20.6640625" style="11" customWidth="1"/>
    <col min="11" max="11" width="16.6640625" style="48" customWidth="1"/>
    <col min="12" max="12" width="16.6640625" style="49" customWidth="1"/>
    <col min="13" max="16" width="14.5546875" style="48" customWidth="1"/>
    <col min="17" max="17" width="14.5546875" style="49" customWidth="1"/>
    <col min="18" max="18" width="20.6640625" style="11" customWidth="1"/>
    <col min="19" max="19" width="16.6640625" style="59" customWidth="1"/>
    <col min="20" max="20" width="16.6640625" style="60" customWidth="1"/>
    <col min="21" max="24" width="14.5546875" style="59" customWidth="1"/>
    <col min="25" max="25" width="14.5546875" style="60" customWidth="1"/>
    <col min="26" max="26" width="20.6640625" style="11" customWidth="1"/>
    <col min="27" max="27" width="16.6640625" style="11" customWidth="1"/>
    <col min="28" max="28" width="16.6640625" style="22" customWidth="1"/>
    <col min="29" max="32" width="15.109375" style="11" customWidth="1"/>
    <col min="33" max="33" width="15.109375" style="22" customWidth="1"/>
    <col min="34" max="255" width="9" style="11"/>
    <col min="256" max="256" width="20.5546875" style="11" customWidth="1"/>
    <col min="257" max="258" width="16.5546875" style="11" customWidth="1"/>
    <col min="259" max="263" width="14.21875" style="11" customWidth="1"/>
    <col min="264" max="264" width="9" style="11" customWidth="1"/>
    <col min="265" max="265" width="20.6640625" style="11" customWidth="1"/>
    <col min="266" max="267" width="16.6640625" style="11" customWidth="1"/>
    <col min="268" max="272" width="14.5546875" style="11" customWidth="1"/>
    <col min="273" max="273" width="9" style="11" customWidth="1"/>
    <col min="274" max="274" width="20.6640625" style="11" customWidth="1"/>
    <col min="275" max="276" width="16.6640625" style="11" customWidth="1"/>
    <col min="277" max="281" width="15.109375" style="11" customWidth="1"/>
    <col min="282" max="511" width="9" style="11"/>
    <col min="512" max="512" width="20.5546875" style="11" customWidth="1"/>
    <col min="513" max="514" width="16.5546875" style="11" customWidth="1"/>
    <col min="515" max="519" width="14.21875" style="11" customWidth="1"/>
    <col min="520" max="520" width="9" style="11" customWidth="1"/>
    <col min="521" max="521" width="20.6640625" style="11" customWidth="1"/>
    <col min="522" max="523" width="16.6640625" style="11" customWidth="1"/>
    <col min="524" max="528" width="14.5546875" style="11" customWidth="1"/>
    <col min="529" max="529" width="9" style="11" customWidth="1"/>
    <col min="530" max="530" width="20.6640625" style="11" customWidth="1"/>
    <col min="531" max="532" width="16.6640625" style="11" customWidth="1"/>
    <col min="533" max="537" width="15.109375" style="11" customWidth="1"/>
    <col min="538" max="767" width="9" style="11"/>
    <col min="768" max="768" width="20.5546875" style="11" customWidth="1"/>
    <col min="769" max="770" width="16.5546875" style="11" customWidth="1"/>
    <col min="771" max="775" width="14.21875" style="11" customWidth="1"/>
    <col min="776" max="776" width="9" style="11" customWidth="1"/>
    <col min="777" max="777" width="20.6640625" style="11" customWidth="1"/>
    <col min="778" max="779" width="16.6640625" style="11" customWidth="1"/>
    <col min="780" max="784" width="14.5546875" style="11" customWidth="1"/>
    <col min="785" max="785" width="9" style="11" customWidth="1"/>
    <col min="786" max="786" width="20.6640625" style="11" customWidth="1"/>
    <col min="787" max="788" width="16.6640625" style="11" customWidth="1"/>
    <col min="789" max="793" width="15.109375" style="11" customWidth="1"/>
    <col min="794" max="1023" width="9" style="11"/>
    <col min="1024" max="1024" width="20.5546875" style="11" customWidth="1"/>
    <col min="1025" max="1026" width="16.5546875" style="11" customWidth="1"/>
    <col min="1027" max="1031" width="14.21875" style="11" customWidth="1"/>
    <col min="1032" max="1032" width="9" style="11" customWidth="1"/>
    <col min="1033" max="1033" width="20.6640625" style="11" customWidth="1"/>
    <col min="1034" max="1035" width="16.6640625" style="11" customWidth="1"/>
    <col min="1036" max="1040" width="14.5546875" style="11" customWidth="1"/>
    <col min="1041" max="1041" width="9" style="11" customWidth="1"/>
    <col min="1042" max="1042" width="20.6640625" style="11" customWidth="1"/>
    <col min="1043" max="1044" width="16.6640625" style="11" customWidth="1"/>
    <col min="1045" max="1049" width="15.109375" style="11" customWidth="1"/>
    <col min="1050" max="1279" width="9" style="11"/>
    <col min="1280" max="1280" width="20.5546875" style="11" customWidth="1"/>
    <col min="1281" max="1282" width="16.5546875" style="11" customWidth="1"/>
    <col min="1283" max="1287" width="14.21875" style="11" customWidth="1"/>
    <col min="1288" max="1288" width="9" style="11" customWidth="1"/>
    <col min="1289" max="1289" width="20.6640625" style="11" customWidth="1"/>
    <col min="1290" max="1291" width="16.6640625" style="11" customWidth="1"/>
    <col min="1292" max="1296" width="14.5546875" style="11" customWidth="1"/>
    <col min="1297" max="1297" width="9" style="11" customWidth="1"/>
    <col min="1298" max="1298" width="20.6640625" style="11" customWidth="1"/>
    <col min="1299" max="1300" width="16.6640625" style="11" customWidth="1"/>
    <col min="1301" max="1305" width="15.109375" style="11" customWidth="1"/>
    <col min="1306" max="1535" width="9" style="11"/>
    <col min="1536" max="1536" width="20.5546875" style="11" customWidth="1"/>
    <col min="1537" max="1538" width="16.5546875" style="11" customWidth="1"/>
    <col min="1539" max="1543" width="14.21875" style="11" customWidth="1"/>
    <col min="1544" max="1544" width="9" style="11" customWidth="1"/>
    <col min="1545" max="1545" width="20.6640625" style="11" customWidth="1"/>
    <col min="1546" max="1547" width="16.6640625" style="11" customWidth="1"/>
    <col min="1548" max="1552" width="14.5546875" style="11" customWidth="1"/>
    <col min="1553" max="1553" width="9" style="11" customWidth="1"/>
    <col min="1554" max="1554" width="20.6640625" style="11" customWidth="1"/>
    <col min="1555" max="1556" width="16.6640625" style="11" customWidth="1"/>
    <col min="1557" max="1561" width="15.109375" style="11" customWidth="1"/>
    <col min="1562" max="1791" width="9" style="11"/>
    <col min="1792" max="1792" width="20.5546875" style="11" customWidth="1"/>
    <col min="1793" max="1794" width="16.5546875" style="11" customWidth="1"/>
    <col min="1795" max="1799" width="14.21875" style="11" customWidth="1"/>
    <col min="1800" max="1800" width="9" style="11" customWidth="1"/>
    <col min="1801" max="1801" width="20.6640625" style="11" customWidth="1"/>
    <col min="1802" max="1803" width="16.6640625" style="11" customWidth="1"/>
    <col min="1804" max="1808" width="14.5546875" style="11" customWidth="1"/>
    <col min="1809" max="1809" width="9" style="11" customWidth="1"/>
    <col min="1810" max="1810" width="20.6640625" style="11" customWidth="1"/>
    <col min="1811" max="1812" width="16.6640625" style="11" customWidth="1"/>
    <col min="1813" max="1817" width="15.109375" style="11" customWidth="1"/>
    <col min="1818" max="2047" width="9" style="11"/>
    <col min="2048" max="2048" width="20.5546875" style="11" customWidth="1"/>
    <col min="2049" max="2050" width="16.5546875" style="11" customWidth="1"/>
    <col min="2051" max="2055" width="14.21875" style="11" customWidth="1"/>
    <col min="2056" max="2056" width="9" style="11" customWidth="1"/>
    <col min="2057" max="2057" width="20.6640625" style="11" customWidth="1"/>
    <col min="2058" max="2059" width="16.6640625" style="11" customWidth="1"/>
    <col min="2060" max="2064" width="14.5546875" style="11" customWidth="1"/>
    <col min="2065" max="2065" width="9" style="11" customWidth="1"/>
    <col min="2066" max="2066" width="20.6640625" style="11" customWidth="1"/>
    <col min="2067" max="2068" width="16.6640625" style="11" customWidth="1"/>
    <col min="2069" max="2073" width="15.109375" style="11" customWidth="1"/>
    <col min="2074" max="2303" width="9" style="11"/>
    <col min="2304" max="2304" width="20.5546875" style="11" customWidth="1"/>
    <col min="2305" max="2306" width="16.5546875" style="11" customWidth="1"/>
    <col min="2307" max="2311" width="14.21875" style="11" customWidth="1"/>
    <col min="2312" max="2312" width="9" style="11" customWidth="1"/>
    <col min="2313" max="2313" width="20.6640625" style="11" customWidth="1"/>
    <col min="2314" max="2315" width="16.6640625" style="11" customWidth="1"/>
    <col min="2316" max="2320" width="14.5546875" style="11" customWidth="1"/>
    <col min="2321" max="2321" width="9" style="11" customWidth="1"/>
    <col min="2322" max="2322" width="20.6640625" style="11" customWidth="1"/>
    <col min="2323" max="2324" width="16.6640625" style="11" customWidth="1"/>
    <col min="2325" max="2329" width="15.109375" style="11" customWidth="1"/>
    <col min="2330" max="2559" width="9" style="11"/>
    <col min="2560" max="2560" width="20.5546875" style="11" customWidth="1"/>
    <col min="2561" max="2562" width="16.5546875" style="11" customWidth="1"/>
    <col min="2563" max="2567" width="14.21875" style="11" customWidth="1"/>
    <col min="2568" max="2568" width="9" style="11" customWidth="1"/>
    <col min="2569" max="2569" width="20.6640625" style="11" customWidth="1"/>
    <col min="2570" max="2571" width="16.6640625" style="11" customWidth="1"/>
    <col min="2572" max="2576" width="14.5546875" style="11" customWidth="1"/>
    <col min="2577" max="2577" width="9" style="11" customWidth="1"/>
    <col min="2578" max="2578" width="20.6640625" style="11" customWidth="1"/>
    <col min="2579" max="2580" width="16.6640625" style="11" customWidth="1"/>
    <col min="2581" max="2585" width="15.109375" style="11" customWidth="1"/>
    <col min="2586" max="2815" width="9" style="11"/>
    <col min="2816" max="2816" width="20.5546875" style="11" customWidth="1"/>
    <col min="2817" max="2818" width="16.5546875" style="11" customWidth="1"/>
    <col min="2819" max="2823" width="14.21875" style="11" customWidth="1"/>
    <col min="2824" max="2824" width="9" style="11" customWidth="1"/>
    <col min="2825" max="2825" width="20.6640625" style="11" customWidth="1"/>
    <col min="2826" max="2827" width="16.6640625" style="11" customWidth="1"/>
    <col min="2828" max="2832" width="14.5546875" style="11" customWidth="1"/>
    <col min="2833" max="2833" width="9" style="11" customWidth="1"/>
    <col min="2834" max="2834" width="20.6640625" style="11" customWidth="1"/>
    <col min="2835" max="2836" width="16.6640625" style="11" customWidth="1"/>
    <col min="2837" max="2841" width="15.109375" style="11" customWidth="1"/>
    <col min="2842" max="3071" width="9" style="11"/>
    <col min="3072" max="3072" width="20.5546875" style="11" customWidth="1"/>
    <col min="3073" max="3074" width="16.5546875" style="11" customWidth="1"/>
    <col min="3075" max="3079" width="14.21875" style="11" customWidth="1"/>
    <col min="3080" max="3080" width="9" style="11" customWidth="1"/>
    <col min="3081" max="3081" width="20.6640625" style="11" customWidth="1"/>
    <col min="3082" max="3083" width="16.6640625" style="11" customWidth="1"/>
    <col min="3084" max="3088" width="14.5546875" style="11" customWidth="1"/>
    <col min="3089" max="3089" width="9" style="11" customWidth="1"/>
    <col min="3090" max="3090" width="20.6640625" style="11" customWidth="1"/>
    <col min="3091" max="3092" width="16.6640625" style="11" customWidth="1"/>
    <col min="3093" max="3097" width="15.109375" style="11" customWidth="1"/>
    <col min="3098" max="3327" width="9" style="11"/>
    <col min="3328" max="3328" width="20.5546875" style="11" customWidth="1"/>
    <col min="3329" max="3330" width="16.5546875" style="11" customWidth="1"/>
    <col min="3331" max="3335" width="14.21875" style="11" customWidth="1"/>
    <col min="3336" max="3336" width="9" style="11" customWidth="1"/>
    <col min="3337" max="3337" width="20.6640625" style="11" customWidth="1"/>
    <col min="3338" max="3339" width="16.6640625" style="11" customWidth="1"/>
    <col min="3340" max="3344" width="14.5546875" style="11" customWidth="1"/>
    <col min="3345" max="3345" width="9" style="11" customWidth="1"/>
    <col min="3346" max="3346" width="20.6640625" style="11" customWidth="1"/>
    <col min="3347" max="3348" width="16.6640625" style="11" customWidth="1"/>
    <col min="3349" max="3353" width="15.109375" style="11" customWidth="1"/>
    <col min="3354" max="3583" width="9" style="11"/>
    <col min="3584" max="3584" width="20.5546875" style="11" customWidth="1"/>
    <col min="3585" max="3586" width="16.5546875" style="11" customWidth="1"/>
    <col min="3587" max="3591" width="14.21875" style="11" customWidth="1"/>
    <col min="3592" max="3592" width="9" style="11" customWidth="1"/>
    <col min="3593" max="3593" width="20.6640625" style="11" customWidth="1"/>
    <col min="3594" max="3595" width="16.6640625" style="11" customWidth="1"/>
    <col min="3596" max="3600" width="14.5546875" style="11" customWidth="1"/>
    <col min="3601" max="3601" width="9" style="11" customWidth="1"/>
    <col min="3602" max="3602" width="20.6640625" style="11" customWidth="1"/>
    <col min="3603" max="3604" width="16.6640625" style="11" customWidth="1"/>
    <col min="3605" max="3609" width="15.109375" style="11" customWidth="1"/>
    <col min="3610" max="3839" width="9" style="11"/>
    <col min="3840" max="3840" width="20.5546875" style="11" customWidth="1"/>
    <col min="3841" max="3842" width="16.5546875" style="11" customWidth="1"/>
    <col min="3843" max="3847" width="14.21875" style="11" customWidth="1"/>
    <col min="3848" max="3848" width="9" style="11" customWidth="1"/>
    <col min="3849" max="3849" width="20.6640625" style="11" customWidth="1"/>
    <col min="3850" max="3851" width="16.6640625" style="11" customWidth="1"/>
    <col min="3852" max="3856" width="14.5546875" style="11" customWidth="1"/>
    <col min="3857" max="3857" width="9" style="11" customWidth="1"/>
    <col min="3858" max="3858" width="20.6640625" style="11" customWidth="1"/>
    <col min="3859" max="3860" width="16.6640625" style="11" customWidth="1"/>
    <col min="3861" max="3865" width="15.109375" style="11" customWidth="1"/>
    <col min="3866" max="4095" width="9" style="11"/>
    <col min="4096" max="4096" width="20.5546875" style="11" customWidth="1"/>
    <col min="4097" max="4098" width="16.5546875" style="11" customWidth="1"/>
    <col min="4099" max="4103" width="14.21875" style="11" customWidth="1"/>
    <col min="4104" max="4104" width="9" style="11" customWidth="1"/>
    <col min="4105" max="4105" width="20.6640625" style="11" customWidth="1"/>
    <col min="4106" max="4107" width="16.6640625" style="11" customWidth="1"/>
    <col min="4108" max="4112" width="14.5546875" style="11" customWidth="1"/>
    <col min="4113" max="4113" width="9" style="11" customWidth="1"/>
    <col min="4114" max="4114" width="20.6640625" style="11" customWidth="1"/>
    <col min="4115" max="4116" width="16.6640625" style="11" customWidth="1"/>
    <col min="4117" max="4121" width="15.109375" style="11" customWidth="1"/>
    <col min="4122" max="4351" width="9" style="11"/>
    <col min="4352" max="4352" width="20.5546875" style="11" customWidth="1"/>
    <col min="4353" max="4354" width="16.5546875" style="11" customWidth="1"/>
    <col min="4355" max="4359" width="14.21875" style="11" customWidth="1"/>
    <col min="4360" max="4360" width="9" style="11" customWidth="1"/>
    <col min="4361" max="4361" width="20.6640625" style="11" customWidth="1"/>
    <col min="4362" max="4363" width="16.6640625" style="11" customWidth="1"/>
    <col min="4364" max="4368" width="14.5546875" style="11" customWidth="1"/>
    <col min="4369" max="4369" width="9" style="11" customWidth="1"/>
    <col min="4370" max="4370" width="20.6640625" style="11" customWidth="1"/>
    <col min="4371" max="4372" width="16.6640625" style="11" customWidth="1"/>
    <col min="4373" max="4377" width="15.109375" style="11" customWidth="1"/>
    <col min="4378" max="4607" width="9" style="11"/>
    <col min="4608" max="4608" width="20.5546875" style="11" customWidth="1"/>
    <col min="4609" max="4610" width="16.5546875" style="11" customWidth="1"/>
    <col min="4611" max="4615" width="14.21875" style="11" customWidth="1"/>
    <col min="4616" max="4616" width="9" style="11" customWidth="1"/>
    <col min="4617" max="4617" width="20.6640625" style="11" customWidth="1"/>
    <col min="4618" max="4619" width="16.6640625" style="11" customWidth="1"/>
    <col min="4620" max="4624" width="14.5546875" style="11" customWidth="1"/>
    <col min="4625" max="4625" width="9" style="11" customWidth="1"/>
    <col min="4626" max="4626" width="20.6640625" style="11" customWidth="1"/>
    <col min="4627" max="4628" width="16.6640625" style="11" customWidth="1"/>
    <col min="4629" max="4633" width="15.109375" style="11" customWidth="1"/>
    <col min="4634" max="4863" width="9" style="11"/>
    <col min="4864" max="4864" width="20.5546875" style="11" customWidth="1"/>
    <col min="4865" max="4866" width="16.5546875" style="11" customWidth="1"/>
    <col min="4867" max="4871" width="14.21875" style="11" customWidth="1"/>
    <col min="4872" max="4872" width="9" style="11" customWidth="1"/>
    <col min="4873" max="4873" width="20.6640625" style="11" customWidth="1"/>
    <col min="4874" max="4875" width="16.6640625" style="11" customWidth="1"/>
    <col min="4876" max="4880" width="14.5546875" style="11" customWidth="1"/>
    <col min="4881" max="4881" width="9" style="11" customWidth="1"/>
    <col min="4882" max="4882" width="20.6640625" style="11" customWidth="1"/>
    <col min="4883" max="4884" width="16.6640625" style="11" customWidth="1"/>
    <col min="4885" max="4889" width="15.109375" style="11" customWidth="1"/>
    <col min="4890" max="5119" width="9" style="11"/>
    <col min="5120" max="5120" width="20.5546875" style="11" customWidth="1"/>
    <col min="5121" max="5122" width="16.5546875" style="11" customWidth="1"/>
    <col min="5123" max="5127" width="14.21875" style="11" customWidth="1"/>
    <col min="5128" max="5128" width="9" style="11" customWidth="1"/>
    <col min="5129" max="5129" width="20.6640625" style="11" customWidth="1"/>
    <col min="5130" max="5131" width="16.6640625" style="11" customWidth="1"/>
    <col min="5132" max="5136" width="14.5546875" style="11" customWidth="1"/>
    <col min="5137" max="5137" width="9" style="11" customWidth="1"/>
    <col min="5138" max="5138" width="20.6640625" style="11" customWidth="1"/>
    <col min="5139" max="5140" width="16.6640625" style="11" customWidth="1"/>
    <col min="5141" max="5145" width="15.109375" style="11" customWidth="1"/>
    <col min="5146" max="5375" width="9" style="11"/>
    <col min="5376" max="5376" width="20.5546875" style="11" customWidth="1"/>
    <col min="5377" max="5378" width="16.5546875" style="11" customWidth="1"/>
    <col min="5379" max="5383" width="14.21875" style="11" customWidth="1"/>
    <col min="5384" max="5384" width="9" style="11" customWidth="1"/>
    <col min="5385" max="5385" width="20.6640625" style="11" customWidth="1"/>
    <col min="5386" max="5387" width="16.6640625" style="11" customWidth="1"/>
    <col min="5388" max="5392" width="14.5546875" style="11" customWidth="1"/>
    <col min="5393" max="5393" width="9" style="11" customWidth="1"/>
    <col min="5394" max="5394" width="20.6640625" style="11" customWidth="1"/>
    <col min="5395" max="5396" width="16.6640625" style="11" customWidth="1"/>
    <col min="5397" max="5401" width="15.109375" style="11" customWidth="1"/>
    <col min="5402" max="5631" width="9" style="11"/>
    <col min="5632" max="5632" width="20.5546875" style="11" customWidth="1"/>
    <col min="5633" max="5634" width="16.5546875" style="11" customWidth="1"/>
    <col min="5635" max="5639" width="14.21875" style="11" customWidth="1"/>
    <col min="5640" max="5640" width="9" style="11" customWidth="1"/>
    <col min="5641" max="5641" width="20.6640625" style="11" customWidth="1"/>
    <col min="5642" max="5643" width="16.6640625" style="11" customWidth="1"/>
    <col min="5644" max="5648" width="14.5546875" style="11" customWidth="1"/>
    <col min="5649" max="5649" width="9" style="11" customWidth="1"/>
    <col min="5650" max="5650" width="20.6640625" style="11" customWidth="1"/>
    <col min="5651" max="5652" width="16.6640625" style="11" customWidth="1"/>
    <col min="5653" max="5657" width="15.109375" style="11" customWidth="1"/>
    <col min="5658" max="5887" width="9" style="11"/>
    <col min="5888" max="5888" width="20.5546875" style="11" customWidth="1"/>
    <col min="5889" max="5890" width="16.5546875" style="11" customWidth="1"/>
    <col min="5891" max="5895" width="14.21875" style="11" customWidth="1"/>
    <col min="5896" max="5896" width="9" style="11" customWidth="1"/>
    <col min="5897" max="5897" width="20.6640625" style="11" customWidth="1"/>
    <col min="5898" max="5899" width="16.6640625" style="11" customWidth="1"/>
    <col min="5900" max="5904" width="14.5546875" style="11" customWidth="1"/>
    <col min="5905" max="5905" width="9" style="11" customWidth="1"/>
    <col min="5906" max="5906" width="20.6640625" style="11" customWidth="1"/>
    <col min="5907" max="5908" width="16.6640625" style="11" customWidth="1"/>
    <col min="5909" max="5913" width="15.109375" style="11" customWidth="1"/>
    <col min="5914" max="6143" width="9" style="11"/>
    <col min="6144" max="6144" width="20.5546875" style="11" customWidth="1"/>
    <col min="6145" max="6146" width="16.5546875" style="11" customWidth="1"/>
    <col min="6147" max="6151" width="14.21875" style="11" customWidth="1"/>
    <col min="6152" max="6152" width="9" style="11" customWidth="1"/>
    <col min="6153" max="6153" width="20.6640625" style="11" customWidth="1"/>
    <col min="6154" max="6155" width="16.6640625" style="11" customWidth="1"/>
    <col min="6156" max="6160" width="14.5546875" style="11" customWidth="1"/>
    <col min="6161" max="6161" width="9" style="11" customWidth="1"/>
    <col min="6162" max="6162" width="20.6640625" style="11" customWidth="1"/>
    <col min="6163" max="6164" width="16.6640625" style="11" customWidth="1"/>
    <col min="6165" max="6169" width="15.109375" style="11" customWidth="1"/>
    <col min="6170" max="6399" width="9" style="11"/>
    <col min="6400" max="6400" width="20.5546875" style="11" customWidth="1"/>
    <col min="6401" max="6402" width="16.5546875" style="11" customWidth="1"/>
    <col min="6403" max="6407" width="14.21875" style="11" customWidth="1"/>
    <col min="6408" max="6408" width="9" style="11" customWidth="1"/>
    <col min="6409" max="6409" width="20.6640625" style="11" customWidth="1"/>
    <col min="6410" max="6411" width="16.6640625" style="11" customWidth="1"/>
    <col min="6412" max="6416" width="14.5546875" style="11" customWidth="1"/>
    <col min="6417" max="6417" width="9" style="11" customWidth="1"/>
    <col min="6418" max="6418" width="20.6640625" style="11" customWidth="1"/>
    <col min="6419" max="6420" width="16.6640625" style="11" customWidth="1"/>
    <col min="6421" max="6425" width="15.109375" style="11" customWidth="1"/>
    <col min="6426" max="6655" width="9" style="11"/>
    <col min="6656" max="6656" width="20.5546875" style="11" customWidth="1"/>
    <col min="6657" max="6658" width="16.5546875" style="11" customWidth="1"/>
    <col min="6659" max="6663" width="14.21875" style="11" customWidth="1"/>
    <col min="6664" max="6664" width="9" style="11" customWidth="1"/>
    <col min="6665" max="6665" width="20.6640625" style="11" customWidth="1"/>
    <col min="6666" max="6667" width="16.6640625" style="11" customWidth="1"/>
    <col min="6668" max="6672" width="14.5546875" style="11" customWidth="1"/>
    <col min="6673" max="6673" width="9" style="11" customWidth="1"/>
    <col min="6674" max="6674" width="20.6640625" style="11" customWidth="1"/>
    <col min="6675" max="6676" width="16.6640625" style="11" customWidth="1"/>
    <col min="6677" max="6681" width="15.109375" style="11" customWidth="1"/>
    <col min="6682" max="6911" width="9" style="11"/>
    <col min="6912" max="6912" width="20.5546875" style="11" customWidth="1"/>
    <col min="6913" max="6914" width="16.5546875" style="11" customWidth="1"/>
    <col min="6915" max="6919" width="14.21875" style="11" customWidth="1"/>
    <col min="6920" max="6920" width="9" style="11" customWidth="1"/>
    <col min="6921" max="6921" width="20.6640625" style="11" customWidth="1"/>
    <col min="6922" max="6923" width="16.6640625" style="11" customWidth="1"/>
    <col min="6924" max="6928" width="14.5546875" style="11" customWidth="1"/>
    <col min="6929" max="6929" width="9" style="11" customWidth="1"/>
    <col min="6930" max="6930" width="20.6640625" style="11" customWidth="1"/>
    <col min="6931" max="6932" width="16.6640625" style="11" customWidth="1"/>
    <col min="6933" max="6937" width="15.109375" style="11" customWidth="1"/>
    <col min="6938" max="7167" width="9" style="11"/>
    <col min="7168" max="7168" width="20.5546875" style="11" customWidth="1"/>
    <col min="7169" max="7170" width="16.5546875" style="11" customWidth="1"/>
    <col min="7171" max="7175" width="14.21875" style="11" customWidth="1"/>
    <col min="7176" max="7176" width="9" style="11" customWidth="1"/>
    <col min="7177" max="7177" width="20.6640625" style="11" customWidth="1"/>
    <col min="7178" max="7179" width="16.6640625" style="11" customWidth="1"/>
    <col min="7180" max="7184" width="14.5546875" style="11" customWidth="1"/>
    <col min="7185" max="7185" width="9" style="11" customWidth="1"/>
    <col min="7186" max="7186" width="20.6640625" style="11" customWidth="1"/>
    <col min="7187" max="7188" width="16.6640625" style="11" customWidth="1"/>
    <col min="7189" max="7193" width="15.109375" style="11" customWidth="1"/>
    <col min="7194" max="7423" width="9" style="11"/>
    <col min="7424" max="7424" width="20.5546875" style="11" customWidth="1"/>
    <col min="7425" max="7426" width="16.5546875" style="11" customWidth="1"/>
    <col min="7427" max="7431" width="14.21875" style="11" customWidth="1"/>
    <col min="7432" max="7432" width="9" style="11" customWidth="1"/>
    <col min="7433" max="7433" width="20.6640625" style="11" customWidth="1"/>
    <col min="7434" max="7435" width="16.6640625" style="11" customWidth="1"/>
    <col min="7436" max="7440" width="14.5546875" style="11" customWidth="1"/>
    <col min="7441" max="7441" width="9" style="11" customWidth="1"/>
    <col min="7442" max="7442" width="20.6640625" style="11" customWidth="1"/>
    <col min="7443" max="7444" width="16.6640625" style="11" customWidth="1"/>
    <col min="7445" max="7449" width="15.109375" style="11" customWidth="1"/>
    <col min="7450" max="7679" width="9" style="11"/>
    <col min="7680" max="7680" width="20.5546875" style="11" customWidth="1"/>
    <col min="7681" max="7682" width="16.5546875" style="11" customWidth="1"/>
    <col min="7683" max="7687" width="14.21875" style="11" customWidth="1"/>
    <col min="7688" max="7688" width="9" style="11" customWidth="1"/>
    <col min="7689" max="7689" width="20.6640625" style="11" customWidth="1"/>
    <col min="7690" max="7691" width="16.6640625" style="11" customWidth="1"/>
    <col min="7692" max="7696" width="14.5546875" style="11" customWidth="1"/>
    <col min="7697" max="7697" width="9" style="11" customWidth="1"/>
    <col min="7698" max="7698" width="20.6640625" style="11" customWidth="1"/>
    <col min="7699" max="7700" width="16.6640625" style="11" customWidth="1"/>
    <col min="7701" max="7705" width="15.109375" style="11" customWidth="1"/>
    <col min="7706" max="7935" width="9" style="11"/>
    <col min="7936" max="7936" width="20.5546875" style="11" customWidth="1"/>
    <col min="7937" max="7938" width="16.5546875" style="11" customWidth="1"/>
    <col min="7939" max="7943" width="14.21875" style="11" customWidth="1"/>
    <col min="7944" max="7944" width="9" style="11" customWidth="1"/>
    <col min="7945" max="7945" width="20.6640625" style="11" customWidth="1"/>
    <col min="7946" max="7947" width="16.6640625" style="11" customWidth="1"/>
    <col min="7948" max="7952" width="14.5546875" style="11" customWidth="1"/>
    <col min="7953" max="7953" width="9" style="11" customWidth="1"/>
    <col min="7954" max="7954" width="20.6640625" style="11" customWidth="1"/>
    <col min="7955" max="7956" width="16.6640625" style="11" customWidth="1"/>
    <col min="7957" max="7961" width="15.109375" style="11" customWidth="1"/>
    <col min="7962" max="8191" width="9" style="11"/>
    <col min="8192" max="8192" width="20.5546875" style="11" customWidth="1"/>
    <col min="8193" max="8194" width="16.5546875" style="11" customWidth="1"/>
    <col min="8195" max="8199" width="14.21875" style="11" customWidth="1"/>
    <col min="8200" max="8200" width="9" style="11" customWidth="1"/>
    <col min="8201" max="8201" width="20.6640625" style="11" customWidth="1"/>
    <col min="8202" max="8203" width="16.6640625" style="11" customWidth="1"/>
    <col min="8204" max="8208" width="14.5546875" style="11" customWidth="1"/>
    <col min="8209" max="8209" width="9" style="11" customWidth="1"/>
    <col min="8210" max="8210" width="20.6640625" style="11" customWidth="1"/>
    <col min="8211" max="8212" width="16.6640625" style="11" customWidth="1"/>
    <col min="8213" max="8217" width="15.109375" style="11" customWidth="1"/>
    <col min="8218" max="8447" width="9" style="11"/>
    <col min="8448" max="8448" width="20.5546875" style="11" customWidth="1"/>
    <col min="8449" max="8450" width="16.5546875" style="11" customWidth="1"/>
    <col min="8451" max="8455" width="14.21875" style="11" customWidth="1"/>
    <col min="8456" max="8456" width="9" style="11" customWidth="1"/>
    <col min="8457" max="8457" width="20.6640625" style="11" customWidth="1"/>
    <col min="8458" max="8459" width="16.6640625" style="11" customWidth="1"/>
    <col min="8460" max="8464" width="14.5546875" style="11" customWidth="1"/>
    <col min="8465" max="8465" width="9" style="11" customWidth="1"/>
    <col min="8466" max="8466" width="20.6640625" style="11" customWidth="1"/>
    <col min="8467" max="8468" width="16.6640625" style="11" customWidth="1"/>
    <col min="8469" max="8473" width="15.109375" style="11" customWidth="1"/>
    <col min="8474" max="8703" width="9" style="11"/>
    <col min="8704" max="8704" width="20.5546875" style="11" customWidth="1"/>
    <col min="8705" max="8706" width="16.5546875" style="11" customWidth="1"/>
    <col min="8707" max="8711" width="14.21875" style="11" customWidth="1"/>
    <col min="8712" max="8712" width="9" style="11" customWidth="1"/>
    <col min="8713" max="8713" width="20.6640625" style="11" customWidth="1"/>
    <col min="8714" max="8715" width="16.6640625" style="11" customWidth="1"/>
    <col min="8716" max="8720" width="14.5546875" style="11" customWidth="1"/>
    <col min="8721" max="8721" width="9" style="11" customWidth="1"/>
    <col min="8722" max="8722" width="20.6640625" style="11" customWidth="1"/>
    <col min="8723" max="8724" width="16.6640625" style="11" customWidth="1"/>
    <col min="8725" max="8729" width="15.109375" style="11" customWidth="1"/>
    <col min="8730" max="8959" width="9" style="11"/>
    <col min="8960" max="8960" width="20.5546875" style="11" customWidth="1"/>
    <col min="8961" max="8962" width="16.5546875" style="11" customWidth="1"/>
    <col min="8963" max="8967" width="14.21875" style="11" customWidth="1"/>
    <col min="8968" max="8968" width="9" style="11" customWidth="1"/>
    <col min="8969" max="8969" width="20.6640625" style="11" customWidth="1"/>
    <col min="8970" max="8971" width="16.6640625" style="11" customWidth="1"/>
    <col min="8972" max="8976" width="14.5546875" style="11" customWidth="1"/>
    <col min="8977" max="8977" width="9" style="11" customWidth="1"/>
    <col min="8978" max="8978" width="20.6640625" style="11" customWidth="1"/>
    <col min="8979" max="8980" width="16.6640625" style="11" customWidth="1"/>
    <col min="8981" max="8985" width="15.109375" style="11" customWidth="1"/>
    <col min="8986" max="9215" width="9" style="11"/>
    <col min="9216" max="9216" width="20.5546875" style="11" customWidth="1"/>
    <col min="9217" max="9218" width="16.5546875" style="11" customWidth="1"/>
    <col min="9219" max="9223" width="14.21875" style="11" customWidth="1"/>
    <col min="9224" max="9224" width="9" style="11" customWidth="1"/>
    <col min="9225" max="9225" width="20.6640625" style="11" customWidth="1"/>
    <col min="9226" max="9227" width="16.6640625" style="11" customWidth="1"/>
    <col min="9228" max="9232" width="14.5546875" style="11" customWidth="1"/>
    <col min="9233" max="9233" width="9" style="11" customWidth="1"/>
    <col min="9234" max="9234" width="20.6640625" style="11" customWidth="1"/>
    <col min="9235" max="9236" width="16.6640625" style="11" customWidth="1"/>
    <col min="9237" max="9241" width="15.109375" style="11" customWidth="1"/>
    <col min="9242" max="9471" width="9" style="11"/>
    <col min="9472" max="9472" width="20.5546875" style="11" customWidth="1"/>
    <col min="9473" max="9474" width="16.5546875" style="11" customWidth="1"/>
    <col min="9475" max="9479" width="14.21875" style="11" customWidth="1"/>
    <col min="9480" max="9480" width="9" style="11" customWidth="1"/>
    <col min="9481" max="9481" width="20.6640625" style="11" customWidth="1"/>
    <col min="9482" max="9483" width="16.6640625" style="11" customWidth="1"/>
    <col min="9484" max="9488" width="14.5546875" style="11" customWidth="1"/>
    <col min="9489" max="9489" width="9" style="11" customWidth="1"/>
    <col min="9490" max="9490" width="20.6640625" style="11" customWidth="1"/>
    <col min="9491" max="9492" width="16.6640625" style="11" customWidth="1"/>
    <col min="9493" max="9497" width="15.109375" style="11" customWidth="1"/>
    <col min="9498" max="9727" width="9" style="11"/>
    <col min="9728" max="9728" width="20.5546875" style="11" customWidth="1"/>
    <col min="9729" max="9730" width="16.5546875" style="11" customWidth="1"/>
    <col min="9731" max="9735" width="14.21875" style="11" customWidth="1"/>
    <col min="9736" max="9736" width="9" style="11" customWidth="1"/>
    <col min="9737" max="9737" width="20.6640625" style="11" customWidth="1"/>
    <col min="9738" max="9739" width="16.6640625" style="11" customWidth="1"/>
    <col min="9740" max="9744" width="14.5546875" style="11" customWidth="1"/>
    <col min="9745" max="9745" width="9" style="11" customWidth="1"/>
    <col min="9746" max="9746" width="20.6640625" style="11" customWidth="1"/>
    <col min="9747" max="9748" width="16.6640625" style="11" customWidth="1"/>
    <col min="9749" max="9753" width="15.109375" style="11" customWidth="1"/>
    <col min="9754" max="9983" width="9" style="11"/>
    <col min="9984" max="9984" width="20.5546875" style="11" customWidth="1"/>
    <col min="9985" max="9986" width="16.5546875" style="11" customWidth="1"/>
    <col min="9987" max="9991" width="14.21875" style="11" customWidth="1"/>
    <col min="9992" max="9992" width="9" style="11" customWidth="1"/>
    <col min="9993" max="9993" width="20.6640625" style="11" customWidth="1"/>
    <col min="9994" max="9995" width="16.6640625" style="11" customWidth="1"/>
    <col min="9996" max="10000" width="14.5546875" style="11" customWidth="1"/>
    <col min="10001" max="10001" width="9" style="11" customWidth="1"/>
    <col min="10002" max="10002" width="20.6640625" style="11" customWidth="1"/>
    <col min="10003" max="10004" width="16.6640625" style="11" customWidth="1"/>
    <col min="10005" max="10009" width="15.109375" style="11" customWidth="1"/>
    <col min="10010" max="10239" width="9" style="11"/>
    <col min="10240" max="10240" width="20.5546875" style="11" customWidth="1"/>
    <col min="10241" max="10242" width="16.5546875" style="11" customWidth="1"/>
    <col min="10243" max="10247" width="14.21875" style="11" customWidth="1"/>
    <col min="10248" max="10248" width="9" style="11" customWidth="1"/>
    <col min="10249" max="10249" width="20.6640625" style="11" customWidth="1"/>
    <col min="10250" max="10251" width="16.6640625" style="11" customWidth="1"/>
    <col min="10252" max="10256" width="14.5546875" style="11" customWidth="1"/>
    <col min="10257" max="10257" width="9" style="11" customWidth="1"/>
    <col min="10258" max="10258" width="20.6640625" style="11" customWidth="1"/>
    <col min="10259" max="10260" width="16.6640625" style="11" customWidth="1"/>
    <col min="10261" max="10265" width="15.109375" style="11" customWidth="1"/>
    <col min="10266" max="10495" width="9" style="11"/>
    <col min="10496" max="10496" width="20.5546875" style="11" customWidth="1"/>
    <col min="10497" max="10498" width="16.5546875" style="11" customWidth="1"/>
    <col min="10499" max="10503" width="14.21875" style="11" customWidth="1"/>
    <col min="10504" max="10504" width="9" style="11" customWidth="1"/>
    <col min="10505" max="10505" width="20.6640625" style="11" customWidth="1"/>
    <col min="10506" max="10507" width="16.6640625" style="11" customWidth="1"/>
    <col min="10508" max="10512" width="14.5546875" style="11" customWidth="1"/>
    <col min="10513" max="10513" width="9" style="11" customWidth="1"/>
    <col min="10514" max="10514" width="20.6640625" style="11" customWidth="1"/>
    <col min="10515" max="10516" width="16.6640625" style="11" customWidth="1"/>
    <col min="10517" max="10521" width="15.109375" style="11" customWidth="1"/>
    <col min="10522" max="10751" width="9" style="11"/>
    <col min="10752" max="10752" width="20.5546875" style="11" customWidth="1"/>
    <col min="10753" max="10754" width="16.5546875" style="11" customWidth="1"/>
    <col min="10755" max="10759" width="14.21875" style="11" customWidth="1"/>
    <col min="10760" max="10760" width="9" style="11" customWidth="1"/>
    <col min="10761" max="10761" width="20.6640625" style="11" customWidth="1"/>
    <col min="10762" max="10763" width="16.6640625" style="11" customWidth="1"/>
    <col min="10764" max="10768" width="14.5546875" style="11" customWidth="1"/>
    <col min="10769" max="10769" width="9" style="11" customWidth="1"/>
    <col min="10770" max="10770" width="20.6640625" style="11" customWidth="1"/>
    <col min="10771" max="10772" width="16.6640625" style="11" customWidth="1"/>
    <col min="10773" max="10777" width="15.109375" style="11" customWidth="1"/>
    <col min="10778" max="11007" width="9" style="11"/>
    <col min="11008" max="11008" width="20.5546875" style="11" customWidth="1"/>
    <col min="11009" max="11010" width="16.5546875" style="11" customWidth="1"/>
    <col min="11011" max="11015" width="14.21875" style="11" customWidth="1"/>
    <col min="11016" max="11016" width="9" style="11" customWidth="1"/>
    <col min="11017" max="11017" width="20.6640625" style="11" customWidth="1"/>
    <col min="11018" max="11019" width="16.6640625" style="11" customWidth="1"/>
    <col min="11020" max="11024" width="14.5546875" style="11" customWidth="1"/>
    <col min="11025" max="11025" width="9" style="11" customWidth="1"/>
    <col min="11026" max="11026" width="20.6640625" style="11" customWidth="1"/>
    <col min="11027" max="11028" width="16.6640625" style="11" customWidth="1"/>
    <col min="11029" max="11033" width="15.109375" style="11" customWidth="1"/>
    <col min="11034" max="11263" width="9" style="11"/>
    <col min="11264" max="11264" width="20.5546875" style="11" customWidth="1"/>
    <col min="11265" max="11266" width="16.5546875" style="11" customWidth="1"/>
    <col min="11267" max="11271" width="14.21875" style="11" customWidth="1"/>
    <col min="11272" max="11272" width="9" style="11" customWidth="1"/>
    <col min="11273" max="11273" width="20.6640625" style="11" customWidth="1"/>
    <col min="11274" max="11275" width="16.6640625" style="11" customWidth="1"/>
    <col min="11276" max="11280" width="14.5546875" style="11" customWidth="1"/>
    <col min="11281" max="11281" width="9" style="11" customWidth="1"/>
    <col min="11282" max="11282" width="20.6640625" style="11" customWidth="1"/>
    <col min="11283" max="11284" width="16.6640625" style="11" customWidth="1"/>
    <col min="11285" max="11289" width="15.109375" style="11" customWidth="1"/>
    <col min="11290" max="11519" width="9" style="11"/>
    <col min="11520" max="11520" width="20.5546875" style="11" customWidth="1"/>
    <col min="11521" max="11522" width="16.5546875" style="11" customWidth="1"/>
    <col min="11523" max="11527" width="14.21875" style="11" customWidth="1"/>
    <col min="11528" max="11528" width="9" style="11" customWidth="1"/>
    <col min="11529" max="11529" width="20.6640625" style="11" customWidth="1"/>
    <col min="11530" max="11531" width="16.6640625" style="11" customWidth="1"/>
    <col min="11532" max="11536" width="14.5546875" style="11" customWidth="1"/>
    <col min="11537" max="11537" width="9" style="11" customWidth="1"/>
    <col min="11538" max="11538" width="20.6640625" style="11" customWidth="1"/>
    <col min="11539" max="11540" width="16.6640625" style="11" customWidth="1"/>
    <col min="11541" max="11545" width="15.109375" style="11" customWidth="1"/>
    <col min="11546" max="11775" width="9" style="11"/>
    <col min="11776" max="11776" width="20.5546875" style="11" customWidth="1"/>
    <col min="11777" max="11778" width="16.5546875" style="11" customWidth="1"/>
    <col min="11779" max="11783" width="14.21875" style="11" customWidth="1"/>
    <col min="11784" max="11784" width="9" style="11" customWidth="1"/>
    <col min="11785" max="11785" width="20.6640625" style="11" customWidth="1"/>
    <col min="11786" max="11787" width="16.6640625" style="11" customWidth="1"/>
    <col min="11788" max="11792" width="14.5546875" style="11" customWidth="1"/>
    <col min="11793" max="11793" width="9" style="11" customWidth="1"/>
    <col min="11794" max="11794" width="20.6640625" style="11" customWidth="1"/>
    <col min="11795" max="11796" width="16.6640625" style="11" customWidth="1"/>
    <col min="11797" max="11801" width="15.109375" style="11" customWidth="1"/>
    <col min="11802" max="12031" width="9" style="11"/>
    <col min="12032" max="12032" width="20.5546875" style="11" customWidth="1"/>
    <col min="12033" max="12034" width="16.5546875" style="11" customWidth="1"/>
    <col min="12035" max="12039" width="14.21875" style="11" customWidth="1"/>
    <col min="12040" max="12040" width="9" style="11" customWidth="1"/>
    <col min="12041" max="12041" width="20.6640625" style="11" customWidth="1"/>
    <col min="12042" max="12043" width="16.6640625" style="11" customWidth="1"/>
    <col min="12044" max="12048" width="14.5546875" style="11" customWidth="1"/>
    <col min="12049" max="12049" width="9" style="11" customWidth="1"/>
    <col min="12050" max="12050" width="20.6640625" style="11" customWidth="1"/>
    <col min="12051" max="12052" width="16.6640625" style="11" customWidth="1"/>
    <col min="12053" max="12057" width="15.109375" style="11" customWidth="1"/>
    <col min="12058" max="12287" width="9" style="11"/>
    <col min="12288" max="12288" width="20.5546875" style="11" customWidth="1"/>
    <col min="12289" max="12290" width="16.5546875" style="11" customWidth="1"/>
    <col min="12291" max="12295" width="14.21875" style="11" customWidth="1"/>
    <col min="12296" max="12296" width="9" style="11" customWidth="1"/>
    <col min="12297" max="12297" width="20.6640625" style="11" customWidth="1"/>
    <col min="12298" max="12299" width="16.6640625" style="11" customWidth="1"/>
    <col min="12300" max="12304" width="14.5546875" style="11" customWidth="1"/>
    <col min="12305" max="12305" width="9" style="11" customWidth="1"/>
    <col min="12306" max="12306" width="20.6640625" style="11" customWidth="1"/>
    <col min="12307" max="12308" width="16.6640625" style="11" customWidth="1"/>
    <col min="12309" max="12313" width="15.109375" style="11" customWidth="1"/>
    <col min="12314" max="12543" width="9" style="11"/>
    <col min="12544" max="12544" width="20.5546875" style="11" customWidth="1"/>
    <col min="12545" max="12546" width="16.5546875" style="11" customWidth="1"/>
    <col min="12547" max="12551" width="14.21875" style="11" customWidth="1"/>
    <col min="12552" max="12552" width="9" style="11" customWidth="1"/>
    <col min="12553" max="12553" width="20.6640625" style="11" customWidth="1"/>
    <col min="12554" max="12555" width="16.6640625" style="11" customWidth="1"/>
    <col min="12556" max="12560" width="14.5546875" style="11" customWidth="1"/>
    <col min="12561" max="12561" width="9" style="11" customWidth="1"/>
    <col min="12562" max="12562" width="20.6640625" style="11" customWidth="1"/>
    <col min="12563" max="12564" width="16.6640625" style="11" customWidth="1"/>
    <col min="12565" max="12569" width="15.109375" style="11" customWidth="1"/>
    <col min="12570" max="12799" width="9" style="11"/>
    <col min="12800" max="12800" width="20.5546875" style="11" customWidth="1"/>
    <col min="12801" max="12802" width="16.5546875" style="11" customWidth="1"/>
    <col min="12803" max="12807" width="14.21875" style="11" customWidth="1"/>
    <col min="12808" max="12808" width="9" style="11" customWidth="1"/>
    <col min="12809" max="12809" width="20.6640625" style="11" customWidth="1"/>
    <col min="12810" max="12811" width="16.6640625" style="11" customWidth="1"/>
    <col min="12812" max="12816" width="14.5546875" style="11" customWidth="1"/>
    <col min="12817" max="12817" width="9" style="11" customWidth="1"/>
    <col min="12818" max="12818" width="20.6640625" style="11" customWidth="1"/>
    <col min="12819" max="12820" width="16.6640625" style="11" customWidth="1"/>
    <col min="12821" max="12825" width="15.109375" style="11" customWidth="1"/>
    <col min="12826" max="13055" width="9" style="11"/>
    <col min="13056" max="13056" width="20.5546875" style="11" customWidth="1"/>
    <col min="13057" max="13058" width="16.5546875" style="11" customWidth="1"/>
    <col min="13059" max="13063" width="14.21875" style="11" customWidth="1"/>
    <col min="13064" max="13064" width="9" style="11" customWidth="1"/>
    <col min="13065" max="13065" width="20.6640625" style="11" customWidth="1"/>
    <col min="13066" max="13067" width="16.6640625" style="11" customWidth="1"/>
    <col min="13068" max="13072" width="14.5546875" style="11" customWidth="1"/>
    <col min="13073" max="13073" width="9" style="11" customWidth="1"/>
    <col min="13074" max="13074" width="20.6640625" style="11" customWidth="1"/>
    <col min="13075" max="13076" width="16.6640625" style="11" customWidth="1"/>
    <col min="13077" max="13081" width="15.109375" style="11" customWidth="1"/>
    <col min="13082" max="13311" width="9" style="11"/>
    <col min="13312" max="13312" width="20.5546875" style="11" customWidth="1"/>
    <col min="13313" max="13314" width="16.5546875" style="11" customWidth="1"/>
    <col min="13315" max="13319" width="14.21875" style="11" customWidth="1"/>
    <col min="13320" max="13320" width="9" style="11" customWidth="1"/>
    <col min="13321" max="13321" width="20.6640625" style="11" customWidth="1"/>
    <col min="13322" max="13323" width="16.6640625" style="11" customWidth="1"/>
    <col min="13324" max="13328" width="14.5546875" style="11" customWidth="1"/>
    <col min="13329" max="13329" width="9" style="11" customWidth="1"/>
    <col min="13330" max="13330" width="20.6640625" style="11" customWidth="1"/>
    <col min="13331" max="13332" width="16.6640625" style="11" customWidth="1"/>
    <col min="13333" max="13337" width="15.109375" style="11" customWidth="1"/>
    <col min="13338" max="13567" width="9" style="11"/>
    <col min="13568" max="13568" width="20.5546875" style="11" customWidth="1"/>
    <col min="13569" max="13570" width="16.5546875" style="11" customWidth="1"/>
    <col min="13571" max="13575" width="14.21875" style="11" customWidth="1"/>
    <col min="13576" max="13576" width="9" style="11" customWidth="1"/>
    <col min="13577" max="13577" width="20.6640625" style="11" customWidth="1"/>
    <col min="13578" max="13579" width="16.6640625" style="11" customWidth="1"/>
    <col min="13580" max="13584" width="14.5546875" style="11" customWidth="1"/>
    <col min="13585" max="13585" width="9" style="11" customWidth="1"/>
    <col min="13586" max="13586" width="20.6640625" style="11" customWidth="1"/>
    <col min="13587" max="13588" width="16.6640625" style="11" customWidth="1"/>
    <col min="13589" max="13593" width="15.109375" style="11" customWidth="1"/>
    <col min="13594" max="13823" width="9" style="11"/>
    <col min="13824" max="13824" width="20.5546875" style="11" customWidth="1"/>
    <col min="13825" max="13826" width="16.5546875" style="11" customWidth="1"/>
    <col min="13827" max="13831" width="14.21875" style="11" customWidth="1"/>
    <col min="13832" max="13832" width="9" style="11" customWidth="1"/>
    <col min="13833" max="13833" width="20.6640625" style="11" customWidth="1"/>
    <col min="13834" max="13835" width="16.6640625" style="11" customWidth="1"/>
    <col min="13836" max="13840" width="14.5546875" style="11" customWidth="1"/>
    <col min="13841" max="13841" width="9" style="11" customWidth="1"/>
    <col min="13842" max="13842" width="20.6640625" style="11" customWidth="1"/>
    <col min="13843" max="13844" width="16.6640625" style="11" customWidth="1"/>
    <col min="13845" max="13849" width="15.109375" style="11" customWidth="1"/>
    <col min="13850" max="14079" width="9" style="11"/>
    <col min="14080" max="14080" width="20.5546875" style="11" customWidth="1"/>
    <col min="14081" max="14082" width="16.5546875" style="11" customWidth="1"/>
    <col min="14083" max="14087" width="14.21875" style="11" customWidth="1"/>
    <col min="14088" max="14088" width="9" style="11" customWidth="1"/>
    <col min="14089" max="14089" width="20.6640625" style="11" customWidth="1"/>
    <col min="14090" max="14091" width="16.6640625" style="11" customWidth="1"/>
    <col min="14092" max="14096" width="14.5546875" style="11" customWidth="1"/>
    <col min="14097" max="14097" width="9" style="11" customWidth="1"/>
    <col min="14098" max="14098" width="20.6640625" style="11" customWidth="1"/>
    <col min="14099" max="14100" width="16.6640625" style="11" customWidth="1"/>
    <col min="14101" max="14105" width="15.109375" style="11" customWidth="1"/>
    <col min="14106" max="14335" width="9" style="11"/>
    <col min="14336" max="14336" width="20.5546875" style="11" customWidth="1"/>
    <col min="14337" max="14338" width="16.5546875" style="11" customWidth="1"/>
    <col min="14339" max="14343" width="14.21875" style="11" customWidth="1"/>
    <col min="14344" max="14344" width="9" style="11" customWidth="1"/>
    <col min="14345" max="14345" width="20.6640625" style="11" customWidth="1"/>
    <col min="14346" max="14347" width="16.6640625" style="11" customWidth="1"/>
    <col min="14348" max="14352" width="14.5546875" style="11" customWidth="1"/>
    <col min="14353" max="14353" width="9" style="11" customWidth="1"/>
    <col min="14354" max="14354" width="20.6640625" style="11" customWidth="1"/>
    <col min="14355" max="14356" width="16.6640625" style="11" customWidth="1"/>
    <col min="14357" max="14361" width="15.109375" style="11" customWidth="1"/>
    <col min="14362" max="14591" width="9" style="11"/>
    <col min="14592" max="14592" width="20.5546875" style="11" customWidth="1"/>
    <col min="14593" max="14594" width="16.5546875" style="11" customWidth="1"/>
    <col min="14595" max="14599" width="14.21875" style="11" customWidth="1"/>
    <col min="14600" max="14600" width="9" style="11" customWidth="1"/>
    <col min="14601" max="14601" width="20.6640625" style="11" customWidth="1"/>
    <col min="14602" max="14603" width="16.6640625" style="11" customWidth="1"/>
    <col min="14604" max="14608" width="14.5546875" style="11" customWidth="1"/>
    <col min="14609" max="14609" width="9" style="11" customWidth="1"/>
    <col min="14610" max="14610" width="20.6640625" style="11" customWidth="1"/>
    <col min="14611" max="14612" width="16.6640625" style="11" customWidth="1"/>
    <col min="14613" max="14617" width="15.109375" style="11" customWidth="1"/>
    <col min="14618" max="14847" width="9" style="11"/>
    <col min="14848" max="14848" width="20.5546875" style="11" customWidth="1"/>
    <col min="14849" max="14850" width="16.5546875" style="11" customWidth="1"/>
    <col min="14851" max="14855" width="14.21875" style="11" customWidth="1"/>
    <col min="14856" max="14856" width="9" style="11" customWidth="1"/>
    <col min="14857" max="14857" width="20.6640625" style="11" customWidth="1"/>
    <col min="14858" max="14859" width="16.6640625" style="11" customWidth="1"/>
    <col min="14860" max="14864" width="14.5546875" style="11" customWidth="1"/>
    <col min="14865" max="14865" width="9" style="11" customWidth="1"/>
    <col min="14866" max="14866" width="20.6640625" style="11" customWidth="1"/>
    <col min="14867" max="14868" width="16.6640625" style="11" customWidth="1"/>
    <col min="14869" max="14873" width="15.109375" style="11" customWidth="1"/>
    <col min="14874" max="15103" width="9" style="11"/>
    <col min="15104" max="15104" width="20.5546875" style="11" customWidth="1"/>
    <col min="15105" max="15106" width="16.5546875" style="11" customWidth="1"/>
    <col min="15107" max="15111" width="14.21875" style="11" customWidth="1"/>
    <col min="15112" max="15112" width="9" style="11" customWidth="1"/>
    <col min="15113" max="15113" width="20.6640625" style="11" customWidth="1"/>
    <col min="15114" max="15115" width="16.6640625" style="11" customWidth="1"/>
    <col min="15116" max="15120" width="14.5546875" style="11" customWidth="1"/>
    <col min="15121" max="15121" width="9" style="11" customWidth="1"/>
    <col min="15122" max="15122" width="20.6640625" style="11" customWidth="1"/>
    <col min="15123" max="15124" width="16.6640625" style="11" customWidth="1"/>
    <col min="15125" max="15129" width="15.109375" style="11" customWidth="1"/>
    <col min="15130" max="15359" width="9" style="11"/>
    <col min="15360" max="15360" width="20.5546875" style="11" customWidth="1"/>
    <col min="15361" max="15362" width="16.5546875" style="11" customWidth="1"/>
    <col min="15363" max="15367" width="14.21875" style="11" customWidth="1"/>
    <col min="15368" max="15368" width="9" style="11" customWidth="1"/>
    <col min="15369" max="15369" width="20.6640625" style="11" customWidth="1"/>
    <col min="15370" max="15371" width="16.6640625" style="11" customWidth="1"/>
    <col min="15372" max="15376" width="14.5546875" style="11" customWidth="1"/>
    <col min="15377" max="15377" width="9" style="11" customWidth="1"/>
    <col min="15378" max="15378" width="20.6640625" style="11" customWidth="1"/>
    <col min="15379" max="15380" width="16.6640625" style="11" customWidth="1"/>
    <col min="15381" max="15385" width="15.109375" style="11" customWidth="1"/>
    <col min="15386" max="15615" width="9" style="11"/>
    <col min="15616" max="15616" width="20.5546875" style="11" customWidth="1"/>
    <col min="15617" max="15618" width="16.5546875" style="11" customWidth="1"/>
    <col min="15619" max="15623" width="14.21875" style="11" customWidth="1"/>
    <col min="15624" max="15624" width="9" style="11" customWidth="1"/>
    <col min="15625" max="15625" width="20.6640625" style="11" customWidth="1"/>
    <col min="15626" max="15627" width="16.6640625" style="11" customWidth="1"/>
    <col min="15628" max="15632" width="14.5546875" style="11" customWidth="1"/>
    <col min="15633" max="15633" width="9" style="11" customWidth="1"/>
    <col min="15634" max="15634" width="20.6640625" style="11" customWidth="1"/>
    <col min="15635" max="15636" width="16.6640625" style="11" customWidth="1"/>
    <col min="15637" max="15641" width="15.109375" style="11" customWidth="1"/>
    <col min="15642" max="15871" width="9" style="11"/>
    <col min="15872" max="15872" width="20.5546875" style="11" customWidth="1"/>
    <col min="15873" max="15874" width="16.5546875" style="11" customWidth="1"/>
    <col min="15875" max="15879" width="14.21875" style="11" customWidth="1"/>
    <col min="15880" max="15880" width="9" style="11" customWidth="1"/>
    <col min="15881" max="15881" width="20.6640625" style="11" customWidth="1"/>
    <col min="15882" max="15883" width="16.6640625" style="11" customWidth="1"/>
    <col min="15884" max="15888" width="14.5546875" style="11" customWidth="1"/>
    <col min="15889" max="15889" width="9" style="11" customWidth="1"/>
    <col min="15890" max="15890" width="20.6640625" style="11" customWidth="1"/>
    <col min="15891" max="15892" width="16.6640625" style="11" customWidth="1"/>
    <col min="15893" max="15897" width="15.109375" style="11" customWidth="1"/>
    <col min="15898" max="16127" width="9" style="11"/>
    <col min="16128" max="16128" width="20.5546875" style="11" customWidth="1"/>
    <col min="16129" max="16130" width="16.5546875" style="11" customWidth="1"/>
    <col min="16131" max="16135" width="14.21875" style="11" customWidth="1"/>
    <col min="16136" max="16136" width="9" style="11" customWidth="1"/>
    <col min="16137" max="16137" width="20.6640625" style="11" customWidth="1"/>
    <col min="16138" max="16139" width="16.6640625" style="11" customWidth="1"/>
    <col min="16140" max="16144" width="14.5546875" style="11" customWidth="1"/>
    <col min="16145" max="16145" width="9" style="11" customWidth="1"/>
    <col min="16146" max="16146" width="20.6640625" style="11" customWidth="1"/>
    <col min="16147" max="16148" width="16.6640625" style="11" customWidth="1"/>
    <col min="16149" max="16153" width="15.109375" style="11" customWidth="1"/>
    <col min="16154" max="16384" width="9" style="11"/>
  </cols>
  <sheetData>
    <row r="1" spans="1:33" s="9" customFormat="1" ht="28.5" customHeight="1">
      <c r="A1" s="174"/>
      <c r="B1" s="8" t="s">
        <v>1350</v>
      </c>
      <c r="C1" s="8"/>
      <c r="J1" s="8" t="s">
        <v>1340</v>
      </c>
      <c r="K1" s="43"/>
      <c r="L1" s="44"/>
      <c r="M1" s="43"/>
      <c r="N1" s="43"/>
      <c r="O1" s="43"/>
      <c r="P1" s="43"/>
      <c r="Q1" s="44"/>
      <c r="R1" s="8" t="s">
        <v>1351</v>
      </c>
      <c r="S1" s="55"/>
      <c r="T1" s="56"/>
      <c r="U1" s="55"/>
      <c r="V1" s="55"/>
      <c r="W1" s="55"/>
      <c r="X1" s="55"/>
      <c r="Y1" s="56"/>
      <c r="Z1" s="8" t="s">
        <v>1352</v>
      </c>
      <c r="AB1" s="10"/>
      <c r="AG1" s="10"/>
    </row>
    <row r="2" spans="1:33" ht="13.5" customHeight="1">
      <c r="B2" s="377" t="s">
        <v>134</v>
      </c>
      <c r="C2" s="378" t="s">
        <v>135</v>
      </c>
      <c r="D2" s="379"/>
      <c r="E2" s="379"/>
      <c r="F2" s="379"/>
      <c r="G2" s="379"/>
      <c r="H2" s="379"/>
      <c r="I2" s="380"/>
      <c r="J2" s="377" t="s">
        <v>134</v>
      </c>
      <c r="K2" s="374" t="s">
        <v>4</v>
      </c>
      <c r="L2" s="375"/>
      <c r="M2" s="375"/>
      <c r="N2" s="375"/>
      <c r="O2" s="375"/>
      <c r="P2" s="375"/>
      <c r="Q2" s="376"/>
      <c r="R2" s="377" t="s">
        <v>134</v>
      </c>
      <c r="S2" s="381" t="s">
        <v>4</v>
      </c>
      <c r="T2" s="382"/>
      <c r="U2" s="382"/>
      <c r="V2" s="382"/>
      <c r="W2" s="382"/>
      <c r="X2" s="382"/>
      <c r="Y2" s="383"/>
      <c r="Z2" s="377" t="s">
        <v>134</v>
      </c>
      <c r="AA2" s="378" t="s">
        <v>136</v>
      </c>
      <c r="AB2" s="379"/>
      <c r="AC2" s="379"/>
      <c r="AD2" s="379"/>
      <c r="AE2" s="379"/>
      <c r="AF2" s="379"/>
      <c r="AG2" s="380"/>
    </row>
    <row r="3" spans="1:33" ht="13.5" customHeight="1">
      <c r="B3" s="377"/>
      <c r="C3" s="12" t="s">
        <v>137</v>
      </c>
      <c r="D3" s="13" t="s">
        <v>253</v>
      </c>
      <c r="E3" s="12" t="s">
        <v>139</v>
      </c>
      <c r="F3" s="12" t="s">
        <v>140</v>
      </c>
      <c r="G3" s="12" t="s">
        <v>141</v>
      </c>
      <c r="H3" s="12" t="s">
        <v>142</v>
      </c>
      <c r="I3" s="12" t="s">
        <v>143</v>
      </c>
      <c r="J3" s="377"/>
      <c r="K3" s="45" t="s">
        <v>137</v>
      </c>
      <c r="L3" s="46" t="s">
        <v>253</v>
      </c>
      <c r="M3" s="45" t="s">
        <v>139</v>
      </c>
      <c r="N3" s="45" t="s">
        <v>140</v>
      </c>
      <c r="O3" s="45" t="s">
        <v>141</v>
      </c>
      <c r="P3" s="45" t="s">
        <v>142</v>
      </c>
      <c r="Q3" s="45" t="s">
        <v>143</v>
      </c>
      <c r="R3" s="377"/>
      <c r="S3" s="57" t="s">
        <v>137</v>
      </c>
      <c r="T3" s="58" t="s">
        <v>253</v>
      </c>
      <c r="U3" s="57" t="s">
        <v>139</v>
      </c>
      <c r="V3" s="57" t="s">
        <v>140</v>
      </c>
      <c r="W3" s="57" t="s">
        <v>141</v>
      </c>
      <c r="X3" s="57" t="s">
        <v>142</v>
      </c>
      <c r="Y3" s="57" t="s">
        <v>143</v>
      </c>
      <c r="Z3" s="377"/>
      <c r="AA3" s="12" t="s">
        <v>137</v>
      </c>
      <c r="AB3" s="13" t="s">
        <v>253</v>
      </c>
      <c r="AC3" s="12" t="s">
        <v>139</v>
      </c>
      <c r="AD3" s="12" t="s">
        <v>140</v>
      </c>
      <c r="AE3" s="12" t="s">
        <v>141</v>
      </c>
      <c r="AF3" s="12" t="s">
        <v>142</v>
      </c>
      <c r="AG3" s="12" t="s">
        <v>143</v>
      </c>
    </row>
    <row r="4" spans="1:33" ht="13.5" customHeight="1">
      <c r="A4" s="297" t="s">
        <v>45</v>
      </c>
      <c r="B4" s="14" t="str">
        <f>+'8.คำนวณ'!G3</f>
        <v>ห้วยเกิ้ง,รพช.</v>
      </c>
      <c r="C4" s="53">
        <f>+'8.คำนวณ'!M3</f>
        <v>1118.4247108048239</v>
      </c>
      <c r="D4" s="53">
        <f>+'8.คำนวณ'!N3</f>
        <v>617.11776273689395</v>
      </c>
      <c r="E4" s="53">
        <f>+'8.คำนวณ'!O3</f>
        <v>2551.625</v>
      </c>
      <c r="F4" s="53">
        <f>+'8.คำนวณ'!P3</f>
        <v>47538.446637168141</v>
      </c>
      <c r="G4" s="53">
        <f>+'8.คำนวณ'!Q3</f>
        <v>16.280810028929604</v>
      </c>
      <c r="H4" s="53">
        <f>+'8.คำนวณ'!R3</f>
        <v>68.966827386692387</v>
      </c>
      <c r="I4" s="53">
        <f>+'8.คำนวณ'!S3</f>
        <v>2582.6952227418165</v>
      </c>
      <c r="J4" s="14" t="str">
        <f>+B4</f>
        <v>ห้วยเกิ้ง,รพช.</v>
      </c>
      <c r="K4" s="47">
        <f>+(C4-C11)*100/C11</f>
        <v>-18.067712973383184</v>
      </c>
      <c r="L4" s="47">
        <f t="shared" ref="L4:Q4" si="0">+(D4-D11)*100/D11</f>
        <v>6.0615244435314777</v>
      </c>
      <c r="M4" s="47">
        <f t="shared" si="0"/>
        <v>56.0292997459253</v>
      </c>
      <c r="N4" s="47">
        <f t="shared" si="0"/>
        <v>283.69514459250439</v>
      </c>
      <c r="O4" s="47">
        <f t="shared" si="0"/>
        <v>17.385054792954573</v>
      </c>
      <c r="P4" s="47">
        <f t="shared" si="0"/>
        <v>9.0406515127742786</v>
      </c>
      <c r="Q4" s="47">
        <f t="shared" si="0"/>
        <v>85.570986952373872</v>
      </c>
      <c r="R4" s="14" t="str">
        <f>+J4</f>
        <v>ห้วยเกิ้ง,รพช.</v>
      </c>
      <c r="S4" s="15">
        <f>+K4/100</f>
        <v>-0.18067712973383185</v>
      </c>
      <c r="T4" s="15">
        <f t="shared" ref="T4:Y4" si="1">+L4/100</f>
        <v>6.0615244435314776E-2</v>
      </c>
      <c r="U4" s="15">
        <f t="shared" si="1"/>
        <v>0.56029299745925298</v>
      </c>
      <c r="V4" s="15">
        <f t="shared" si="1"/>
        <v>2.836951445925044</v>
      </c>
      <c r="W4" s="15">
        <f t="shared" si="1"/>
        <v>0.17385054792954574</v>
      </c>
      <c r="X4" s="15">
        <f t="shared" si="1"/>
        <v>9.0406515127742781E-2</v>
      </c>
      <c r="Y4" s="15">
        <f t="shared" si="1"/>
        <v>0.85570986952373873</v>
      </c>
      <c r="Z4" s="14" t="str">
        <f>+R4</f>
        <v>ห้วยเกิ้ง,รพช.</v>
      </c>
      <c r="AA4" s="17" t="str">
        <f>+IF(AND(C4&gt;C13),"OK","Not OK")</f>
        <v>OK</v>
      </c>
      <c r="AB4" s="17" t="str">
        <f t="shared" ref="AB4:AF4" si="2">+IF(AND(D4&gt;D13),"OK","Not OK")</f>
        <v>OK</v>
      </c>
      <c r="AC4" s="17" t="str">
        <f t="shared" si="2"/>
        <v>OK</v>
      </c>
      <c r="AD4" s="17" t="str">
        <f t="shared" si="2"/>
        <v>OK</v>
      </c>
      <c r="AE4" s="17" t="str">
        <f t="shared" si="2"/>
        <v>OK</v>
      </c>
      <c r="AF4" s="17" t="str">
        <f t="shared" si="2"/>
        <v>OK</v>
      </c>
      <c r="AG4" s="17" t="str">
        <f>+IF(AND(I4&gt;I13),"OK","Not OK")</f>
        <v>OK</v>
      </c>
    </row>
    <row r="5" spans="1:33" ht="13.5" customHeight="1">
      <c r="A5" s="297" t="s">
        <v>53</v>
      </c>
      <c r="B5" s="14" t="str">
        <f>+'8.คำนวณ'!G4</f>
        <v>นาแห้ว,รพช.</v>
      </c>
      <c r="C5" s="53">
        <f>+'8.คำนวณ'!M4</f>
        <v>1834.768574361314</v>
      </c>
      <c r="D5" s="53">
        <f>+'8.คำนวณ'!N4</f>
        <v>1248.541207801095</v>
      </c>
      <c r="E5" s="53">
        <f>+'8.คำนวณ'!O4</f>
        <v>2513.0580524344568</v>
      </c>
      <c r="F5" s="53">
        <f>+'8.คำนวณ'!P4</f>
        <v>4773.1354255319156</v>
      </c>
      <c r="G5" s="53">
        <f>+'8.คำนวณ'!Q4</f>
        <v>14.81671792243294</v>
      </c>
      <c r="H5" s="53">
        <f>+'8.คำนวณ'!R4</f>
        <v>98.261831539381518</v>
      </c>
      <c r="I5" s="53">
        <f>+'8.คำนวณ'!S4</f>
        <v>1907.6560960310219</v>
      </c>
      <c r="J5" s="14" t="str">
        <f t="shared" ref="J5:J10" si="3">+B5</f>
        <v>นาแห้ว,รพช.</v>
      </c>
      <c r="K5" s="47">
        <f>+(C5-C11)*100/C11</f>
        <v>34.40939207594208</v>
      </c>
      <c r="L5" s="47">
        <f t="shared" ref="L5:Q5" si="4">+(D5-D11)*100/D11</f>
        <v>114.58170842897921</v>
      </c>
      <c r="M5" s="47">
        <f t="shared" si="4"/>
        <v>53.670969731918724</v>
      </c>
      <c r="N5" s="47">
        <f t="shared" si="4"/>
        <v>-61.474784793932187</v>
      </c>
      <c r="O5" s="47">
        <f t="shared" si="4"/>
        <v>6.8289134315813822</v>
      </c>
      <c r="P5" s="47">
        <f t="shared" si="4"/>
        <v>55.357793534809957</v>
      </c>
      <c r="Q5" s="47">
        <f t="shared" si="4"/>
        <v>37.068292607276035</v>
      </c>
      <c r="R5" s="14" t="str">
        <f t="shared" ref="R5:R10" si="5">+J5</f>
        <v>นาแห้ว,รพช.</v>
      </c>
      <c r="S5" s="15">
        <f t="shared" ref="S5:S10" si="6">+K5/100</f>
        <v>0.3440939207594208</v>
      </c>
      <c r="T5" s="15">
        <f t="shared" ref="T5:T10" si="7">+L5/100</f>
        <v>1.1458170842897921</v>
      </c>
      <c r="U5" s="15">
        <f t="shared" ref="U5:U10" si="8">+M5/100</f>
        <v>0.53670969731918727</v>
      </c>
      <c r="V5" s="15">
        <f t="shared" ref="V5:V10" si="9">+N5/100</f>
        <v>-0.61474784793932191</v>
      </c>
      <c r="W5" s="15">
        <f t="shared" ref="W5:W10" si="10">+O5/100</f>
        <v>6.8289134315813821E-2</v>
      </c>
      <c r="X5" s="15">
        <f t="shared" ref="X5:X10" si="11">+P5/100</f>
        <v>0.55357793534809963</v>
      </c>
      <c r="Y5" s="15">
        <f t="shared" ref="Y5:Y10" si="12">+Q5/100</f>
        <v>0.37068292607276038</v>
      </c>
      <c r="Z5" s="14" t="str">
        <f t="shared" ref="Z5:Z10" si="13">+R5</f>
        <v>นาแห้ว,รพช.</v>
      </c>
      <c r="AA5" s="17" t="str">
        <f>+IF(AND(C5&gt;C13),"OK","Not OK")</f>
        <v>OK</v>
      </c>
      <c r="AB5" s="17" t="str">
        <f t="shared" ref="AB5:AG5" si="14">+IF(AND(D5&gt;D13),"OK","Not OK")</f>
        <v>OK</v>
      </c>
      <c r="AC5" s="17" t="str">
        <f t="shared" si="14"/>
        <v>OK</v>
      </c>
      <c r="AD5" s="17" t="str">
        <f t="shared" si="14"/>
        <v>OK</v>
      </c>
      <c r="AE5" s="17" t="str">
        <f t="shared" si="14"/>
        <v>OK</v>
      </c>
      <c r="AF5" s="17" t="str">
        <f t="shared" si="14"/>
        <v>OK</v>
      </c>
      <c r="AG5" s="17" t="str">
        <f t="shared" si="14"/>
        <v>OK</v>
      </c>
    </row>
    <row r="6" spans="1:33" ht="13.5" customHeight="1">
      <c r="A6" s="297" t="s">
        <v>55</v>
      </c>
      <c r="B6" s="14" t="str">
        <f>+'8.คำนวณ'!G5</f>
        <v>บุ่งคล้า,รพช.</v>
      </c>
      <c r="C6" s="53">
        <f>+'8.คำนวณ'!M5</f>
        <v>1677.1245814429324</v>
      </c>
      <c r="D6" s="53">
        <f>+'8.คำนวณ'!N5</f>
        <v>666.97251312160847</v>
      </c>
      <c r="E6" s="53">
        <f>+'8.คำนวณ'!O5</f>
        <v>1546.1876049382718</v>
      </c>
      <c r="F6" s="53">
        <f>+'8.คำนวณ'!P5</f>
        <v>4949.3771717171721</v>
      </c>
      <c r="G6" s="53">
        <f>+'8.คำนวณ'!Q5</f>
        <v>9.5743325026699893</v>
      </c>
      <c r="H6" s="53">
        <f>+'8.คำนวณ'!R5</f>
        <v>93.358561765752938</v>
      </c>
      <c r="I6" s="53">
        <f>+'8.คำนวณ'!S5</f>
        <v>1481.0284725558224</v>
      </c>
      <c r="J6" s="14" t="str">
        <f t="shared" si="3"/>
        <v>บุ่งคล้า,รพช.</v>
      </c>
      <c r="K6" s="47">
        <f>+(C6-C11)*100/C11</f>
        <v>22.860887513201977</v>
      </c>
      <c r="L6" s="47">
        <f t="shared" ref="L6:Q6" si="15">+(D6-D11)*100/D11</f>
        <v>14.629857986717694</v>
      </c>
      <c r="M6" s="47">
        <f t="shared" si="15"/>
        <v>-5.4521846766872351</v>
      </c>
      <c r="N6" s="47">
        <f t="shared" si="15"/>
        <v>-60.052291905136023</v>
      </c>
      <c r="O6" s="47">
        <f t="shared" si="15"/>
        <v>-30.968818907975841</v>
      </c>
      <c r="P6" s="47">
        <f t="shared" si="15"/>
        <v>47.605432712677676</v>
      </c>
      <c r="Q6" s="47">
        <f t="shared" si="15"/>
        <v>6.4143817422568494</v>
      </c>
      <c r="R6" s="14" t="str">
        <f t="shared" si="5"/>
        <v>บุ่งคล้า,รพช.</v>
      </c>
      <c r="S6" s="15">
        <f t="shared" si="6"/>
        <v>0.22860887513201977</v>
      </c>
      <c r="T6" s="15">
        <f t="shared" si="7"/>
        <v>0.14629857986717693</v>
      </c>
      <c r="U6" s="15">
        <f t="shared" si="8"/>
        <v>-5.4521846766872349E-2</v>
      </c>
      <c r="V6" s="15">
        <f t="shared" si="9"/>
        <v>-0.60052291905136024</v>
      </c>
      <c r="W6" s="15">
        <f t="shared" si="10"/>
        <v>-0.30968818907975842</v>
      </c>
      <c r="X6" s="15">
        <f t="shared" si="11"/>
        <v>0.47605432712677676</v>
      </c>
      <c r="Y6" s="15">
        <f t="shared" si="12"/>
        <v>6.41438174225685E-2</v>
      </c>
      <c r="Z6" s="14" t="str">
        <f t="shared" si="13"/>
        <v>บุ่งคล้า,รพช.</v>
      </c>
      <c r="AA6" s="17" t="str">
        <f>+IF(AND(C6&gt;C13),"OK","Not OK")</f>
        <v>OK</v>
      </c>
      <c r="AB6" s="17" t="str">
        <f t="shared" ref="AB6:AG6" si="16">+IF(AND(D6&gt;D13),"OK","Not OK")</f>
        <v>OK</v>
      </c>
      <c r="AC6" s="17" t="str">
        <f t="shared" si="16"/>
        <v>OK</v>
      </c>
      <c r="AD6" s="17" t="str">
        <f t="shared" si="16"/>
        <v>OK</v>
      </c>
      <c r="AE6" s="17" t="str">
        <f t="shared" si="16"/>
        <v>OK</v>
      </c>
      <c r="AF6" s="17" t="str">
        <f t="shared" si="16"/>
        <v>OK</v>
      </c>
      <c r="AG6" s="17" t="str">
        <f t="shared" si="16"/>
        <v>OK</v>
      </c>
    </row>
    <row r="7" spans="1:33" ht="13.5" customHeight="1">
      <c r="A7" s="297" t="s">
        <v>49</v>
      </c>
      <c r="B7" s="14" t="str">
        <f>+'8.คำนวณ'!G6</f>
        <v>นิคมน้ำอูน,รพช.</v>
      </c>
      <c r="C7" s="53">
        <f>+'8.คำนวณ'!M6</f>
        <v>1100.9136802218115</v>
      </c>
      <c r="D7" s="53">
        <f>+'8.คำนวณ'!N6</f>
        <v>502.87934195933451</v>
      </c>
      <c r="E7" s="337">
        <f>+'8.คำนวณ'!O6</f>
        <v>669.83823633156976</v>
      </c>
      <c r="F7" s="53">
        <f>+'8.คำนวณ'!P6</f>
        <v>4564.0952733118975</v>
      </c>
      <c r="G7" s="53">
        <f>+'8.คำนวณ'!Q6</f>
        <v>8.9602528751092869</v>
      </c>
      <c r="H7" s="337">
        <f>+'8.คำนวณ'!R6</f>
        <v>33.162115811419731</v>
      </c>
      <c r="I7" s="53">
        <f>+'8.คำนวณ'!S6</f>
        <v>1423.3313613678374</v>
      </c>
      <c r="J7" s="14" t="str">
        <f t="shared" si="3"/>
        <v>นิคมน้ำอูน,รพช.</v>
      </c>
      <c r="K7" s="47">
        <f>+(C7-C11)*100/C11</f>
        <v>-19.350516160758044</v>
      </c>
      <c r="L7" s="47">
        <f t="shared" ref="L7:Q7" si="17">+(D7-D11)*100/D11</f>
        <v>-13.572169138637051</v>
      </c>
      <c r="M7" s="47">
        <f t="shared" si="17"/>
        <v>-59.04006624881773</v>
      </c>
      <c r="N7" s="47">
        <f t="shared" si="17"/>
        <v>-63.16200213285525</v>
      </c>
      <c r="O7" s="47">
        <f t="shared" si="17"/>
        <v>-35.39634865621094</v>
      </c>
      <c r="P7" s="47">
        <f t="shared" si="17"/>
        <v>-47.568724695069619</v>
      </c>
      <c r="Q7" s="47">
        <f t="shared" si="17"/>
        <v>2.2687474555721581</v>
      </c>
      <c r="R7" s="14" t="str">
        <f t="shared" si="5"/>
        <v>นิคมน้ำอูน,รพช.</v>
      </c>
      <c r="S7" s="15">
        <f t="shared" si="6"/>
        <v>-0.19350516160758044</v>
      </c>
      <c r="T7" s="15">
        <f t="shared" si="7"/>
        <v>-0.1357216913863705</v>
      </c>
      <c r="U7" s="312">
        <f t="shared" si="8"/>
        <v>-0.59040066248817735</v>
      </c>
      <c r="V7" s="15">
        <f t="shared" si="9"/>
        <v>-0.63162002132855255</v>
      </c>
      <c r="W7" s="15">
        <f t="shared" si="10"/>
        <v>-0.35396348656210941</v>
      </c>
      <c r="X7" s="15">
        <f t="shared" si="11"/>
        <v>-0.4756872469506962</v>
      </c>
      <c r="Y7" s="15">
        <f t="shared" si="12"/>
        <v>2.2687474555721579E-2</v>
      </c>
      <c r="Z7" s="14" t="str">
        <f t="shared" si="13"/>
        <v>นิคมน้ำอูน,รพช.</v>
      </c>
      <c r="AA7" s="17" t="str">
        <f>+IF(AND(C7&gt;C13),"OK","Not OK")</f>
        <v>OK</v>
      </c>
      <c r="AB7" s="17" t="str">
        <f t="shared" ref="AB7:AG7" si="18">+IF(AND(D7&gt;D13),"OK","Not OK")</f>
        <v>OK</v>
      </c>
      <c r="AC7" s="310" t="str">
        <f t="shared" si="18"/>
        <v>Not OK</v>
      </c>
      <c r="AD7" s="17" t="str">
        <f t="shared" si="18"/>
        <v>OK</v>
      </c>
      <c r="AE7" s="17" t="str">
        <f t="shared" si="18"/>
        <v>OK</v>
      </c>
      <c r="AF7" s="17" t="str">
        <f t="shared" si="18"/>
        <v>Not OK</v>
      </c>
      <c r="AG7" s="17" t="str">
        <f t="shared" si="18"/>
        <v>OK</v>
      </c>
    </row>
    <row r="8" spans="1:33" ht="13.5" customHeight="1">
      <c r="A8" s="297" t="s">
        <v>45</v>
      </c>
      <c r="B8" s="14" t="str">
        <f>+'8.คำนวณ'!G7</f>
        <v>ประจักษ์ศิลปาคม,รพช.</v>
      </c>
      <c r="C8" s="53">
        <f>+'8.คำนวณ'!M7</f>
        <v>1259.6832303739052</v>
      </c>
      <c r="D8" s="53">
        <f>+'8.คำนวณ'!N7</f>
        <v>385.36154439142064</v>
      </c>
      <c r="E8" s="337">
        <f>+'8.คำนวณ'!O7</f>
        <v>565.38409363745495</v>
      </c>
      <c r="F8" s="53">
        <f>+'8.คำนวณ'!P7</f>
        <v>3532.9476050420167</v>
      </c>
      <c r="G8" s="53">
        <f>+'8.คำนวณ'!Q7</f>
        <v>14.376892539894664</v>
      </c>
      <c r="H8" s="53">
        <f>+'8.คำนวณ'!R7</f>
        <v>45.755211854413965</v>
      </c>
      <c r="I8" s="337">
        <f>+'8.คำนวณ'!S7</f>
        <v>629.28153914730717</v>
      </c>
      <c r="J8" s="14" t="str">
        <f t="shared" si="3"/>
        <v>ประจักษ์ศิลปาคม,รพช.</v>
      </c>
      <c r="K8" s="47">
        <f>+(C8-C11)*100/C11</f>
        <v>-7.7195568047301428</v>
      </c>
      <c r="L8" s="47">
        <f t="shared" ref="L8:Q8" si="19">+(D8-D11)*100/D11</f>
        <v>-33.76947589581318</v>
      </c>
      <c r="M8" s="47">
        <f t="shared" si="19"/>
        <v>-65.427331908984769</v>
      </c>
      <c r="N8" s="47">
        <f t="shared" si="19"/>
        <v>-71.484662666817641</v>
      </c>
      <c r="O8" s="47">
        <f t="shared" si="19"/>
        <v>3.6577612262029326</v>
      </c>
      <c r="P8" s="47">
        <f t="shared" si="19"/>
        <v>-27.658291677876903</v>
      </c>
      <c r="Q8" s="47">
        <f t="shared" si="19"/>
        <v>-54.785065128008547</v>
      </c>
      <c r="R8" s="14" t="str">
        <f t="shared" si="5"/>
        <v>ประจักษ์ศิลปาคม,รพช.</v>
      </c>
      <c r="S8" s="15">
        <f t="shared" si="6"/>
        <v>-7.7195568047301433E-2</v>
      </c>
      <c r="T8" s="15">
        <f t="shared" si="7"/>
        <v>-0.33769475895813178</v>
      </c>
      <c r="U8" s="15">
        <f t="shared" si="8"/>
        <v>-0.65427331908984765</v>
      </c>
      <c r="V8" s="15">
        <f t="shared" si="9"/>
        <v>-0.71484662666817644</v>
      </c>
      <c r="W8" s="15">
        <f t="shared" si="10"/>
        <v>3.6577612262029324E-2</v>
      </c>
      <c r="X8" s="15">
        <f t="shared" si="11"/>
        <v>-0.27658291677876901</v>
      </c>
      <c r="Y8" s="312">
        <f t="shared" si="12"/>
        <v>-0.54785065128008548</v>
      </c>
      <c r="Z8" s="14" t="str">
        <f t="shared" si="13"/>
        <v>ประจักษ์ศิลปาคม,รพช.</v>
      </c>
      <c r="AA8" s="17" t="str">
        <f>+IF(AND(C8&gt;C13),"OK","Not OK")</f>
        <v>OK</v>
      </c>
      <c r="AB8" s="17" t="str">
        <f t="shared" ref="AB8:AG8" si="20">+IF(AND(D8&gt;D13),"OK","Not OK")</f>
        <v>OK</v>
      </c>
      <c r="AC8" s="17" t="str">
        <f t="shared" si="20"/>
        <v>Not OK</v>
      </c>
      <c r="AD8" s="17" t="str">
        <f t="shared" si="20"/>
        <v>OK</v>
      </c>
      <c r="AE8" s="17" t="str">
        <f t="shared" si="20"/>
        <v>OK</v>
      </c>
      <c r="AF8" s="17" t="str">
        <f t="shared" si="20"/>
        <v>OK</v>
      </c>
      <c r="AG8" s="310" t="str">
        <f t="shared" si="20"/>
        <v>Not OK</v>
      </c>
    </row>
    <row r="9" spans="1:33" ht="13.5" customHeight="1">
      <c r="A9" s="297" t="s">
        <v>47</v>
      </c>
      <c r="B9" s="14" t="str">
        <f>+'8.คำนวณ'!G8</f>
        <v>โพธิ์ตาก,รพช.</v>
      </c>
      <c r="C9" s="53">
        <f>+'8.คำนวณ'!M8</f>
        <v>1067.6633605057395</v>
      </c>
      <c r="D9" s="53">
        <f>+'8.คำนวณ'!N8</f>
        <v>301.15025619697224</v>
      </c>
      <c r="E9" s="53">
        <f>+'8.คำนวณ'!O8</f>
        <v>1817.9617592592592</v>
      </c>
      <c r="F9" s="53">
        <f>+'8.คำนวณ'!P8</f>
        <v>3431.1781739130438</v>
      </c>
      <c r="G9" s="53">
        <f>+'8.คำนวณ'!Q8</f>
        <v>25.385948785292186</v>
      </c>
      <c r="H9" s="53">
        <f>+'8.คำนวณ'!R8</f>
        <v>74.674786605384114</v>
      </c>
      <c r="I9" s="53">
        <f>+'8.คำนวณ'!S8</f>
        <v>943.69657877225086</v>
      </c>
      <c r="J9" s="14" t="str">
        <f t="shared" si="3"/>
        <v>โพธิ์ตาก,รพช.</v>
      </c>
      <c r="K9" s="47">
        <f>+(C9-C11)*100/C11</f>
        <v>-21.786330312918171</v>
      </c>
      <c r="L9" s="47">
        <f t="shared" ref="L9:Q9" si="21">+(D9-D11)*100/D11</f>
        <v>-48.242528108158439</v>
      </c>
      <c r="M9" s="47">
        <f t="shared" si="21"/>
        <v>11.166531234837661</v>
      </c>
      <c r="N9" s="47">
        <f t="shared" si="21"/>
        <v>-72.306070166523313</v>
      </c>
      <c r="O9" s="47">
        <f t="shared" si="21"/>
        <v>83.033337029151483</v>
      </c>
      <c r="P9" s="47">
        <f t="shared" si="21"/>
        <v>18.065274155262081</v>
      </c>
      <c r="Q9" s="47">
        <f t="shared" si="21"/>
        <v>-32.193816767727967</v>
      </c>
      <c r="R9" s="14" t="str">
        <f t="shared" si="5"/>
        <v>โพธิ์ตาก,รพช.</v>
      </c>
      <c r="S9" s="311">
        <f>+K9/100</f>
        <v>-0.2178633031291817</v>
      </c>
      <c r="T9" s="15">
        <f t="shared" si="7"/>
        <v>-0.48242528108158439</v>
      </c>
      <c r="U9" s="15">
        <f t="shared" si="8"/>
        <v>0.11166531234837661</v>
      </c>
      <c r="V9" s="15">
        <f t="shared" si="9"/>
        <v>-0.72306070166523317</v>
      </c>
      <c r="W9" s="15">
        <f t="shared" si="10"/>
        <v>0.83033337029151477</v>
      </c>
      <c r="X9" s="15">
        <f t="shared" si="11"/>
        <v>0.18065274155262082</v>
      </c>
      <c r="Y9" s="15">
        <f t="shared" si="12"/>
        <v>-0.32193816767727967</v>
      </c>
      <c r="Z9" s="14" t="str">
        <f t="shared" si="13"/>
        <v>โพธิ์ตาก,รพช.</v>
      </c>
      <c r="AA9" s="310" t="str">
        <f>+IF(AND(C9&gt;C13),"OK","Not OK")</f>
        <v>OK</v>
      </c>
      <c r="AB9" s="17" t="str">
        <f t="shared" ref="AB9:AG9" si="22">+IF(AND(D9&gt;D13),"OK","Not OK")</f>
        <v>OK</v>
      </c>
      <c r="AC9" s="17" t="str">
        <f t="shared" si="22"/>
        <v>OK</v>
      </c>
      <c r="AD9" s="17" t="str">
        <f t="shared" si="22"/>
        <v>OK</v>
      </c>
      <c r="AE9" s="17" t="str">
        <f t="shared" si="22"/>
        <v>OK</v>
      </c>
      <c r="AF9" s="17" t="str">
        <f t="shared" si="22"/>
        <v>OK</v>
      </c>
      <c r="AG9" s="17" t="str">
        <f t="shared" si="22"/>
        <v>OK</v>
      </c>
    </row>
    <row r="10" spans="1:33" ht="13.5" customHeight="1">
      <c r="A10" s="297" t="s">
        <v>51</v>
      </c>
      <c r="B10" s="14" t="str">
        <f>+'8.คำนวณ'!G9</f>
        <v>วังยาง,รพช.</v>
      </c>
      <c r="C10" s="53">
        <f>+'8.คำนวณ'!M9</f>
        <v>1496.8404399381336</v>
      </c>
      <c r="D10" s="53">
        <f>+'8.คำนวณ'!N9</f>
        <v>350.91934009279947</v>
      </c>
      <c r="E10" s="53">
        <f>+'8.คำนวณ'!O9</f>
        <v>1783.3945652173911</v>
      </c>
      <c r="F10" s="53">
        <f>+'8.คำนวณ'!P9</f>
        <v>17938.298846153848</v>
      </c>
      <c r="G10" s="337">
        <f>+'8.คำนวณ'!Q9</f>
        <v>7.6920811727802318</v>
      </c>
      <c r="H10" s="337">
        <f>+'8.คำนวณ'!R9</f>
        <v>28.561775814608541</v>
      </c>
      <c r="I10" s="53">
        <f>+'8.คำนวณ'!S9</f>
        <v>774.60226757174769</v>
      </c>
      <c r="J10" s="14" t="str">
        <f t="shared" si="3"/>
        <v>วังยาง,รพช.</v>
      </c>
      <c r="K10" s="47">
        <f>+(C10-C11)*100/C11</f>
        <v>9.6538366626453733</v>
      </c>
      <c r="L10" s="47">
        <f t="shared" ref="L10:Q10" si="23">+(D10-D11)*100/D11</f>
        <v>-39.688917716619677</v>
      </c>
      <c r="M10" s="47">
        <f t="shared" si="23"/>
        <v>9.0527821218080415</v>
      </c>
      <c r="N10" s="47">
        <f t="shared" si="23"/>
        <v>44.78466707275998</v>
      </c>
      <c r="O10" s="47">
        <f t="shared" si="23"/>
        <v>-44.539898915703638</v>
      </c>
      <c r="P10" s="47">
        <f t="shared" si="23"/>
        <v>-54.842135542577424</v>
      </c>
      <c r="Q10" s="47">
        <f t="shared" si="23"/>
        <v>-44.343526861742447</v>
      </c>
      <c r="R10" s="14" t="str">
        <f t="shared" si="5"/>
        <v>วังยาง,รพช.</v>
      </c>
      <c r="S10" s="15">
        <f t="shared" si="6"/>
        <v>9.6538366626453737E-2</v>
      </c>
      <c r="T10" s="15">
        <f t="shared" si="7"/>
        <v>-0.39688917716619676</v>
      </c>
      <c r="U10" s="15">
        <f t="shared" si="8"/>
        <v>9.0527821218080409E-2</v>
      </c>
      <c r="V10" s="15">
        <f t="shared" si="9"/>
        <v>0.44784667072759982</v>
      </c>
      <c r="W10" s="15">
        <f t="shared" si="10"/>
        <v>-0.44539898915703641</v>
      </c>
      <c r="X10" s="312">
        <f t="shared" si="11"/>
        <v>-0.54842135542577419</v>
      </c>
      <c r="Y10" s="15">
        <f t="shared" si="12"/>
        <v>-0.44343526861742449</v>
      </c>
      <c r="Z10" s="14" t="str">
        <f t="shared" si="13"/>
        <v>วังยาง,รพช.</v>
      </c>
      <c r="AA10" s="17" t="str">
        <f>+IF(AND(C10&gt;C13),"OK","Not OK")</f>
        <v>OK</v>
      </c>
      <c r="AB10" s="17" t="str">
        <f t="shared" ref="AB10:AG10" si="24">+IF(AND(D10&gt;D13),"OK","Not OK")</f>
        <v>OK</v>
      </c>
      <c r="AC10" s="17" t="str">
        <f t="shared" si="24"/>
        <v>OK</v>
      </c>
      <c r="AD10" s="17" t="str">
        <f t="shared" si="24"/>
        <v>OK</v>
      </c>
      <c r="AE10" s="17" t="str">
        <f t="shared" si="24"/>
        <v>Not OK</v>
      </c>
      <c r="AF10" s="310" t="str">
        <f t="shared" si="24"/>
        <v>Not OK</v>
      </c>
      <c r="AG10" s="17" t="str">
        <f t="shared" si="24"/>
        <v>OK</v>
      </c>
    </row>
    <row r="11" spans="1:33" ht="13.5" customHeight="1">
      <c r="B11" s="18" t="s">
        <v>144</v>
      </c>
      <c r="C11" s="19">
        <f>AVERAGE(C4:C10)</f>
        <v>1365.0597968069517</v>
      </c>
      <c r="D11" s="19">
        <f t="shared" ref="D11:I11" si="25">AVERAGE(D4:D10)</f>
        <v>581.84885232858915</v>
      </c>
      <c r="E11" s="19">
        <f t="shared" si="25"/>
        <v>1635.3499016883434</v>
      </c>
      <c r="F11" s="19">
        <f t="shared" si="25"/>
        <v>12389.63987611972</v>
      </c>
      <c r="G11" s="19">
        <f t="shared" si="25"/>
        <v>13.869576546729844</v>
      </c>
      <c r="H11" s="19">
        <f t="shared" si="25"/>
        <v>63.248730111093309</v>
      </c>
      <c r="I11" s="19">
        <f t="shared" si="25"/>
        <v>1391.7559340268292</v>
      </c>
      <c r="L11" s="48"/>
      <c r="Q11" s="48"/>
      <c r="T11" s="59"/>
      <c r="Y11" s="59"/>
      <c r="AB11" s="11"/>
      <c r="AG11" s="11"/>
    </row>
    <row r="12" spans="1:33" ht="13.5" customHeight="1">
      <c r="B12" s="20" t="s">
        <v>268</v>
      </c>
      <c r="C12" s="21">
        <f t="shared" ref="C12:I12" si="26">STDEV(C4:C10)</f>
        <v>307.0091749600079</v>
      </c>
      <c r="D12" s="21">
        <f t="shared" si="26"/>
        <v>324.01960273872021</v>
      </c>
      <c r="E12" s="21">
        <f t="shared" si="26"/>
        <v>790.58896696248735</v>
      </c>
      <c r="F12" s="21">
        <f t="shared" si="26"/>
        <v>16327.528209706741</v>
      </c>
      <c r="G12" s="21">
        <f t="shared" si="26"/>
        <v>6.0595290266823358</v>
      </c>
      <c r="H12" s="21">
        <f t="shared" si="26"/>
        <v>28.018395673628422</v>
      </c>
      <c r="I12" s="21">
        <f t="shared" si="26"/>
        <v>689.98297044263813</v>
      </c>
      <c r="J12" s="42"/>
      <c r="R12" s="42"/>
    </row>
    <row r="13" spans="1:33" ht="13.5" customHeight="1">
      <c r="B13" s="20" t="s">
        <v>145</v>
      </c>
      <c r="C13" s="21">
        <f t="shared" ref="C13:I13" si="27">+C11-C12</f>
        <v>1058.0506218469438</v>
      </c>
      <c r="D13" s="21">
        <f t="shared" si="27"/>
        <v>257.82924958986894</v>
      </c>
      <c r="E13" s="21">
        <f t="shared" si="27"/>
        <v>844.76093472585603</v>
      </c>
      <c r="F13" s="21">
        <f t="shared" si="27"/>
        <v>-3937.8883335870214</v>
      </c>
      <c r="G13" s="21">
        <f t="shared" si="27"/>
        <v>7.8100475200475081</v>
      </c>
      <c r="H13" s="21">
        <f t="shared" si="27"/>
        <v>35.23033443746489</v>
      </c>
      <c r="I13" s="21">
        <f t="shared" si="27"/>
        <v>701.77296358419107</v>
      </c>
      <c r="J13" s="42"/>
      <c r="R13" s="42"/>
    </row>
    <row r="14" spans="1:33" ht="13.5" customHeight="1">
      <c r="B14" s="377" t="s">
        <v>146</v>
      </c>
      <c r="C14" s="378" t="s">
        <v>135</v>
      </c>
      <c r="D14" s="379"/>
      <c r="E14" s="379"/>
      <c r="F14" s="379"/>
      <c r="G14" s="379"/>
      <c r="H14" s="379"/>
      <c r="I14" s="380"/>
      <c r="J14" s="377" t="s">
        <v>146</v>
      </c>
      <c r="K14" s="374" t="s">
        <v>4</v>
      </c>
      <c r="L14" s="375"/>
      <c r="M14" s="375"/>
      <c r="N14" s="375"/>
      <c r="O14" s="375"/>
      <c r="P14" s="375"/>
      <c r="Q14" s="376"/>
      <c r="R14" s="377" t="s">
        <v>146</v>
      </c>
      <c r="S14" s="381" t="s">
        <v>4</v>
      </c>
      <c r="T14" s="382"/>
      <c r="U14" s="382"/>
      <c r="V14" s="382"/>
      <c r="W14" s="382"/>
      <c r="X14" s="382"/>
      <c r="Y14" s="383"/>
      <c r="Z14" s="377" t="s">
        <v>146</v>
      </c>
      <c r="AA14" s="378" t="s">
        <v>136</v>
      </c>
      <c r="AB14" s="379"/>
      <c r="AC14" s="379"/>
      <c r="AD14" s="379"/>
      <c r="AE14" s="379"/>
      <c r="AF14" s="379"/>
      <c r="AG14" s="380"/>
    </row>
    <row r="15" spans="1:33" ht="13.5" customHeight="1">
      <c r="B15" s="377"/>
      <c r="C15" s="12" t="s">
        <v>137</v>
      </c>
      <c r="D15" s="13" t="s">
        <v>253</v>
      </c>
      <c r="E15" s="12" t="s">
        <v>139</v>
      </c>
      <c r="F15" s="12" t="s">
        <v>140</v>
      </c>
      <c r="G15" s="12" t="s">
        <v>141</v>
      </c>
      <c r="H15" s="12" t="s">
        <v>142</v>
      </c>
      <c r="I15" s="12" t="s">
        <v>143</v>
      </c>
      <c r="J15" s="377"/>
      <c r="K15" s="45" t="s">
        <v>137</v>
      </c>
      <c r="L15" s="46" t="s">
        <v>253</v>
      </c>
      <c r="M15" s="45" t="s">
        <v>139</v>
      </c>
      <c r="N15" s="45" t="s">
        <v>140</v>
      </c>
      <c r="O15" s="45" t="s">
        <v>141</v>
      </c>
      <c r="P15" s="45" t="s">
        <v>142</v>
      </c>
      <c r="Q15" s="45" t="s">
        <v>143</v>
      </c>
      <c r="R15" s="377"/>
      <c r="S15" s="57" t="s">
        <v>137</v>
      </c>
      <c r="T15" s="58" t="s">
        <v>253</v>
      </c>
      <c r="U15" s="57" t="s">
        <v>139</v>
      </c>
      <c r="V15" s="57" t="s">
        <v>140</v>
      </c>
      <c r="W15" s="57" t="s">
        <v>141</v>
      </c>
      <c r="X15" s="57" t="s">
        <v>142</v>
      </c>
      <c r="Y15" s="57" t="s">
        <v>143</v>
      </c>
      <c r="Z15" s="377"/>
      <c r="AA15" s="12" t="s">
        <v>137</v>
      </c>
      <c r="AB15" s="13" t="s">
        <v>253</v>
      </c>
      <c r="AC15" s="12" t="s">
        <v>139</v>
      </c>
      <c r="AD15" s="12" t="s">
        <v>140</v>
      </c>
      <c r="AE15" s="12" t="s">
        <v>141</v>
      </c>
      <c r="AF15" s="12" t="s">
        <v>142</v>
      </c>
      <c r="AG15" s="12" t="s">
        <v>143</v>
      </c>
    </row>
    <row r="16" spans="1:33" ht="13.5" customHeight="1">
      <c r="A16" s="297" t="s">
        <v>45</v>
      </c>
      <c r="B16" s="14" t="str">
        <f>+'8.คำนวณ'!G10</f>
        <v>หนองแสง,รพช.</v>
      </c>
      <c r="C16" s="337">
        <f>+'8.คำนวณ'!M10</f>
        <v>1116.6656408306799</v>
      </c>
      <c r="D16" s="53">
        <f>+'8.คำนวณ'!N10</f>
        <v>356.00550491850021</v>
      </c>
      <c r="E16" s="53">
        <f>+'8.คำนวณ'!O10</f>
        <v>1632.878429752066</v>
      </c>
      <c r="F16" s="53">
        <f>+'8.คำนวณ'!P10</f>
        <v>3167.6070952380951</v>
      </c>
      <c r="G16" s="53">
        <f>+'8.คำนวณ'!Q10</f>
        <v>9.794975539780042</v>
      </c>
      <c r="H16" s="53">
        <f>+'8.คำนวณ'!R10</f>
        <v>39.961488946923161</v>
      </c>
      <c r="I16" s="53">
        <f>+'8.คำนวณ'!S10</f>
        <v>1052.9333640640593</v>
      </c>
      <c r="J16" s="14" t="str">
        <f>+B16</f>
        <v>หนองแสง,รพช.</v>
      </c>
      <c r="K16" s="50">
        <f>+(C16-C26)*100/C26</f>
        <v>-14.55708887064184</v>
      </c>
      <c r="L16" s="50">
        <f t="shared" ref="L16:Q16" si="28">+(D16-D26)*100/D26</f>
        <v>14.819126460685743</v>
      </c>
      <c r="M16" s="50">
        <f t="shared" si="28"/>
        <v>72.482631906115273</v>
      </c>
      <c r="N16" s="50">
        <f t="shared" si="28"/>
        <v>-6.6262686990117743</v>
      </c>
      <c r="O16" s="50">
        <f t="shared" si="28"/>
        <v>-27.878236782124873</v>
      </c>
      <c r="P16" s="50">
        <f t="shared" si="28"/>
        <v>-9.4139724424971334</v>
      </c>
      <c r="Q16" s="50">
        <f t="shared" si="28"/>
        <v>24.057540420377741</v>
      </c>
      <c r="R16" s="14" t="str">
        <f>+J16</f>
        <v>หนองแสง,รพช.</v>
      </c>
      <c r="S16" s="15">
        <f>+K16/100</f>
        <v>-0.14557088870641841</v>
      </c>
      <c r="T16" s="15">
        <f t="shared" ref="T16:Y16" si="29">+L16/100</f>
        <v>0.14819126460685741</v>
      </c>
      <c r="U16" s="15">
        <f t="shared" si="29"/>
        <v>0.72482631906115269</v>
      </c>
      <c r="V16" s="15">
        <f t="shared" si="29"/>
        <v>-6.6262686990117739E-2</v>
      </c>
      <c r="W16" s="15">
        <f t="shared" si="29"/>
        <v>-0.27878236782124871</v>
      </c>
      <c r="X16" s="15">
        <f t="shared" si="29"/>
        <v>-9.413972442497133E-2</v>
      </c>
      <c r="Y16" s="15">
        <f t="shared" si="29"/>
        <v>0.2405754042037774</v>
      </c>
      <c r="Z16" s="14" t="str">
        <f>+R16</f>
        <v>หนองแสง,รพช.</v>
      </c>
      <c r="AA16" s="17" t="str">
        <f>+IF(AND(C16&gt;C28),"OK","Not OK")</f>
        <v>Not OK</v>
      </c>
      <c r="AB16" s="17" t="str">
        <f t="shared" ref="AB16:AF16" si="30">+IF(AND(D16&gt;D28),"OK","Not OK")</f>
        <v>OK</v>
      </c>
      <c r="AC16" s="17" t="str">
        <f t="shared" si="30"/>
        <v>OK</v>
      </c>
      <c r="AD16" s="17" t="str">
        <f t="shared" si="30"/>
        <v>OK</v>
      </c>
      <c r="AE16" s="17" t="str">
        <f t="shared" si="30"/>
        <v>OK</v>
      </c>
      <c r="AF16" s="17" t="str">
        <f t="shared" si="30"/>
        <v>OK</v>
      </c>
      <c r="AG16" s="17" t="str">
        <f>+IF(AND(I16&gt;I28),"OK","Not OK")</f>
        <v>OK</v>
      </c>
    </row>
    <row r="17" spans="1:33" ht="13.5" customHeight="1">
      <c r="A17" s="297" t="s">
        <v>45</v>
      </c>
      <c r="B17" s="14" t="str">
        <f>+'8.คำนวณ'!G11</f>
        <v>นายูง,รพช.</v>
      </c>
      <c r="C17" s="53">
        <f>+'8.คำนวณ'!M11</f>
        <v>1318.1771609273205</v>
      </c>
      <c r="D17" s="53">
        <f>+'8.คำนวณ'!N11</f>
        <v>386.44856163804042</v>
      </c>
      <c r="E17" s="53">
        <f>+'8.คำนวณ'!O11</f>
        <v>1059.1857045143638</v>
      </c>
      <c r="F17" s="53">
        <f>+'8.คำนวณ'!P11</f>
        <v>3308.1873297730308</v>
      </c>
      <c r="G17" s="53">
        <f>+'8.คำนวณ'!Q11</f>
        <v>11.23434230715581</v>
      </c>
      <c r="H17" s="53">
        <f>+'8.คำนวณ'!R11</f>
        <v>34.753399009624772</v>
      </c>
      <c r="I17" s="53">
        <f>+'8.คำนวณ'!S11</f>
        <v>716.65753405533462</v>
      </c>
      <c r="J17" s="14" t="str">
        <f t="shared" ref="J17:J25" si="31">+B17</f>
        <v>นายูง,รพช.</v>
      </c>
      <c r="K17" s="50">
        <f>+(C17-C26)*100/C26</f>
        <v>0.86178878941671189</v>
      </c>
      <c r="L17" s="50">
        <f t="shared" ref="L17:Q17" si="32">+(D17-D26)*100/D26</f>
        <v>24.637640868576494</v>
      </c>
      <c r="M17" s="50">
        <f t="shared" si="32"/>
        <v>11.882877906415827</v>
      </c>
      <c r="N17" s="50">
        <f t="shared" si="32"/>
        <v>-2.4822885111190796</v>
      </c>
      <c r="O17" s="50">
        <f t="shared" si="32"/>
        <v>-17.279979669715107</v>
      </c>
      <c r="P17" s="50">
        <f t="shared" si="32"/>
        <v>-21.219843320048358</v>
      </c>
      <c r="Q17" s="50">
        <f t="shared" si="32"/>
        <v>-15.562775354102161</v>
      </c>
      <c r="R17" s="14" t="str">
        <f t="shared" ref="R17:R25" si="33">+J17</f>
        <v>นายูง,รพช.</v>
      </c>
      <c r="S17" s="15">
        <f t="shared" ref="S17:S25" si="34">+K17/100</f>
        <v>8.6178878941671182E-3</v>
      </c>
      <c r="T17" s="15">
        <f t="shared" ref="T17:T25" si="35">+L17/100</f>
        <v>0.24637640868576494</v>
      </c>
      <c r="U17" s="15">
        <f t="shared" ref="U17:U25" si="36">+M17/100</f>
        <v>0.11882877906415827</v>
      </c>
      <c r="V17" s="15">
        <f t="shared" ref="V17:V25" si="37">+N17/100</f>
        <v>-2.4822885111190796E-2</v>
      </c>
      <c r="W17" s="15">
        <f t="shared" ref="W17:W25" si="38">+O17/100</f>
        <v>-0.17279979669715106</v>
      </c>
      <c r="X17" s="15">
        <f t="shared" ref="X17:X25" si="39">+P17/100</f>
        <v>-0.21219843320048359</v>
      </c>
      <c r="Y17" s="15">
        <f t="shared" ref="Y17:Y25" si="40">+Q17/100</f>
        <v>-0.15562775354102162</v>
      </c>
      <c r="Z17" s="14" t="str">
        <f t="shared" ref="Z17:Z25" si="41">+R17</f>
        <v>นายูง,รพช.</v>
      </c>
      <c r="AA17" s="17" t="str">
        <f>+IF(AND(C17&gt;C28),"OK","Not OK")</f>
        <v>OK</v>
      </c>
      <c r="AB17" s="17" t="str">
        <f t="shared" ref="AB17:AG17" si="42">+IF(AND(D17&gt;D28),"OK","Not OK")</f>
        <v>OK</v>
      </c>
      <c r="AC17" s="17" t="str">
        <f t="shared" si="42"/>
        <v>OK</v>
      </c>
      <c r="AD17" s="17" t="str">
        <f t="shared" si="42"/>
        <v>OK</v>
      </c>
      <c r="AE17" s="17" t="str">
        <f t="shared" si="42"/>
        <v>OK</v>
      </c>
      <c r="AF17" s="17" t="str">
        <f t="shared" si="42"/>
        <v>OK</v>
      </c>
      <c r="AG17" s="17" t="str">
        <f t="shared" si="42"/>
        <v>OK</v>
      </c>
    </row>
    <row r="18" spans="1:33" ht="13.5" customHeight="1">
      <c r="A18" s="297" t="s">
        <v>47</v>
      </c>
      <c r="B18" s="14" t="str">
        <f>+'8.คำนวณ'!G12</f>
        <v>ศรีเชียงใหม่,รพช.</v>
      </c>
      <c r="C18" s="53">
        <f>+'8.คำนวณ'!M12</f>
        <v>1309.1202686234121</v>
      </c>
      <c r="D18" s="337">
        <f>+'8.คำนวณ'!N12</f>
        <v>154.48972493992446</v>
      </c>
      <c r="E18" s="53">
        <f>+'8.คำนวณ'!O12</f>
        <v>738.97636634400578</v>
      </c>
      <c r="F18" s="53">
        <f>+'8.คำนวณ'!P12</f>
        <v>3581.2363483965009</v>
      </c>
      <c r="G18" s="53">
        <f>+'8.คำนวณ'!Q12</f>
        <v>27.326970257099646</v>
      </c>
      <c r="H18" s="53">
        <f>+'8.คำนวณ'!R12</f>
        <v>65.385254579062348</v>
      </c>
      <c r="I18" s="53">
        <f>+'8.คำนวณ'!S12</f>
        <v>1196.9660371610025</v>
      </c>
      <c r="J18" s="14" t="str">
        <f t="shared" si="31"/>
        <v>ศรีเชียงใหม่,รพช.</v>
      </c>
      <c r="K18" s="50">
        <f>+(C18-C26)*100/C26</f>
        <v>0.16879062064046699</v>
      </c>
      <c r="L18" s="50">
        <f t="shared" ref="L18:Q18" si="43">+(D18-D26)*100/D26</f>
        <v>-50.173873662952033</v>
      </c>
      <c r="M18" s="50">
        <f t="shared" si="43"/>
        <v>-21.941164595587693</v>
      </c>
      <c r="N18" s="50">
        <f t="shared" si="43"/>
        <v>5.5665650652207086</v>
      </c>
      <c r="O18" s="50">
        <f t="shared" si="43"/>
        <v>101.21227157129942</v>
      </c>
      <c r="P18" s="50">
        <f t="shared" si="43"/>
        <v>48.21746209257109</v>
      </c>
      <c r="Q18" s="50">
        <f t="shared" si="43"/>
        <v>41.027597381638579</v>
      </c>
      <c r="R18" s="14" t="str">
        <f t="shared" si="33"/>
        <v>ศรีเชียงใหม่,รพช.</v>
      </c>
      <c r="S18" s="15">
        <f t="shared" si="34"/>
        <v>1.6879062064046699E-3</v>
      </c>
      <c r="T18" s="15">
        <f t="shared" si="35"/>
        <v>-0.50173873662952029</v>
      </c>
      <c r="U18" s="15">
        <f t="shared" si="36"/>
        <v>-0.21941164595587692</v>
      </c>
      <c r="V18" s="15">
        <f t="shared" si="37"/>
        <v>5.5665650652207084E-2</v>
      </c>
      <c r="W18" s="15">
        <f t="shared" si="38"/>
        <v>1.0121227157129942</v>
      </c>
      <c r="X18" s="15">
        <f t="shared" si="39"/>
        <v>0.4821746209257109</v>
      </c>
      <c r="Y18" s="15">
        <f t="shared" si="40"/>
        <v>0.41027597381638581</v>
      </c>
      <c r="Z18" s="14" t="str">
        <f t="shared" si="41"/>
        <v>ศรีเชียงใหม่,รพช.</v>
      </c>
      <c r="AA18" s="17" t="str">
        <f>+IF(AND(C18&gt;C28),"OK","Not OK")</f>
        <v>OK</v>
      </c>
      <c r="AB18" s="17" t="str">
        <f t="shared" ref="AB18:AG18" si="44">+IF(AND(D18&gt;D28),"OK","Not OK")</f>
        <v>Not OK</v>
      </c>
      <c r="AC18" s="17" t="str">
        <f t="shared" si="44"/>
        <v>OK</v>
      </c>
      <c r="AD18" s="17" t="str">
        <f t="shared" si="44"/>
        <v>OK</v>
      </c>
      <c r="AE18" s="17" t="str">
        <f t="shared" si="44"/>
        <v>OK</v>
      </c>
      <c r="AF18" s="17" t="str">
        <f t="shared" si="44"/>
        <v>OK</v>
      </c>
      <c r="AG18" s="17" t="str">
        <f t="shared" si="44"/>
        <v>OK</v>
      </c>
    </row>
    <row r="19" spans="1:33" ht="13.5" customHeight="1">
      <c r="A19" s="297" t="s">
        <v>49</v>
      </c>
      <c r="B19" s="14" t="str">
        <f>+'8.คำนวณ'!G13</f>
        <v>เต่างอย,รพช.</v>
      </c>
      <c r="C19" s="53">
        <f>+'8.คำนวณ'!M13</f>
        <v>1181.2718179772753</v>
      </c>
      <c r="D19" s="53">
        <f>+'8.คำนวณ'!N13</f>
        <v>286.90943919451007</v>
      </c>
      <c r="E19" s="53">
        <f>+'8.คำนวณ'!O13</f>
        <v>623.52650906735755</v>
      </c>
      <c r="F19" s="53">
        <f>+'8.คำนวณ'!P13</f>
        <v>2967.287713675214</v>
      </c>
      <c r="G19" s="53">
        <f>+'8.คำนวณ'!Q13</f>
        <v>15.265706051873199</v>
      </c>
      <c r="H19" s="53">
        <f>+'8.คำนวณ'!R13</f>
        <v>48.519586249485386</v>
      </c>
      <c r="I19" s="53">
        <f>+'8.คำนวณ'!S13</f>
        <v>1092.1975475306558</v>
      </c>
      <c r="J19" s="14" t="str">
        <f t="shared" si="31"/>
        <v>เต่างอย,รพช.</v>
      </c>
      <c r="K19" s="50">
        <f>+(C19-C26)*100/C26</f>
        <v>-9.6136755063354684</v>
      </c>
      <c r="L19" s="50">
        <f t="shared" ref="L19:Q19" si="45">+(D19-D26)*100/D26</f>
        <v>-7.465781493518203</v>
      </c>
      <c r="M19" s="50">
        <f t="shared" si="45"/>
        <v>-34.136252039596144</v>
      </c>
      <c r="N19" s="50">
        <f t="shared" si="45"/>
        <v>-12.531220779890557</v>
      </c>
      <c r="O19" s="50">
        <f t="shared" si="45"/>
        <v>12.4035106321058</v>
      </c>
      <c r="P19" s="50">
        <f t="shared" si="45"/>
        <v>9.9858061573286001</v>
      </c>
      <c r="Q19" s="50">
        <f t="shared" si="45"/>
        <v>28.683681251056246</v>
      </c>
      <c r="R19" s="14" t="str">
        <f t="shared" si="33"/>
        <v>เต่างอย,รพช.</v>
      </c>
      <c r="S19" s="15">
        <f t="shared" si="34"/>
        <v>-9.6136755063354687E-2</v>
      </c>
      <c r="T19" s="15">
        <f t="shared" si="35"/>
        <v>-7.4657814935182032E-2</v>
      </c>
      <c r="U19" s="15">
        <f t="shared" si="36"/>
        <v>-0.34136252039596143</v>
      </c>
      <c r="V19" s="15">
        <f t="shared" si="37"/>
        <v>-0.12531220779890556</v>
      </c>
      <c r="W19" s="15">
        <f t="shared" si="38"/>
        <v>0.12403510632105799</v>
      </c>
      <c r="X19" s="15">
        <f t="shared" si="39"/>
        <v>9.9858061573286E-2</v>
      </c>
      <c r="Y19" s="15">
        <f t="shared" si="40"/>
        <v>0.28683681251056248</v>
      </c>
      <c r="Z19" s="14" t="str">
        <f t="shared" si="41"/>
        <v>เต่างอย,รพช.</v>
      </c>
      <c r="AA19" s="17" t="str">
        <f>+IF(AND(C19&gt;C28),"OK","Not OK")</f>
        <v>OK</v>
      </c>
      <c r="AB19" s="17" t="str">
        <f t="shared" ref="AB19:AG19" si="46">+IF(AND(D19&gt;D28),"OK","Not OK")</f>
        <v>OK</v>
      </c>
      <c r="AC19" s="17" t="str">
        <f t="shared" si="46"/>
        <v>OK</v>
      </c>
      <c r="AD19" s="17" t="str">
        <f t="shared" si="46"/>
        <v>OK</v>
      </c>
      <c r="AE19" s="17" t="str">
        <f t="shared" si="46"/>
        <v>OK</v>
      </c>
      <c r="AF19" s="17" t="str">
        <f t="shared" si="46"/>
        <v>OK</v>
      </c>
      <c r="AG19" s="17" t="str">
        <f t="shared" si="46"/>
        <v>OK</v>
      </c>
    </row>
    <row r="20" spans="1:33" ht="13.5" customHeight="1">
      <c r="A20" s="297" t="s">
        <v>51</v>
      </c>
      <c r="B20" s="14" t="str">
        <f>+'8.คำนวณ'!G14</f>
        <v>นาทม,รพช.</v>
      </c>
      <c r="C20" s="53">
        <f>+'8.คำนวณ'!M14</f>
        <v>1526.8980927047371</v>
      </c>
      <c r="D20" s="53">
        <f>+'8.คำนวณ'!N14</f>
        <v>452.04486784764282</v>
      </c>
      <c r="E20" s="53">
        <f>+'8.คำนวณ'!O14</f>
        <v>323.91558441558436</v>
      </c>
      <c r="F20" s="53">
        <f>+'8.คำนวณ'!P14</f>
        <v>2733.307606936417</v>
      </c>
      <c r="G20" s="53">
        <f>+'8.คำนวณ'!Q14</f>
        <v>10.753310001686625</v>
      </c>
      <c r="H20" s="337">
        <f>+'8.คำนวณ'!R14</f>
        <v>31.221938775510203</v>
      </c>
      <c r="I20" s="53">
        <f>+'8.คำนวณ'!S14</f>
        <v>1246.9888267587298</v>
      </c>
      <c r="J20" s="14" t="str">
        <f t="shared" si="31"/>
        <v>นาทม,รพช.</v>
      </c>
      <c r="K20" s="50">
        <f>+(C20-C26)*100/C26</f>
        <v>16.832302587466636</v>
      </c>
      <c r="L20" s="50">
        <f t="shared" ref="L20:Q20" si="47">+(D20-D26)*100/D26</f>
        <v>45.793804113182574</v>
      </c>
      <c r="M20" s="50">
        <f t="shared" si="47"/>
        <v>-65.784462886259917</v>
      </c>
      <c r="N20" s="50">
        <f t="shared" si="47"/>
        <v>-19.428413190290431</v>
      </c>
      <c r="O20" s="50">
        <f t="shared" si="47"/>
        <v>-20.821887242051549</v>
      </c>
      <c r="P20" s="50">
        <f t="shared" si="47"/>
        <v>-29.225074419185333</v>
      </c>
      <c r="Q20" s="50">
        <f t="shared" si="47"/>
        <v>46.921326704173907</v>
      </c>
      <c r="R20" s="14" t="str">
        <f t="shared" si="33"/>
        <v>นาทม,รพช.</v>
      </c>
      <c r="S20" s="15">
        <f t="shared" si="34"/>
        <v>0.16832302587466635</v>
      </c>
      <c r="T20" s="15">
        <f t="shared" si="35"/>
        <v>0.45793804113182573</v>
      </c>
      <c r="U20" s="15">
        <f t="shared" si="36"/>
        <v>-0.6578446288625992</v>
      </c>
      <c r="V20" s="15">
        <f t="shared" si="37"/>
        <v>-0.19428413190290431</v>
      </c>
      <c r="W20" s="15">
        <f t="shared" si="38"/>
        <v>-0.20821887242051548</v>
      </c>
      <c r="X20" s="15">
        <f t="shared" si="39"/>
        <v>-0.29225074419185332</v>
      </c>
      <c r="Y20" s="15">
        <f t="shared" si="40"/>
        <v>0.46921326704173905</v>
      </c>
      <c r="Z20" s="14" t="str">
        <f t="shared" si="41"/>
        <v>นาทม,รพช.</v>
      </c>
      <c r="AA20" s="17" t="str">
        <f>+IF(AND(C20&gt;C28),"OK","Not OK")</f>
        <v>OK</v>
      </c>
      <c r="AB20" s="17" t="str">
        <f t="shared" ref="AB20:AG20" si="48">+IF(AND(D20&gt;D28),"OK","Not OK")</f>
        <v>OK</v>
      </c>
      <c r="AC20" s="17" t="str">
        <f t="shared" si="48"/>
        <v>OK</v>
      </c>
      <c r="AD20" s="17" t="str">
        <f t="shared" si="48"/>
        <v>OK</v>
      </c>
      <c r="AE20" s="17" t="str">
        <f t="shared" si="48"/>
        <v>OK</v>
      </c>
      <c r="AF20" s="17" t="str">
        <f t="shared" si="48"/>
        <v>Not OK</v>
      </c>
      <c r="AG20" s="17" t="str">
        <f t="shared" si="48"/>
        <v>OK</v>
      </c>
    </row>
    <row r="21" spans="1:33" ht="13.5" customHeight="1">
      <c r="A21" s="297" t="s">
        <v>47</v>
      </c>
      <c r="B21" s="14" t="str">
        <f>+'8.คำนวณ'!G15</f>
        <v>สระใคร,รพช.</v>
      </c>
      <c r="C21" s="53">
        <f>+'8.คำนวณ'!M15</f>
        <v>1462.8692432912389</v>
      </c>
      <c r="D21" s="337">
        <f>+'8.คำนวณ'!N15</f>
        <v>165.42844070639305</v>
      </c>
      <c r="E21" s="53">
        <f>+'8.คำนวณ'!O15</f>
        <v>844.41925337569489</v>
      </c>
      <c r="F21" s="53">
        <f>+'8.คำนวณ'!P15</f>
        <v>3688.8693225331372</v>
      </c>
      <c r="G21" s="53">
        <f>+'8.คำนวณ'!Q15</f>
        <v>15.172399533852111</v>
      </c>
      <c r="H21" s="53">
        <f>+'8.คำนวณ'!R15</f>
        <v>43.297691816097135</v>
      </c>
      <c r="I21" s="53">
        <f>+'8.คำนวณ'!S15</f>
        <v>829.06645471586432</v>
      </c>
      <c r="J21" s="14" t="str">
        <f t="shared" si="31"/>
        <v>สระใคร,รพช.</v>
      </c>
      <c r="K21" s="50">
        <f>+(C21-C26)*100/C26</f>
        <v>11.933064095555231</v>
      </c>
      <c r="L21" s="50">
        <f t="shared" ref="L21:Q21" si="49">+(D21-D26)*100/D26</f>
        <v>-46.645911955744211</v>
      </c>
      <c r="M21" s="50">
        <f t="shared" si="49"/>
        <v>-10.803123734966841</v>
      </c>
      <c r="N21" s="50">
        <f t="shared" si="49"/>
        <v>8.7393362151745411</v>
      </c>
      <c r="O21" s="50">
        <f t="shared" si="49"/>
        <v>11.716481800632845</v>
      </c>
      <c r="P21" s="50">
        <f t="shared" si="49"/>
        <v>-1.8513572094708222</v>
      </c>
      <c r="Q21" s="50">
        <f t="shared" si="49"/>
        <v>-2.3186568805172665</v>
      </c>
      <c r="R21" s="14" t="str">
        <f t="shared" si="33"/>
        <v>สระใคร,รพช.</v>
      </c>
      <c r="S21" s="15">
        <f t="shared" si="34"/>
        <v>0.11933064095555231</v>
      </c>
      <c r="T21" s="15">
        <f t="shared" si="35"/>
        <v>-0.46645911955744213</v>
      </c>
      <c r="U21" s="15">
        <f t="shared" si="36"/>
        <v>-0.10803123734966841</v>
      </c>
      <c r="V21" s="15">
        <f t="shared" si="37"/>
        <v>8.739336215174541E-2</v>
      </c>
      <c r="W21" s="15">
        <f t="shared" si="38"/>
        <v>0.11716481800632846</v>
      </c>
      <c r="X21" s="15">
        <f t="shared" si="39"/>
        <v>-1.8513572094708223E-2</v>
      </c>
      <c r="Y21" s="15">
        <f t="shared" si="40"/>
        <v>-2.3186568805172666E-2</v>
      </c>
      <c r="Z21" s="14" t="str">
        <f t="shared" si="41"/>
        <v>สระใคร,รพช.</v>
      </c>
      <c r="AA21" s="17" t="str">
        <f>+IF(AND(C21&gt;C28),"OK","Not OK")</f>
        <v>OK</v>
      </c>
      <c r="AB21" s="17" t="str">
        <f t="shared" ref="AB21:AG21" si="50">+IF(AND(D21&gt;D28),"OK","Not OK")</f>
        <v>Not OK</v>
      </c>
      <c r="AC21" s="17" t="str">
        <f t="shared" si="50"/>
        <v>OK</v>
      </c>
      <c r="AD21" s="17" t="str">
        <f t="shared" si="50"/>
        <v>OK</v>
      </c>
      <c r="AE21" s="17" t="str">
        <f t="shared" si="50"/>
        <v>OK</v>
      </c>
      <c r="AF21" s="17" t="str">
        <f t="shared" si="50"/>
        <v>OK</v>
      </c>
      <c r="AG21" s="17" t="str">
        <f t="shared" si="50"/>
        <v>OK</v>
      </c>
    </row>
    <row r="22" spans="1:33" ht="13.5" customHeight="1">
      <c r="A22" s="297" t="s">
        <v>45</v>
      </c>
      <c r="B22" s="14" t="str">
        <f>+'8.คำนวณ'!G16</f>
        <v>กู่แก้ว,รพช.</v>
      </c>
      <c r="C22" s="53">
        <f>+'8.คำนวณ'!M16</f>
        <v>1587.6239700641481</v>
      </c>
      <c r="D22" s="53">
        <f>+'8.คำนวณ'!N16</f>
        <v>571.32370195734416</v>
      </c>
      <c r="E22" s="53">
        <f>+'8.คำนวณ'!O16</f>
        <v>2917.0015925058551</v>
      </c>
      <c r="F22" s="53">
        <f>+'8.คำนวณ'!P16</f>
        <v>6682.4754446460975</v>
      </c>
      <c r="G22" s="53">
        <f>+'8.คำนวณ'!Q16</f>
        <v>13.470646901491454</v>
      </c>
      <c r="H22" s="53">
        <f>+'8.คำนวณ'!R16</f>
        <v>41.674101273856479</v>
      </c>
      <c r="I22" s="53">
        <f>+'8.คำนวณ'!S16</f>
        <v>698.7921432096058</v>
      </c>
      <c r="J22" s="14" t="str">
        <f t="shared" si="31"/>
        <v>กู่แก้ว,รพช.</v>
      </c>
      <c r="K22" s="50">
        <f>+(C22-C26)*100/C26</f>
        <v>21.47881050599872</v>
      </c>
      <c r="L22" s="50">
        <f t="shared" ref="L22:Q22" si="51">+(D22-D26)*100/D26</f>
        <v>84.263691091082663</v>
      </c>
      <c r="M22" s="50">
        <f t="shared" si="51"/>
        <v>208.12588541948853</v>
      </c>
      <c r="N22" s="50">
        <f t="shared" si="51"/>
        <v>96.983921248268203</v>
      </c>
      <c r="O22" s="50">
        <f t="shared" si="51"/>
        <v>-0.81375882202695793</v>
      </c>
      <c r="P22" s="50">
        <f t="shared" si="51"/>
        <v>-5.5317660600233518</v>
      </c>
      <c r="Q22" s="50">
        <f t="shared" si="51"/>
        <v>-17.667691507974755</v>
      </c>
      <c r="R22" s="14" t="str">
        <f t="shared" si="33"/>
        <v>กู่แก้ว,รพช.</v>
      </c>
      <c r="S22" s="15">
        <f t="shared" si="34"/>
        <v>0.21478810505998719</v>
      </c>
      <c r="T22" s="15">
        <f t="shared" si="35"/>
        <v>0.8426369109108266</v>
      </c>
      <c r="U22" s="15">
        <f t="shared" si="36"/>
        <v>2.0812588541948851</v>
      </c>
      <c r="V22" s="15">
        <f t="shared" si="37"/>
        <v>0.96983921248268201</v>
      </c>
      <c r="W22" s="15">
        <f t="shared" si="38"/>
        <v>-8.1375882202695798E-3</v>
      </c>
      <c r="X22" s="15">
        <f t="shared" si="39"/>
        <v>-5.531766060023352E-2</v>
      </c>
      <c r="Y22" s="15">
        <f t="shared" si="40"/>
        <v>-0.17667691507974756</v>
      </c>
      <c r="Z22" s="14" t="str">
        <f t="shared" si="41"/>
        <v>กู่แก้ว,รพช.</v>
      </c>
      <c r="AA22" s="17" t="str">
        <f>+IF(AND(C22&gt;C28),"OK","Not OK")</f>
        <v>OK</v>
      </c>
      <c r="AB22" s="17" t="str">
        <f t="shared" ref="AB22:AG22" si="52">+IF(AND(D22&gt;D28),"OK","Not OK")</f>
        <v>OK</v>
      </c>
      <c r="AC22" s="17" t="str">
        <f t="shared" si="52"/>
        <v>OK</v>
      </c>
      <c r="AD22" s="17" t="str">
        <f t="shared" si="52"/>
        <v>OK</v>
      </c>
      <c r="AE22" s="17" t="str">
        <f t="shared" si="52"/>
        <v>OK</v>
      </c>
      <c r="AF22" s="17" t="str">
        <f t="shared" si="52"/>
        <v>OK</v>
      </c>
      <c r="AG22" s="17" t="str">
        <f t="shared" si="52"/>
        <v>OK</v>
      </c>
    </row>
    <row r="23" spans="1:33" ht="13.5" customHeight="1">
      <c r="A23" s="297" t="s">
        <v>47</v>
      </c>
      <c r="B23" s="14" t="str">
        <f>+'8.คำนวณ'!G17</f>
        <v>เฝ้าไร่,รพช.</v>
      </c>
      <c r="C23" s="337">
        <f>+'8.คำนวณ'!M17</f>
        <v>1105.7357491480711</v>
      </c>
      <c r="D23" s="53">
        <f>+'8.คำนวณ'!N17</f>
        <v>226.88512696493345</v>
      </c>
      <c r="E23" s="53">
        <f>+'8.คำนวณ'!O17</f>
        <v>433.08942370129853</v>
      </c>
      <c r="F23" s="53">
        <f>+'8.คำนวณ'!P17</f>
        <v>2154.6494773251347</v>
      </c>
      <c r="G23" s="53">
        <f>+'8.คำนวณ'!Q17</f>
        <v>10.59580744120192</v>
      </c>
      <c r="H23" s="337">
        <f>+'8.คำนวณ'!R17</f>
        <v>30.787835286714387</v>
      </c>
      <c r="I23" s="337">
        <f>+'8.คำนวณ'!S17</f>
        <v>389.63307821259752</v>
      </c>
      <c r="J23" s="14" t="str">
        <f t="shared" si="31"/>
        <v>เฝ้าไร่,รพช.</v>
      </c>
      <c r="K23" s="50">
        <f>+(C23-C26)*100/C26</f>
        <v>-15.393401666113851</v>
      </c>
      <c r="L23" s="50">
        <f t="shared" ref="L23:Q23" si="53">+(D23-D26)*100/D26</f>
        <v>-26.824861623981931</v>
      </c>
      <c r="M23" s="50">
        <f t="shared" si="53"/>
        <v>-54.252317692723103</v>
      </c>
      <c r="N23" s="50">
        <f t="shared" si="53"/>
        <v>-36.485916562688637</v>
      </c>
      <c r="O23" s="50">
        <f t="shared" si="53"/>
        <v>-21.981600436571895</v>
      </c>
      <c r="P23" s="50">
        <f t="shared" si="53"/>
        <v>-30.209114594742751</v>
      </c>
      <c r="Q23" s="50">
        <f t="shared" si="53"/>
        <v>-54.093086040215212</v>
      </c>
      <c r="R23" s="14" t="str">
        <f t="shared" si="33"/>
        <v>เฝ้าไร่,รพช.</v>
      </c>
      <c r="S23" s="15">
        <f t="shared" si="34"/>
        <v>-0.15393401666113851</v>
      </c>
      <c r="T23" s="15">
        <f t="shared" si="35"/>
        <v>-0.26824861623981933</v>
      </c>
      <c r="U23" s="15">
        <f t="shared" si="36"/>
        <v>-0.54252317692723107</v>
      </c>
      <c r="V23" s="15">
        <f t="shared" si="37"/>
        <v>-0.36485916562688636</v>
      </c>
      <c r="W23" s="15">
        <f t="shared" si="38"/>
        <v>-0.21981600436571896</v>
      </c>
      <c r="X23" s="15">
        <f t="shared" si="39"/>
        <v>-0.30209114594742753</v>
      </c>
      <c r="Y23" s="15">
        <f t="shared" si="40"/>
        <v>-0.5409308604021521</v>
      </c>
      <c r="Z23" s="14" t="str">
        <f t="shared" si="41"/>
        <v>เฝ้าไร่,รพช.</v>
      </c>
      <c r="AA23" s="17" t="str">
        <f>+IF(AND(C23&gt;C28),"OK","Not OK")</f>
        <v>Not OK</v>
      </c>
      <c r="AB23" s="17" t="str">
        <f t="shared" ref="AB23:AG23" si="54">+IF(AND(D23&gt;D28),"OK","Not OK")</f>
        <v>OK</v>
      </c>
      <c r="AC23" s="17" t="str">
        <f t="shared" si="54"/>
        <v>OK</v>
      </c>
      <c r="AD23" s="17" t="str">
        <f t="shared" si="54"/>
        <v>OK</v>
      </c>
      <c r="AE23" s="17" t="str">
        <f t="shared" si="54"/>
        <v>OK</v>
      </c>
      <c r="AF23" s="17" t="str">
        <f t="shared" si="54"/>
        <v>Not OK</v>
      </c>
      <c r="AG23" s="17" t="str">
        <f t="shared" si="54"/>
        <v>Not OK</v>
      </c>
    </row>
    <row r="24" spans="1:33" ht="13.5" customHeight="1">
      <c r="A24" s="297" t="s">
        <v>47</v>
      </c>
      <c r="B24" s="14" t="str">
        <f>+'8.คำนวณ'!G18</f>
        <v>รัตนวาปี,รพช.</v>
      </c>
      <c r="C24" s="53">
        <f>+'8.คำนวณ'!M18</f>
        <v>1297.6957368110304</v>
      </c>
      <c r="D24" s="53">
        <f>+'8.คำนวณ'!N18</f>
        <v>193.23788524988711</v>
      </c>
      <c r="E24" s="53">
        <f>+'8.คำนวณ'!O18</f>
        <v>311.17207859848486</v>
      </c>
      <c r="F24" s="53">
        <f>+'8.คำนวณ'!P18</f>
        <v>2558.4305485893415</v>
      </c>
      <c r="G24" s="53">
        <f>+'8.คำนวณ'!Q18</f>
        <v>12.557970250026374</v>
      </c>
      <c r="H24" s="53">
        <f>+'8.คำนวณ'!R18</f>
        <v>44.221924781095055</v>
      </c>
      <c r="I24" s="337">
        <f>+'8.คำนวณ'!S18</f>
        <v>448.82512520404265</v>
      </c>
      <c r="J24" s="14" t="str">
        <f t="shared" si="31"/>
        <v>รัตนวาปี,รพช.</v>
      </c>
      <c r="K24" s="50">
        <f>+(C24-C26)*100/C26</f>
        <v>-0.7053701134658561</v>
      </c>
      <c r="L24" s="50">
        <f t="shared" ref="L24:Q24" si="55">+(D24-D26)*100/D26</f>
        <v>-37.676791855840548</v>
      </c>
      <c r="M24" s="50">
        <f t="shared" si="55"/>
        <v>-67.130572543289276</v>
      </c>
      <c r="N24" s="50">
        <f t="shared" si="55"/>
        <v>-24.583384424366322</v>
      </c>
      <c r="O24" s="50">
        <f t="shared" si="55"/>
        <v>-7.5339235722215081</v>
      </c>
      <c r="P24" s="50">
        <f t="shared" si="55"/>
        <v>0.24372470672240232</v>
      </c>
      <c r="Q24" s="50">
        <f t="shared" si="55"/>
        <v>-47.119026700065611</v>
      </c>
      <c r="R24" s="14" t="str">
        <f t="shared" si="33"/>
        <v>รัตนวาปี,รพช.</v>
      </c>
      <c r="S24" s="15">
        <f t="shared" si="34"/>
        <v>-7.0537011346585611E-3</v>
      </c>
      <c r="T24" s="15">
        <f t="shared" si="35"/>
        <v>-0.37676791855840547</v>
      </c>
      <c r="U24" s="15">
        <f t="shared" si="36"/>
        <v>-0.6713057254328928</v>
      </c>
      <c r="V24" s="15">
        <f t="shared" si="37"/>
        <v>-0.24583384424366322</v>
      </c>
      <c r="W24" s="15">
        <f t="shared" si="38"/>
        <v>-7.5339235722215084E-2</v>
      </c>
      <c r="X24" s="15">
        <f t="shared" si="39"/>
        <v>2.4372470672240232E-3</v>
      </c>
      <c r="Y24" s="15">
        <f t="shared" si="40"/>
        <v>-0.47119026700065608</v>
      </c>
      <c r="Z24" s="14" t="str">
        <f t="shared" si="41"/>
        <v>รัตนวาปี,รพช.</v>
      </c>
      <c r="AA24" s="17" t="str">
        <f>+IF(AND(C24&gt;C28),"OK","Not OK")</f>
        <v>OK</v>
      </c>
      <c r="AB24" s="17" t="str">
        <f t="shared" ref="AB24:AG24" si="56">+IF(AND(D24&gt;D28),"OK","Not OK")</f>
        <v>OK</v>
      </c>
      <c r="AC24" s="17" t="str">
        <f t="shared" si="56"/>
        <v>OK</v>
      </c>
      <c r="AD24" s="17" t="str">
        <f t="shared" si="56"/>
        <v>OK</v>
      </c>
      <c r="AE24" s="17" t="str">
        <f t="shared" si="56"/>
        <v>OK</v>
      </c>
      <c r="AF24" s="17" t="str">
        <f t="shared" si="56"/>
        <v>OK</v>
      </c>
      <c r="AG24" s="17" t="str">
        <f t="shared" si="56"/>
        <v>Not OK</v>
      </c>
    </row>
    <row r="25" spans="1:33" ht="13.5" customHeight="1">
      <c r="A25" s="297" t="s">
        <v>53</v>
      </c>
      <c r="B25" s="14" t="str">
        <f>+'8.คำนวณ'!G19</f>
        <v>หนองหิน,รพช.</v>
      </c>
      <c r="C25" s="53">
        <f>+'8.คำนวณ'!M19</f>
        <v>1163.0855179393759</v>
      </c>
      <c r="D25" s="53">
        <f>+'8.คำนวณ'!N19</f>
        <v>307.80341784322661</v>
      </c>
      <c r="E25" s="53">
        <f>+'8.คำนวณ'!O19</f>
        <v>582.75014191106925</v>
      </c>
      <c r="F25" s="53">
        <f>+'8.คำนวณ'!P19</f>
        <v>3081.9130704521558</v>
      </c>
      <c r="G25" s="53">
        <f>+'8.คำนวณ'!Q19</f>
        <v>9.6395199999999992</v>
      </c>
      <c r="H25" s="53">
        <f>+'8.คำนวณ'!R19</f>
        <v>61.32085</v>
      </c>
      <c r="I25" s="53">
        <f>+'8.คำนวณ'!S19</f>
        <v>815.39950255553867</v>
      </c>
      <c r="J25" s="14" t="str">
        <f t="shared" si="31"/>
        <v>หนองหิน,รพช.</v>
      </c>
      <c r="K25" s="50">
        <f t="shared" ref="K25:Q25" si="57">+(C25-C26)*100/C26</f>
        <v>-11.0052204425208</v>
      </c>
      <c r="L25" s="50">
        <f t="shared" si="57"/>
        <v>-0.72704194149060675</v>
      </c>
      <c r="M25" s="50">
        <f t="shared" si="57"/>
        <v>-38.443501739596535</v>
      </c>
      <c r="N25" s="50">
        <f t="shared" si="57"/>
        <v>-9.1523303612966522</v>
      </c>
      <c r="O25" s="50">
        <f t="shared" si="57"/>
        <v>-29.022877479326141</v>
      </c>
      <c r="P25" s="50">
        <f t="shared" si="57"/>
        <v>39.004135089345631</v>
      </c>
      <c r="Q25" s="50">
        <f t="shared" si="57"/>
        <v>-3.9289092743713345</v>
      </c>
      <c r="R25" s="14" t="str">
        <f t="shared" si="33"/>
        <v>หนองหิน,รพช.</v>
      </c>
      <c r="S25" s="15">
        <f t="shared" si="34"/>
        <v>-0.11005220442520799</v>
      </c>
      <c r="T25" s="15">
        <f t="shared" si="35"/>
        <v>-7.2704194149060672E-3</v>
      </c>
      <c r="U25" s="15">
        <f t="shared" si="36"/>
        <v>-0.38443501739596536</v>
      </c>
      <c r="V25" s="15">
        <f t="shared" si="37"/>
        <v>-9.1523303612966525E-2</v>
      </c>
      <c r="W25" s="15">
        <f t="shared" si="38"/>
        <v>-0.29022877479326142</v>
      </c>
      <c r="X25" s="15">
        <f t="shared" si="39"/>
        <v>0.39004135089345632</v>
      </c>
      <c r="Y25" s="15">
        <f t="shared" si="40"/>
        <v>-3.9289092743713346E-2</v>
      </c>
      <c r="Z25" s="14" t="str">
        <f t="shared" si="41"/>
        <v>หนองหิน,รพช.</v>
      </c>
      <c r="AA25" s="17" t="str">
        <f>+IF(AND(C25&gt;C28),"OK","Not OK")</f>
        <v>OK</v>
      </c>
      <c r="AB25" s="17" t="str">
        <f t="shared" ref="AB25:AG25" si="58">+IF(AND(D25&gt;D28),"OK","Not OK")</f>
        <v>OK</v>
      </c>
      <c r="AC25" s="17" t="str">
        <f t="shared" si="58"/>
        <v>OK</v>
      </c>
      <c r="AD25" s="17" t="str">
        <f t="shared" si="58"/>
        <v>OK</v>
      </c>
      <c r="AE25" s="17" t="str">
        <f t="shared" si="58"/>
        <v>OK</v>
      </c>
      <c r="AF25" s="17" t="str">
        <f t="shared" si="58"/>
        <v>OK</v>
      </c>
      <c r="AG25" s="17" t="str">
        <f t="shared" si="58"/>
        <v>OK</v>
      </c>
    </row>
    <row r="26" spans="1:33" ht="13.5" customHeight="1">
      <c r="B26" s="18" t="s">
        <v>144</v>
      </c>
      <c r="C26" s="19">
        <f>AVERAGE(C16:C25)</f>
        <v>1306.914319831729</v>
      </c>
      <c r="D26" s="19">
        <f t="shared" ref="D26:I26" si="59">AVERAGE(D16:D25)</f>
        <v>310.05766712604026</v>
      </c>
      <c r="E26" s="19">
        <f t="shared" si="59"/>
        <v>946.69150841857788</v>
      </c>
      <c r="F26" s="19">
        <f t="shared" si="59"/>
        <v>3392.3963957565124</v>
      </c>
      <c r="G26" s="19">
        <f t="shared" si="59"/>
        <v>13.581164828416718</v>
      </c>
      <c r="H26" s="19">
        <f t="shared" si="59"/>
        <v>44.114407071836894</v>
      </c>
      <c r="I26" s="19">
        <f t="shared" si="59"/>
        <v>848.745961346743</v>
      </c>
    </row>
    <row r="27" spans="1:33" ht="13.2" customHeight="1">
      <c r="B27" s="20" t="s">
        <v>268</v>
      </c>
      <c r="C27" s="21">
        <f>STDEV(C16:C25)</f>
        <v>171.55159443374447</v>
      </c>
      <c r="D27" s="21">
        <f t="shared" ref="D27:I27" si="60">STDEV(D16:D25)</f>
        <v>134.40880073235314</v>
      </c>
      <c r="E27" s="21">
        <f t="shared" si="60"/>
        <v>796.63495687956811</v>
      </c>
      <c r="F27" s="21">
        <f t="shared" si="60"/>
        <v>1244.7592384400673</v>
      </c>
      <c r="G27" s="21">
        <f t="shared" si="60"/>
        <v>5.2457867341479307</v>
      </c>
      <c r="H27" s="21">
        <f t="shared" si="60"/>
        <v>11.65827491987382</v>
      </c>
      <c r="I27" s="21">
        <f t="shared" si="60"/>
        <v>296.82951624529477</v>
      </c>
    </row>
    <row r="28" spans="1:33" ht="13.2" customHeight="1">
      <c r="B28" s="20" t="s">
        <v>145</v>
      </c>
      <c r="C28" s="21">
        <f>+C26-C27</f>
        <v>1135.3627253979846</v>
      </c>
      <c r="D28" s="21">
        <f t="shared" ref="D28:I28" si="61">+D26-D27</f>
        <v>175.64886639368711</v>
      </c>
      <c r="E28" s="21">
        <f t="shared" si="61"/>
        <v>150.05655153900977</v>
      </c>
      <c r="F28" s="21">
        <f t="shared" si="61"/>
        <v>2147.6371573164452</v>
      </c>
      <c r="G28" s="21">
        <f t="shared" si="61"/>
        <v>8.335378094268787</v>
      </c>
      <c r="H28" s="21">
        <f t="shared" si="61"/>
        <v>32.456132151963075</v>
      </c>
      <c r="I28" s="21">
        <f t="shared" si="61"/>
        <v>551.91644510144829</v>
      </c>
    </row>
    <row r="29" spans="1:33" ht="13.5" customHeight="1">
      <c r="B29" s="377" t="s">
        <v>147</v>
      </c>
      <c r="C29" s="378" t="s">
        <v>135</v>
      </c>
      <c r="D29" s="379"/>
      <c r="E29" s="379"/>
      <c r="F29" s="379"/>
      <c r="G29" s="379"/>
      <c r="H29" s="379"/>
      <c r="I29" s="380"/>
      <c r="J29" s="377" t="s">
        <v>147</v>
      </c>
      <c r="K29" s="374" t="s">
        <v>4</v>
      </c>
      <c r="L29" s="375"/>
      <c r="M29" s="375"/>
      <c r="N29" s="375"/>
      <c r="O29" s="375"/>
      <c r="P29" s="375"/>
      <c r="Q29" s="376"/>
      <c r="R29" s="377" t="s">
        <v>147</v>
      </c>
      <c r="S29" s="381" t="s">
        <v>4</v>
      </c>
      <c r="T29" s="382"/>
      <c r="U29" s="382"/>
      <c r="V29" s="382"/>
      <c r="W29" s="382"/>
      <c r="X29" s="382"/>
      <c r="Y29" s="383"/>
      <c r="Z29" s="377" t="s">
        <v>147</v>
      </c>
      <c r="AA29" s="378" t="s">
        <v>136</v>
      </c>
      <c r="AB29" s="379"/>
      <c r="AC29" s="379"/>
      <c r="AD29" s="379"/>
      <c r="AE29" s="379"/>
      <c r="AF29" s="379"/>
      <c r="AG29" s="380"/>
    </row>
    <row r="30" spans="1:33" ht="13.5" customHeight="1">
      <c r="B30" s="377"/>
      <c r="C30" s="12" t="s">
        <v>137</v>
      </c>
      <c r="D30" s="13" t="s">
        <v>253</v>
      </c>
      <c r="E30" s="12" t="s">
        <v>139</v>
      </c>
      <c r="F30" s="12" t="s">
        <v>140</v>
      </c>
      <c r="G30" s="12" t="s">
        <v>141</v>
      </c>
      <c r="H30" s="12" t="s">
        <v>142</v>
      </c>
      <c r="I30" s="12" t="s">
        <v>143</v>
      </c>
      <c r="J30" s="377"/>
      <c r="K30" s="45" t="s">
        <v>137</v>
      </c>
      <c r="L30" s="46" t="s">
        <v>253</v>
      </c>
      <c r="M30" s="45" t="s">
        <v>139</v>
      </c>
      <c r="N30" s="45" t="s">
        <v>140</v>
      </c>
      <c r="O30" s="45" t="s">
        <v>141</v>
      </c>
      <c r="P30" s="45" t="s">
        <v>142</v>
      </c>
      <c r="Q30" s="45" t="s">
        <v>143</v>
      </c>
      <c r="R30" s="377"/>
      <c r="S30" s="57" t="s">
        <v>137</v>
      </c>
      <c r="T30" s="58" t="s">
        <v>253</v>
      </c>
      <c r="U30" s="57" t="s">
        <v>139</v>
      </c>
      <c r="V30" s="57" t="s">
        <v>140</v>
      </c>
      <c r="W30" s="57" t="s">
        <v>141</v>
      </c>
      <c r="X30" s="57" t="s">
        <v>142</v>
      </c>
      <c r="Y30" s="57" t="s">
        <v>143</v>
      </c>
      <c r="Z30" s="377"/>
      <c r="AA30" s="12" t="s">
        <v>137</v>
      </c>
      <c r="AB30" s="13" t="s">
        <v>253</v>
      </c>
      <c r="AC30" s="12" t="s">
        <v>139</v>
      </c>
      <c r="AD30" s="12" t="s">
        <v>140</v>
      </c>
      <c r="AE30" s="12" t="s">
        <v>141</v>
      </c>
      <c r="AF30" s="12" t="s">
        <v>142</v>
      </c>
      <c r="AG30" s="12" t="s">
        <v>143</v>
      </c>
    </row>
    <row r="31" spans="1:33" ht="13.5" customHeight="1">
      <c r="A31" s="297" t="s">
        <v>45</v>
      </c>
      <c r="B31" s="14" t="str">
        <f>+'8.คำนวณ'!G20</f>
        <v>ทุ่งฝน,รพช.</v>
      </c>
      <c r="C31" s="53">
        <f>+'8.คำนวณ'!M20</f>
        <v>1130.6852392977394</v>
      </c>
      <c r="D31" s="53">
        <f>+'8.คำนวณ'!N20</f>
        <v>241.1098965848966</v>
      </c>
      <c r="E31" s="53">
        <f>+'8.คำนวณ'!O20</f>
        <v>1388.970034904014</v>
      </c>
      <c r="F31" s="53">
        <f>+'8.คำนวณ'!P20</f>
        <v>3230.2746020761247</v>
      </c>
      <c r="G31" s="53">
        <f>+'8.คำนวณ'!Q20</f>
        <v>7.3520452567449954</v>
      </c>
      <c r="H31" s="53">
        <f>+'8.คำนวณ'!R20</f>
        <v>29.686090389158274</v>
      </c>
      <c r="I31" s="53">
        <f>+'8.คำนวณ'!S20</f>
        <v>919.15694284110953</v>
      </c>
      <c r="J31" s="14" t="str">
        <f>+B31</f>
        <v>ทุ่งฝน,รพช.</v>
      </c>
      <c r="K31" s="50">
        <f>+(C31-C4)*100/C44</f>
        <v>0.9482581989551927</v>
      </c>
      <c r="L31" s="50">
        <f t="shared" ref="L31:Q31" si="62">+(D31-D4)*100/D44</f>
        <v>-132.84312598758044</v>
      </c>
      <c r="M31" s="50">
        <f t="shared" si="62"/>
        <v>-138.19220115056518</v>
      </c>
      <c r="N31" s="50">
        <f t="shared" si="62"/>
        <v>-1091.0778129062171</v>
      </c>
      <c r="O31" s="50">
        <f t="shared" si="62"/>
        <v>-112.82677793843047</v>
      </c>
      <c r="P31" s="50">
        <f t="shared" si="62"/>
        <v>-98.744525030304743</v>
      </c>
      <c r="Q31" s="50">
        <f t="shared" si="62"/>
        <v>-192.10485506505358</v>
      </c>
      <c r="R31" s="14" t="str">
        <f>+J31</f>
        <v>ทุ่งฝน,รพช.</v>
      </c>
      <c r="S31" s="15">
        <f>+K31/100</f>
        <v>9.4825819895519269E-3</v>
      </c>
      <c r="T31" s="15">
        <f t="shared" ref="T31:Y31" si="63">+L31/100</f>
        <v>-1.3284312598758043</v>
      </c>
      <c r="U31" s="15">
        <f t="shared" si="63"/>
        <v>-1.3819220115056519</v>
      </c>
      <c r="V31" s="15">
        <f t="shared" si="63"/>
        <v>-10.910778129062171</v>
      </c>
      <c r="W31" s="15">
        <f t="shared" si="63"/>
        <v>-1.1282677793843048</v>
      </c>
      <c r="X31" s="15">
        <f t="shared" si="63"/>
        <v>-0.98744525030304742</v>
      </c>
      <c r="Y31" s="15">
        <f t="shared" si="63"/>
        <v>-1.9210485506505359</v>
      </c>
      <c r="Z31" s="14" t="str">
        <f>+R31</f>
        <v>ทุ่งฝน,รพช.</v>
      </c>
      <c r="AA31" s="17" t="str">
        <f>+IF(AND(C31&gt;C46),"OK","Not OK")</f>
        <v>OK</v>
      </c>
      <c r="AB31" s="17" t="str">
        <f t="shared" ref="AB31:AG31" si="64">+IF(AND(D31&gt;D46),"OK","Not OK")</f>
        <v>OK</v>
      </c>
      <c r="AC31" s="17" t="str">
        <f t="shared" si="64"/>
        <v>OK</v>
      </c>
      <c r="AD31" s="17" t="str">
        <f t="shared" si="64"/>
        <v>OK</v>
      </c>
      <c r="AE31" s="17" t="str">
        <f t="shared" si="64"/>
        <v>OK</v>
      </c>
      <c r="AF31" s="17" t="str">
        <f t="shared" si="64"/>
        <v>OK</v>
      </c>
      <c r="AG31" s="17" t="str">
        <f t="shared" si="64"/>
        <v>OK</v>
      </c>
    </row>
    <row r="32" spans="1:33" ht="13.5" customHeight="1">
      <c r="A32" s="297" t="s">
        <v>45</v>
      </c>
      <c r="B32" s="14" t="str">
        <f>+'8.คำนวณ'!G21</f>
        <v>ไชยวาน,รพช.</v>
      </c>
      <c r="C32" s="53">
        <f>+'8.คำนวณ'!M21</f>
        <v>1168.4405537558209</v>
      </c>
      <c r="D32" s="337">
        <f>+'8.คำนวณ'!N21</f>
        <v>140.7079952082068</v>
      </c>
      <c r="E32" s="53">
        <f>+'8.คำนวณ'!O21</f>
        <v>248.41212534059946</v>
      </c>
      <c r="F32" s="337">
        <f>+'8.คำนวณ'!P21</f>
        <v>2080.6119958275385</v>
      </c>
      <c r="G32" s="53">
        <f>+'8.คำนวณ'!Q21</f>
        <v>5.8267459514170037</v>
      </c>
      <c r="H32" s="53">
        <f>+'8.คำนวณ'!R21</f>
        <v>43.421151315789473</v>
      </c>
      <c r="I32" s="53">
        <f>+'8.คำนวณ'!S21</f>
        <v>741.49182425592221</v>
      </c>
      <c r="J32" s="14" t="str">
        <f t="shared" ref="J32:J43" si="65">+B32</f>
        <v>ไชยวาน,รพช.</v>
      </c>
      <c r="K32" s="50">
        <f>+(C32-C44)*100/C44</f>
        <v>-9.630050961430193</v>
      </c>
      <c r="L32" s="50">
        <f t="shared" ref="L32:Q32" si="66">+(D32-D44)*100/D44</f>
        <v>-50.288034858963314</v>
      </c>
      <c r="M32" s="50">
        <f t="shared" si="66"/>
        <v>-70.473941604443723</v>
      </c>
      <c r="N32" s="50">
        <f t="shared" si="66"/>
        <v>-48.765442543736036</v>
      </c>
      <c r="O32" s="50">
        <f t="shared" si="66"/>
        <v>-26.371341575467977</v>
      </c>
      <c r="P32" s="50">
        <f t="shared" si="66"/>
        <v>9.1527626687804204</v>
      </c>
      <c r="Q32" s="50">
        <f t="shared" si="66"/>
        <v>-14.372767280649349</v>
      </c>
      <c r="R32" s="14" t="str">
        <f t="shared" ref="R32:R43" si="67">+J32</f>
        <v>ไชยวาน,รพช.</v>
      </c>
      <c r="S32" s="15">
        <f t="shared" ref="S32:S43" si="68">+K32/100</f>
        <v>-9.6300509614301935E-2</v>
      </c>
      <c r="T32" s="15">
        <f t="shared" ref="T32:T43" si="69">+L32/100</f>
        <v>-0.50288034858963315</v>
      </c>
      <c r="U32" s="15">
        <f t="shared" ref="U32:U43" si="70">+M32/100</f>
        <v>-0.70473941604443724</v>
      </c>
      <c r="V32" s="15">
        <f t="shared" ref="V32:V43" si="71">+N32/100</f>
        <v>-0.48765442543736037</v>
      </c>
      <c r="W32" s="15">
        <f t="shared" ref="W32:W43" si="72">+O32/100</f>
        <v>-0.26371341575467977</v>
      </c>
      <c r="X32" s="15">
        <f t="shared" ref="X32:X43" si="73">+P32/100</f>
        <v>9.1527626687804203E-2</v>
      </c>
      <c r="Y32" s="15">
        <f t="shared" ref="Y32:Y43" si="74">+Q32/100</f>
        <v>-0.14372767280649348</v>
      </c>
      <c r="Z32" s="14" t="str">
        <f t="shared" ref="Z32:Z43" si="75">+R32</f>
        <v>ไชยวาน,รพช.</v>
      </c>
      <c r="AA32" s="17" t="str">
        <f>+IF(AND(C32&gt;C46),"OK","Not OK")</f>
        <v>OK</v>
      </c>
      <c r="AB32" s="17" t="str">
        <f t="shared" ref="AB32:AG32" si="76">+IF(AND(D32&gt;D46),"OK","Not OK")</f>
        <v>Not OK</v>
      </c>
      <c r="AC32" s="17" t="str">
        <f t="shared" si="76"/>
        <v>OK</v>
      </c>
      <c r="AD32" s="17" t="str">
        <f t="shared" si="76"/>
        <v>Not OK</v>
      </c>
      <c r="AE32" s="17" t="str">
        <f t="shared" si="76"/>
        <v>OK</v>
      </c>
      <c r="AF32" s="17" t="str">
        <f t="shared" si="76"/>
        <v>OK</v>
      </c>
      <c r="AG32" s="17" t="str">
        <f t="shared" si="76"/>
        <v>OK</v>
      </c>
    </row>
    <row r="33" spans="1:33" ht="13.5" customHeight="1">
      <c r="A33" s="297" t="s">
        <v>45</v>
      </c>
      <c r="B33" s="14" t="str">
        <f>+'8.คำนวณ'!G22</f>
        <v>สร้างคอม,รพช.</v>
      </c>
      <c r="C33" s="53">
        <f>+'8.คำนวณ'!M22</f>
        <v>1353.7360649867967</v>
      </c>
      <c r="D33" s="53">
        <f>+'8.คำนวณ'!N22</f>
        <v>429.00753256053355</v>
      </c>
      <c r="E33" s="53">
        <f>+'8.คำนวณ'!O22</f>
        <v>1960.4428571428571</v>
      </c>
      <c r="F33" s="53">
        <f>+'8.คำนวณ'!P22</f>
        <v>7448.9513748378722</v>
      </c>
      <c r="G33" s="53">
        <f>+'8.คำนวณ'!Q22</f>
        <v>5.1303812196290464</v>
      </c>
      <c r="H33" s="53">
        <f>+'8.คำนวณ'!R22</f>
        <v>35.864246115940048</v>
      </c>
      <c r="I33" s="53">
        <f>+'8.คำนวณ'!S22</f>
        <v>810.18870697757689</v>
      </c>
      <c r="J33" s="14" t="str">
        <f t="shared" si="65"/>
        <v>สร้างคอม,รพช.</v>
      </c>
      <c r="K33" s="50">
        <f>+(C33-C44)*100/C44</f>
        <v>4.7011410304889738</v>
      </c>
      <c r="L33" s="50">
        <f t="shared" ref="L33:Q33" si="77">+(D33-D44)*100/D44</f>
        <v>51.567844260263591</v>
      </c>
      <c r="M33" s="50">
        <f t="shared" si="77"/>
        <v>133.01660577874716</v>
      </c>
      <c r="N33" s="50">
        <f t="shared" si="77"/>
        <v>83.428591187783283</v>
      </c>
      <c r="O33" s="50">
        <f t="shared" si="77"/>
        <v>-35.170832990266568</v>
      </c>
      <c r="P33" s="50">
        <f t="shared" si="77"/>
        <v>-9.8439026612263767</v>
      </c>
      <c r="Q33" s="50">
        <f t="shared" si="77"/>
        <v>-6.439673790638313</v>
      </c>
      <c r="R33" s="14" t="str">
        <f t="shared" si="67"/>
        <v>สร้างคอม,รพช.</v>
      </c>
      <c r="S33" s="15">
        <f t="shared" si="68"/>
        <v>4.7011410304889735E-2</v>
      </c>
      <c r="T33" s="15">
        <f t="shared" si="69"/>
        <v>0.51567844260263596</v>
      </c>
      <c r="U33" s="15">
        <f t="shared" si="70"/>
        <v>1.3301660577874717</v>
      </c>
      <c r="V33" s="15">
        <f t="shared" si="71"/>
        <v>0.83428591187783285</v>
      </c>
      <c r="W33" s="15">
        <f t="shared" si="72"/>
        <v>-0.35170832990266571</v>
      </c>
      <c r="X33" s="15">
        <f t="shared" si="73"/>
        <v>-9.8439026612263766E-2</v>
      </c>
      <c r="Y33" s="15">
        <f t="shared" si="74"/>
        <v>-6.4396737906383131E-2</v>
      </c>
      <c r="Z33" s="14" t="str">
        <f t="shared" si="75"/>
        <v>สร้างคอม,รพช.</v>
      </c>
      <c r="AA33" s="17" t="str">
        <f>+IF(AND(C33&gt;C46),"OK","Not OK")</f>
        <v>OK</v>
      </c>
      <c r="AB33" s="17" t="str">
        <f t="shared" ref="AB33:AG33" si="78">+IF(AND(D33&gt;D46),"OK","Not OK")</f>
        <v>OK</v>
      </c>
      <c r="AC33" s="17" t="str">
        <f t="shared" si="78"/>
        <v>OK</v>
      </c>
      <c r="AD33" s="17" t="str">
        <f t="shared" si="78"/>
        <v>OK</v>
      </c>
      <c r="AE33" s="17" t="str">
        <f t="shared" si="78"/>
        <v>OK</v>
      </c>
      <c r="AF33" s="17" t="str">
        <f t="shared" si="78"/>
        <v>OK</v>
      </c>
      <c r="AG33" s="17" t="str">
        <f t="shared" si="78"/>
        <v>OK</v>
      </c>
    </row>
    <row r="34" spans="1:33" ht="13.5" customHeight="1">
      <c r="A34" s="297" t="s">
        <v>45</v>
      </c>
      <c r="B34" s="14" t="str">
        <f>+'8.คำนวณ'!G23</f>
        <v>พิบูลย์รักษ์,รพช.</v>
      </c>
      <c r="C34" s="53">
        <f>+'8.คำนวณ'!M23</f>
        <v>1378.6521237982624</v>
      </c>
      <c r="D34" s="53">
        <f>+'8.คำนวณ'!N23</f>
        <v>475.94301475502556</v>
      </c>
      <c r="E34" s="53">
        <f>+'8.คำนวณ'!O23</f>
        <v>2092.2899159663866</v>
      </c>
      <c r="F34" s="53">
        <f>+'8.คำนวณ'!P23</f>
        <v>2490.5553840125394</v>
      </c>
      <c r="G34" s="53">
        <f>+'8.คำนวณ'!Q23</f>
        <v>7.9320612542537674</v>
      </c>
      <c r="H34" s="53">
        <f>+'8.คำนวณ'!R23</f>
        <v>33.290775401069517</v>
      </c>
      <c r="I34" s="53">
        <f>+'8.คำนวณ'!S23</f>
        <v>1099.143298545062</v>
      </c>
      <c r="J34" s="14" t="str">
        <f t="shared" si="65"/>
        <v>พิบูลย์รักษ์,รพช.</v>
      </c>
      <c r="K34" s="50">
        <f>+(C34-C44)*100/C44</f>
        <v>6.6282078014911017</v>
      </c>
      <c r="L34" s="50">
        <f t="shared" ref="L34:Q34" si="79">+(D34-D44)*100/D44</f>
        <v>68.150093558022377</v>
      </c>
      <c r="M34" s="50">
        <f t="shared" si="79"/>
        <v>148.68783741757423</v>
      </c>
      <c r="N34" s="50">
        <f t="shared" si="79"/>
        <v>-38.670687674543728</v>
      </c>
      <c r="O34" s="50">
        <f t="shared" si="79"/>
        <v>0.2321078628606478</v>
      </c>
      <c r="P34" s="50">
        <f t="shared" si="79"/>
        <v>-16.313133201255241</v>
      </c>
      <c r="Q34" s="50">
        <f t="shared" si="79"/>
        <v>26.928707691251432</v>
      </c>
      <c r="R34" s="14" t="str">
        <f t="shared" si="67"/>
        <v>พิบูลย์รักษ์,รพช.</v>
      </c>
      <c r="S34" s="15">
        <f t="shared" si="68"/>
        <v>6.6282078014911011E-2</v>
      </c>
      <c r="T34" s="15">
        <f t="shared" si="69"/>
        <v>0.68150093558022373</v>
      </c>
      <c r="U34" s="15">
        <f t="shared" si="70"/>
        <v>1.4868783741757423</v>
      </c>
      <c r="V34" s="15">
        <f t="shared" si="71"/>
        <v>-0.3867068767454373</v>
      </c>
      <c r="W34" s="15">
        <f t="shared" si="72"/>
        <v>2.3210786286064779E-3</v>
      </c>
      <c r="X34" s="15">
        <f t="shared" si="73"/>
        <v>-0.16313133201255239</v>
      </c>
      <c r="Y34" s="15">
        <f t="shared" si="74"/>
        <v>0.2692870769125143</v>
      </c>
      <c r="Z34" s="14" t="str">
        <f t="shared" si="75"/>
        <v>พิบูลย์รักษ์,รพช.</v>
      </c>
      <c r="AA34" s="17" t="str">
        <f>+IF(AND(C34&gt;C46),"OK","Not OK")</f>
        <v>OK</v>
      </c>
      <c r="AB34" s="17" t="str">
        <f t="shared" ref="AB34:AG34" si="80">+IF(AND(D34&gt;D46),"OK","Not OK")</f>
        <v>OK</v>
      </c>
      <c r="AC34" s="17" t="str">
        <f t="shared" si="80"/>
        <v>OK</v>
      </c>
      <c r="AD34" s="17" t="str">
        <f t="shared" si="80"/>
        <v>OK</v>
      </c>
      <c r="AE34" s="17" t="str">
        <f t="shared" si="80"/>
        <v>OK</v>
      </c>
      <c r="AF34" s="17" t="str">
        <f t="shared" si="80"/>
        <v>OK</v>
      </c>
      <c r="AG34" s="17" t="str">
        <f t="shared" si="80"/>
        <v>OK</v>
      </c>
    </row>
    <row r="35" spans="1:33" ht="13.5" customHeight="1">
      <c r="A35" s="297" t="s">
        <v>53</v>
      </c>
      <c r="B35" s="14" t="str">
        <f>+'8.คำนวณ'!G24</f>
        <v>นาด้วง,รพช.</v>
      </c>
      <c r="C35" s="53">
        <f>+'8.คำนวณ'!M24</f>
        <v>1747.5674214040614</v>
      </c>
      <c r="D35" s="53">
        <f>+'8.คำนวณ'!N24</f>
        <v>283.57120513771679</v>
      </c>
      <c r="E35" s="53">
        <f>+'8.คำนวณ'!O24</f>
        <v>785.13627505183115</v>
      </c>
      <c r="F35" s="53">
        <f>+'8.คำนวณ'!P24</f>
        <v>3059.5690665110851</v>
      </c>
      <c r="G35" s="53">
        <f>+'8.คำนวณ'!Q24</f>
        <v>14.172320170595178</v>
      </c>
      <c r="H35" s="53">
        <f>+'8.คำนวณ'!R24</f>
        <v>64.226038612390994</v>
      </c>
      <c r="I35" s="53">
        <f>+'8.คำนวณ'!S24</f>
        <v>901.80602383381256</v>
      </c>
      <c r="J35" s="14" t="str">
        <f t="shared" si="65"/>
        <v>นาด้วง,รพช.</v>
      </c>
      <c r="K35" s="50">
        <f>+(C35-C44)*100/C44</f>
        <v>35.160987271547029</v>
      </c>
      <c r="L35" s="50">
        <f t="shared" ref="L35:Q35" si="81">+(D35-D44)*100/D44</f>
        <v>0.1853650458786319</v>
      </c>
      <c r="M35" s="50">
        <f t="shared" si="81"/>
        <v>-6.6793560343926792</v>
      </c>
      <c r="N35" s="50">
        <f t="shared" si="81"/>
        <v>-24.658866024069798</v>
      </c>
      <c r="O35" s="50">
        <f t="shared" si="81"/>
        <v>79.086050708988296</v>
      </c>
      <c r="P35" s="50">
        <f t="shared" si="81"/>
        <v>61.452410573576685</v>
      </c>
      <c r="Q35" s="50">
        <f t="shared" si="81"/>
        <v>4.1402639172975437</v>
      </c>
      <c r="R35" s="14" t="str">
        <f t="shared" si="67"/>
        <v>นาด้วง,รพช.</v>
      </c>
      <c r="S35" s="15">
        <f t="shared" si="68"/>
        <v>0.35160987271547028</v>
      </c>
      <c r="T35" s="15">
        <f t="shared" si="69"/>
        <v>1.8536504587863189E-3</v>
      </c>
      <c r="U35" s="15">
        <f t="shared" si="70"/>
        <v>-6.6793560343926792E-2</v>
      </c>
      <c r="V35" s="15">
        <f t="shared" si="71"/>
        <v>-0.24658866024069798</v>
      </c>
      <c r="W35" s="15">
        <f t="shared" si="72"/>
        <v>0.79086050708988298</v>
      </c>
      <c r="X35" s="15">
        <f t="shared" si="73"/>
        <v>0.61452410573576688</v>
      </c>
      <c r="Y35" s="15">
        <f t="shared" si="74"/>
        <v>4.1402639172975438E-2</v>
      </c>
      <c r="Z35" s="14" t="str">
        <f t="shared" si="75"/>
        <v>นาด้วง,รพช.</v>
      </c>
      <c r="AA35" s="17" t="str">
        <f>+IF(AND(C35&gt;C46),"OK","Not OK")</f>
        <v>OK</v>
      </c>
      <c r="AB35" s="17" t="str">
        <f t="shared" ref="AB35:AG35" si="82">+IF(AND(D35&gt;D46),"OK","Not OK")</f>
        <v>OK</v>
      </c>
      <c r="AC35" s="17" t="str">
        <f t="shared" si="82"/>
        <v>OK</v>
      </c>
      <c r="AD35" s="17" t="str">
        <f t="shared" si="82"/>
        <v>OK</v>
      </c>
      <c r="AE35" s="17" t="str">
        <f t="shared" si="82"/>
        <v>OK</v>
      </c>
      <c r="AF35" s="17" t="str">
        <f t="shared" si="82"/>
        <v>OK</v>
      </c>
      <c r="AG35" s="17" t="str">
        <f t="shared" si="82"/>
        <v>OK</v>
      </c>
    </row>
    <row r="36" spans="1:33" ht="13.5" customHeight="1">
      <c r="A36" s="297" t="s">
        <v>53</v>
      </c>
      <c r="B36" s="14" t="str">
        <f>+'8.คำนวณ'!G25</f>
        <v>ภูเรือ,รพช.</v>
      </c>
      <c r="C36" s="53">
        <f>+'8.คำนวณ'!M25</f>
        <v>1634.8109498944561</v>
      </c>
      <c r="D36" s="53">
        <f>+'8.คำนวณ'!N25</f>
        <v>322.86936062659709</v>
      </c>
      <c r="E36" s="53">
        <f>+'8.คำนวณ'!O25</f>
        <v>1400.3242424242421</v>
      </c>
      <c r="F36" s="53">
        <f>+'8.คำนวณ'!P25</f>
        <v>3561.9410813594227</v>
      </c>
      <c r="G36" s="53">
        <f>+'8.คำนวณ'!Q25</f>
        <v>12.422914911541701</v>
      </c>
      <c r="H36" s="53">
        <f>+'8.คำนวณ'!R25</f>
        <v>73.250951092980969</v>
      </c>
      <c r="I36" s="53">
        <f>+'8.คำนวณ'!S25</f>
        <v>1138.2176885901565</v>
      </c>
      <c r="J36" s="14" t="str">
        <f t="shared" si="65"/>
        <v>ภูเรือ,รพช.</v>
      </c>
      <c r="K36" s="50">
        <f>+(C36-C44)*100/C44</f>
        <v>26.440135747403996</v>
      </c>
      <c r="L36" s="50">
        <f t="shared" ref="L36:Q36" si="83">+(D36-D44)*100/D44</f>
        <v>14.069356022223049</v>
      </c>
      <c r="M36" s="50">
        <f t="shared" si="83"/>
        <v>66.441373575631374</v>
      </c>
      <c r="N36" s="50">
        <f t="shared" si="83"/>
        <v>-12.288079010064846</v>
      </c>
      <c r="O36" s="50">
        <f t="shared" si="83"/>
        <v>56.979996431196412</v>
      </c>
      <c r="P36" s="50">
        <f t="shared" si="83"/>
        <v>84.139375341876985</v>
      </c>
      <c r="Q36" s="50">
        <f t="shared" si="83"/>
        <v>31.441005440610287</v>
      </c>
      <c r="R36" s="14" t="str">
        <f t="shared" si="67"/>
        <v>ภูเรือ,รพช.</v>
      </c>
      <c r="S36" s="15">
        <f t="shared" si="68"/>
        <v>0.26440135747403998</v>
      </c>
      <c r="T36" s="15">
        <f t="shared" si="69"/>
        <v>0.14069356022223048</v>
      </c>
      <c r="U36" s="15">
        <f t="shared" si="70"/>
        <v>0.66441373575631379</v>
      </c>
      <c r="V36" s="15">
        <f t="shared" si="71"/>
        <v>-0.12288079010064847</v>
      </c>
      <c r="W36" s="15">
        <f t="shared" si="72"/>
        <v>0.56979996431196411</v>
      </c>
      <c r="X36" s="15">
        <f t="shared" si="73"/>
        <v>0.84139375341876987</v>
      </c>
      <c r="Y36" s="15">
        <f t="shared" si="74"/>
        <v>0.31441005440610287</v>
      </c>
      <c r="Z36" s="14" t="str">
        <f t="shared" si="75"/>
        <v>ภูเรือ,รพช.</v>
      </c>
      <c r="AA36" s="17" t="str">
        <f>+IF(AND(C36&gt;C46),"OK","Not OK")</f>
        <v>OK</v>
      </c>
      <c r="AB36" s="17" t="str">
        <f t="shared" ref="AB36:AG36" si="84">+IF(AND(D36&gt;D46),"OK","Not OK")</f>
        <v>OK</v>
      </c>
      <c r="AC36" s="17" t="str">
        <f t="shared" si="84"/>
        <v>OK</v>
      </c>
      <c r="AD36" s="17" t="str">
        <f t="shared" si="84"/>
        <v>OK</v>
      </c>
      <c r="AE36" s="17" t="str">
        <f t="shared" si="84"/>
        <v>OK</v>
      </c>
      <c r="AF36" s="17" t="str">
        <f t="shared" si="84"/>
        <v>OK</v>
      </c>
      <c r="AG36" s="17" t="str">
        <f t="shared" si="84"/>
        <v>OK</v>
      </c>
    </row>
    <row r="37" spans="1:33" ht="13.2" customHeight="1">
      <c r="A37" s="297" t="s">
        <v>49</v>
      </c>
      <c r="B37" s="14" t="str">
        <f>+'8.คำนวณ'!G26</f>
        <v>กุดบาก,รพช.</v>
      </c>
      <c r="C37" s="53">
        <f>+'8.คำนวณ'!M26</f>
        <v>1289.6748602581779</v>
      </c>
      <c r="D37" s="53">
        <f>+'8.คำนวณ'!N26</f>
        <v>337.14644942975315</v>
      </c>
      <c r="E37" s="53">
        <f>+'8.คำนวณ'!O26</f>
        <v>344.88751139471282</v>
      </c>
      <c r="F37" s="53">
        <f>+'8.คำนวณ'!P26</f>
        <v>4203.6560824742264</v>
      </c>
      <c r="G37" s="53">
        <f>+'8.คำนวณ'!Q26</f>
        <v>7.738949938949939</v>
      </c>
      <c r="H37" s="53">
        <f>+'8.คำนวณ'!R26</f>
        <v>25.210897435897436</v>
      </c>
      <c r="I37" s="53">
        <f>+'8.คำนวณ'!S26</f>
        <v>960.78194009274353</v>
      </c>
      <c r="J37" s="14" t="str">
        <f t="shared" si="65"/>
        <v>กุดบาก,รพช.</v>
      </c>
      <c r="K37" s="50">
        <f>+(C37-C44)*100/C44</f>
        <v>-0.25350367784976857</v>
      </c>
      <c r="L37" s="50">
        <f t="shared" ref="L37:Q37" si="85">+(D37-D44)*100/D44</f>
        <v>19.113434291178329</v>
      </c>
      <c r="M37" s="50">
        <f t="shared" si="85"/>
        <v>-59.006957541319039</v>
      </c>
      <c r="N37" s="50">
        <f t="shared" si="85"/>
        <v>3.5139946880088231</v>
      </c>
      <c r="O37" s="50">
        <f t="shared" si="85"/>
        <v>-2.2081095742767802</v>
      </c>
      <c r="P37" s="50">
        <f t="shared" si="85"/>
        <v>-36.624455568343919</v>
      </c>
      <c r="Q37" s="50">
        <f t="shared" si="85"/>
        <v>10.950783387836513</v>
      </c>
      <c r="R37" s="14" t="str">
        <f t="shared" si="67"/>
        <v>กุดบาก,รพช.</v>
      </c>
      <c r="S37" s="15">
        <f t="shared" si="68"/>
        <v>-2.5350367784976856E-3</v>
      </c>
      <c r="T37" s="15">
        <f t="shared" si="69"/>
        <v>0.1911343429117833</v>
      </c>
      <c r="U37" s="15">
        <f t="shared" si="70"/>
        <v>-0.59006957541319038</v>
      </c>
      <c r="V37" s="15">
        <f t="shared" si="71"/>
        <v>3.513994688008823E-2</v>
      </c>
      <c r="W37" s="15">
        <f t="shared" si="72"/>
        <v>-2.2081095742767801E-2</v>
      </c>
      <c r="X37" s="15">
        <f t="shared" si="73"/>
        <v>-0.36624455568343917</v>
      </c>
      <c r="Y37" s="15">
        <f t="shared" si="74"/>
        <v>0.10950783387836513</v>
      </c>
      <c r="Z37" s="14" t="str">
        <f t="shared" si="75"/>
        <v>กุดบาก,รพช.</v>
      </c>
      <c r="AA37" s="17" t="str">
        <f>+IF(AND(C37&gt;C46),"OK","Not OK")</f>
        <v>OK</v>
      </c>
      <c r="AB37" s="17" t="str">
        <f t="shared" ref="AB37:AG37" si="86">+IF(AND(D37&gt;D46),"OK","Not OK")</f>
        <v>OK</v>
      </c>
      <c r="AC37" s="17" t="str">
        <f t="shared" si="86"/>
        <v>OK</v>
      </c>
      <c r="AD37" s="17" t="str">
        <f t="shared" si="86"/>
        <v>OK</v>
      </c>
      <c r="AE37" s="17" t="str">
        <f t="shared" si="86"/>
        <v>OK</v>
      </c>
      <c r="AF37" s="17" t="str">
        <f t="shared" si="86"/>
        <v>OK</v>
      </c>
      <c r="AG37" s="17" t="str">
        <f t="shared" si="86"/>
        <v>OK</v>
      </c>
    </row>
    <row r="38" spans="1:33" ht="13.5" customHeight="1">
      <c r="A38" s="297" t="s">
        <v>49</v>
      </c>
      <c r="B38" s="14" t="str">
        <f>+'8.คำนวณ'!G27</f>
        <v>ส่องดาว,รพช.</v>
      </c>
      <c r="C38" s="53">
        <f>+'8.คำนวณ'!M27</f>
        <v>1554.4687817239685</v>
      </c>
      <c r="D38" s="53">
        <f>+'8.คำนวณ'!N27</f>
        <v>294.44876281251186</v>
      </c>
      <c r="E38" s="53">
        <f>+'8.คำนวณ'!O27</f>
        <v>557.45414634146346</v>
      </c>
      <c r="F38" s="53">
        <f>+'8.คำนวณ'!P27</f>
        <v>7954.5731610942248</v>
      </c>
      <c r="G38" s="53">
        <f>+'8.คำนวณ'!Q27</f>
        <v>10.328800416642556</v>
      </c>
      <c r="H38" s="53">
        <f>+'8.คำนวณ'!R27</f>
        <v>69.935347780799731</v>
      </c>
      <c r="I38" s="53">
        <f>+'8.คำนวณ'!S27</f>
        <v>1000.3196036158705</v>
      </c>
      <c r="J38" s="14" t="str">
        <f t="shared" si="65"/>
        <v>ส่องดาว,รพช.</v>
      </c>
      <c r="K38" s="50">
        <f>+(C38-C44)*100/C44</f>
        <v>20.226282916057933</v>
      </c>
      <c r="L38" s="50">
        <f t="shared" ref="L38:Q38" si="87">+(D38-D44)*100/D44</f>
        <v>4.0283930639303716</v>
      </c>
      <c r="M38" s="50">
        <f t="shared" si="87"/>
        <v>-33.741464289815148</v>
      </c>
      <c r="N38" s="50">
        <f t="shared" si="87"/>
        <v>95.879403021532426</v>
      </c>
      <c r="O38" s="50">
        <f t="shared" si="87"/>
        <v>30.518084047785575</v>
      </c>
      <c r="P38" s="50">
        <f t="shared" si="87"/>
        <v>75.804560384846155</v>
      </c>
      <c r="Q38" s="50">
        <f t="shared" si="87"/>
        <v>15.516579806524586</v>
      </c>
      <c r="R38" s="14" t="str">
        <f t="shared" si="67"/>
        <v>ส่องดาว,รพช.</v>
      </c>
      <c r="S38" s="15">
        <f t="shared" si="68"/>
        <v>0.20226282916057933</v>
      </c>
      <c r="T38" s="15">
        <f t="shared" si="69"/>
        <v>4.0283930639303717E-2</v>
      </c>
      <c r="U38" s="15">
        <f t="shared" si="70"/>
        <v>-0.33741464289815148</v>
      </c>
      <c r="V38" s="15">
        <f t="shared" si="71"/>
        <v>0.95879403021532428</v>
      </c>
      <c r="W38" s="15">
        <f t="shared" si="72"/>
        <v>0.30518084047785576</v>
      </c>
      <c r="X38" s="15">
        <f t="shared" si="73"/>
        <v>0.75804560384846154</v>
      </c>
      <c r="Y38" s="15">
        <f t="shared" si="74"/>
        <v>0.15516579806524586</v>
      </c>
      <c r="Z38" s="14" t="str">
        <f t="shared" si="75"/>
        <v>ส่องดาว,รพช.</v>
      </c>
      <c r="AA38" s="17" t="str">
        <f>+IF(AND(C38&gt;C46),"OK","Not OK")</f>
        <v>OK</v>
      </c>
      <c r="AB38" s="17" t="str">
        <f t="shared" ref="AB38:AG38" si="88">+IF(AND(D38&gt;D46),"OK","Not OK")</f>
        <v>OK</v>
      </c>
      <c r="AC38" s="17" t="str">
        <f t="shared" si="88"/>
        <v>OK</v>
      </c>
      <c r="AD38" s="17" t="str">
        <f t="shared" si="88"/>
        <v>OK</v>
      </c>
      <c r="AE38" s="17" t="str">
        <f t="shared" si="88"/>
        <v>OK</v>
      </c>
      <c r="AF38" s="17" t="str">
        <f t="shared" si="88"/>
        <v>OK</v>
      </c>
      <c r="AG38" s="17" t="str">
        <f t="shared" si="88"/>
        <v>OK</v>
      </c>
    </row>
    <row r="39" spans="1:33" ht="13.5" customHeight="1">
      <c r="A39" s="297" t="s">
        <v>49</v>
      </c>
      <c r="B39" s="14" t="str">
        <f>+'8.คำนวณ'!G28</f>
        <v>เจริญศิลป์,รพช.</v>
      </c>
      <c r="C39" s="53">
        <f>+'8.คำนวณ'!M28</f>
        <v>1255.2536502132843</v>
      </c>
      <c r="D39" s="53">
        <f>+'8.คำนวณ'!N28</f>
        <v>336.80786166971359</v>
      </c>
      <c r="E39" s="337">
        <f>+'8.คำนวณ'!O28</f>
        <v>154.91676066522055</v>
      </c>
      <c r="F39" s="53">
        <f>+'8.คำนวณ'!P28</f>
        <v>5753.1567157894733</v>
      </c>
      <c r="G39" s="53">
        <f>+'8.คำนวณ'!Q28</f>
        <v>10.430797149559599</v>
      </c>
      <c r="H39" s="53">
        <f>+'8.คำนวณ'!R28</f>
        <v>26.799130261585447</v>
      </c>
      <c r="I39" s="53">
        <f>+'8.คำนวณ'!S28</f>
        <v>734.62012736136501</v>
      </c>
      <c r="J39" s="14" t="str">
        <f t="shared" si="65"/>
        <v>เจริญศิลป์,รพช.</v>
      </c>
      <c r="K39" s="50">
        <f>+(C39-C44)*100/C44</f>
        <v>-2.9157212700106396</v>
      </c>
      <c r="L39" s="50">
        <f t="shared" ref="L39:Q39" si="89">+(D39-D44)*100/D44</f>
        <v>18.993811643585616</v>
      </c>
      <c r="M39" s="50">
        <f t="shared" si="89"/>
        <v>-81.586722807591755</v>
      </c>
      <c r="N39" s="50">
        <f t="shared" si="89"/>
        <v>41.670065779260895</v>
      </c>
      <c r="O39" s="50">
        <f t="shared" si="89"/>
        <v>31.806947964452615</v>
      </c>
      <c r="P39" s="50">
        <f t="shared" si="89"/>
        <v>-32.631931293151567</v>
      </c>
      <c r="Q39" s="50">
        <f t="shared" si="89"/>
        <v>-15.166308584705595</v>
      </c>
      <c r="R39" s="14" t="str">
        <f t="shared" si="67"/>
        <v>เจริญศิลป์,รพช.</v>
      </c>
      <c r="S39" s="15">
        <f t="shared" si="68"/>
        <v>-2.9157212700106395E-2</v>
      </c>
      <c r="T39" s="15">
        <f t="shared" si="69"/>
        <v>0.18993811643585615</v>
      </c>
      <c r="U39" s="15">
        <f t="shared" si="70"/>
        <v>-0.81586722807591761</v>
      </c>
      <c r="V39" s="15">
        <f t="shared" si="71"/>
        <v>0.41670065779260895</v>
      </c>
      <c r="W39" s="15">
        <f t="shared" si="72"/>
        <v>0.31806947964452614</v>
      </c>
      <c r="X39" s="15">
        <f t="shared" si="73"/>
        <v>-0.32631931293151567</v>
      </c>
      <c r="Y39" s="15">
        <f t="shared" si="74"/>
        <v>-0.15166308584705596</v>
      </c>
      <c r="Z39" s="14" t="str">
        <f t="shared" si="75"/>
        <v>เจริญศิลป์,รพช.</v>
      </c>
      <c r="AA39" s="17" t="str">
        <f>+IF(AND(C39&gt;C46),"OK","Not OK")</f>
        <v>OK</v>
      </c>
      <c r="AB39" s="17" t="str">
        <f t="shared" ref="AB39:AG39" si="90">+IF(AND(D39&gt;D46),"OK","Not OK")</f>
        <v>OK</v>
      </c>
      <c r="AC39" s="17" t="str">
        <f t="shared" si="90"/>
        <v>Not OK</v>
      </c>
      <c r="AD39" s="17" t="str">
        <f t="shared" si="90"/>
        <v>OK</v>
      </c>
      <c r="AE39" s="17" t="str">
        <f t="shared" si="90"/>
        <v>OK</v>
      </c>
      <c r="AF39" s="17" t="str">
        <f t="shared" si="90"/>
        <v>OK</v>
      </c>
      <c r="AG39" s="17" t="str">
        <f t="shared" si="90"/>
        <v>OK</v>
      </c>
    </row>
    <row r="40" spans="1:33" ht="13.5" customHeight="1">
      <c r="A40" s="297" t="s">
        <v>49</v>
      </c>
      <c r="B40" s="14" t="str">
        <f>+'8.คำนวณ'!G29</f>
        <v>โพนนาแก้ว,รพช.</v>
      </c>
      <c r="C40" s="53">
        <f>+'8.คำนวณ'!M29</f>
        <v>1450.0451569123359</v>
      </c>
      <c r="D40" s="337">
        <f>+'8.คำนวณ'!N29</f>
        <v>156.47113525451499</v>
      </c>
      <c r="E40" s="53">
        <f>+'8.คำนวณ'!O29</f>
        <v>888.23602181818183</v>
      </c>
      <c r="F40" s="53">
        <f>+'8.คำนวณ'!P29</f>
        <v>3090.7589404934683</v>
      </c>
      <c r="G40" s="53">
        <f>+'8.คำนวณ'!Q29</f>
        <v>10.55210894647248</v>
      </c>
      <c r="H40" s="53">
        <f>+'8.คำนวณ'!R29</f>
        <v>29.562836066902644</v>
      </c>
      <c r="I40" s="53">
        <f>+'8.คำนวณ'!S29</f>
        <v>760.72190823923336</v>
      </c>
      <c r="J40" s="14" t="str">
        <f t="shared" si="65"/>
        <v>โพนนาแก้ว,รพช.</v>
      </c>
      <c r="K40" s="50">
        <f>+(C40-C44)*100/C44</f>
        <v>12.149913414574458</v>
      </c>
      <c r="L40" s="50">
        <f t="shared" ref="L40:Q40" si="91">+(D40-D44)*100/D44</f>
        <v>-44.718936476630255</v>
      </c>
      <c r="M40" s="50">
        <f t="shared" si="91"/>
        <v>5.5749940276926946</v>
      </c>
      <c r="N40" s="50">
        <f t="shared" si="91"/>
        <v>-23.890823066608885</v>
      </c>
      <c r="O40" s="50">
        <f t="shared" si="91"/>
        <v>33.339883316746899</v>
      </c>
      <c r="P40" s="50">
        <f t="shared" si="91"/>
        <v>-25.68448483646532</v>
      </c>
      <c r="Q40" s="50">
        <f t="shared" si="91"/>
        <v>-12.15208348807483</v>
      </c>
      <c r="R40" s="14" t="str">
        <f t="shared" si="67"/>
        <v>โพนนาแก้ว,รพช.</v>
      </c>
      <c r="S40" s="15">
        <f t="shared" si="68"/>
        <v>0.12149913414574458</v>
      </c>
      <c r="T40" s="15">
        <f t="shared" si="69"/>
        <v>-0.44718936476630256</v>
      </c>
      <c r="U40" s="15">
        <f t="shared" si="70"/>
        <v>5.5749940276926944E-2</v>
      </c>
      <c r="V40" s="15">
        <f t="shared" si="71"/>
        <v>-0.23890823066608885</v>
      </c>
      <c r="W40" s="15">
        <f t="shared" si="72"/>
        <v>0.33339883316746899</v>
      </c>
      <c r="X40" s="15">
        <f t="shared" si="73"/>
        <v>-0.25684484836465321</v>
      </c>
      <c r="Y40" s="15">
        <f t="shared" si="74"/>
        <v>-0.1215208348807483</v>
      </c>
      <c r="Z40" s="14" t="str">
        <f t="shared" si="75"/>
        <v>โพนนาแก้ว,รพช.</v>
      </c>
      <c r="AA40" s="17" t="str">
        <f>+IF(AND(C40&gt;C46),"OK","Not OK")</f>
        <v>OK</v>
      </c>
      <c r="AB40" s="17" t="str">
        <f t="shared" ref="AB40:AG40" si="92">+IF(AND(D40&gt;D46),"OK","Not OK")</f>
        <v>Not OK</v>
      </c>
      <c r="AC40" s="17" t="str">
        <f t="shared" si="92"/>
        <v>OK</v>
      </c>
      <c r="AD40" s="17" t="str">
        <f t="shared" si="92"/>
        <v>OK</v>
      </c>
      <c r="AE40" s="17" t="str">
        <f t="shared" si="92"/>
        <v>OK</v>
      </c>
      <c r="AF40" s="17" t="str">
        <f t="shared" si="92"/>
        <v>OK</v>
      </c>
      <c r="AG40" s="17" t="str">
        <f t="shared" si="92"/>
        <v>OK</v>
      </c>
    </row>
    <row r="41" spans="1:33" ht="13.5" customHeight="1">
      <c r="A41" s="297" t="s">
        <v>51</v>
      </c>
      <c r="B41" s="14" t="str">
        <f>+'8.คำนวณ'!G30</f>
        <v>ปลาปาก,รพช.</v>
      </c>
      <c r="C41" s="337">
        <f>+'8.คำนวณ'!M30</f>
        <v>814.27859134823734</v>
      </c>
      <c r="D41" s="53">
        <f>+'8.คำนวณ'!N30</f>
        <v>247.5306451859594</v>
      </c>
      <c r="E41" s="53">
        <f>+'8.คำนวณ'!O30</f>
        <v>331.22756211180121</v>
      </c>
      <c r="F41" s="53">
        <f>+'8.คำนวณ'!P30</f>
        <v>3913.5854068522481</v>
      </c>
      <c r="G41" s="337">
        <f>+'8.คำนวณ'!Q30</f>
        <v>2.7336138541169559</v>
      </c>
      <c r="H41" s="337">
        <f>+'8.คำนวณ'!R30</f>
        <v>21.902783304577657</v>
      </c>
      <c r="I41" s="53">
        <f>+'8.คำนวณ'!S30</f>
        <v>745.52972622294726</v>
      </c>
      <c r="J41" s="14" t="str">
        <f t="shared" si="65"/>
        <v>ปลาปาก,รพช.</v>
      </c>
      <c r="K41" s="50">
        <f>+(C41-C44)*100/C44</f>
        <v>-37.02177268085768</v>
      </c>
      <c r="L41" s="50">
        <f t="shared" ref="L41:Q41" si="93">+(D41-D44)*100/D44</f>
        <v>-12.547721352901274</v>
      </c>
      <c r="M41" s="50">
        <f t="shared" si="93"/>
        <v>-60.630567740115019</v>
      </c>
      <c r="N41" s="50">
        <f t="shared" si="93"/>
        <v>-3.6289241869833</v>
      </c>
      <c r="O41" s="50">
        <f t="shared" si="93"/>
        <v>-65.457165559037549</v>
      </c>
      <c r="P41" s="50">
        <f t="shared" si="93"/>
        <v>-44.940444106535473</v>
      </c>
      <c r="Q41" s="50">
        <f t="shared" si="93"/>
        <v>-13.906471685582826</v>
      </c>
      <c r="R41" s="14" t="str">
        <f t="shared" si="67"/>
        <v>ปลาปาก,รพช.</v>
      </c>
      <c r="S41" s="15">
        <f t="shared" si="68"/>
        <v>-0.37021772680857679</v>
      </c>
      <c r="T41" s="15">
        <f t="shared" si="69"/>
        <v>-0.12547721352901273</v>
      </c>
      <c r="U41" s="15">
        <f t="shared" si="70"/>
        <v>-0.60630567740115016</v>
      </c>
      <c r="V41" s="15">
        <f t="shared" si="71"/>
        <v>-3.6289241869832997E-2</v>
      </c>
      <c r="W41" s="15">
        <f t="shared" si="72"/>
        <v>-0.65457165559037545</v>
      </c>
      <c r="X41" s="15">
        <f t="shared" si="73"/>
        <v>-0.44940444106535471</v>
      </c>
      <c r="Y41" s="15">
        <f t="shared" si="74"/>
        <v>-0.13906471685582825</v>
      </c>
      <c r="Z41" s="14" t="str">
        <f t="shared" si="75"/>
        <v>ปลาปาก,รพช.</v>
      </c>
      <c r="AA41" s="17" t="str">
        <f>+IF(AND(C41&gt;C46),"OK","Not OK")</f>
        <v>Not OK</v>
      </c>
      <c r="AB41" s="17" t="str">
        <f t="shared" ref="AB41:AG41" si="94">+IF(AND(D41&gt;D46),"OK","Not OK")</f>
        <v>OK</v>
      </c>
      <c r="AC41" s="17" t="str">
        <f t="shared" si="94"/>
        <v>OK</v>
      </c>
      <c r="AD41" s="17" t="str">
        <f t="shared" si="94"/>
        <v>OK</v>
      </c>
      <c r="AE41" s="17" t="str">
        <f t="shared" si="94"/>
        <v>Not OK</v>
      </c>
      <c r="AF41" s="17" t="str">
        <f t="shared" si="94"/>
        <v>Not OK</v>
      </c>
      <c r="AG41" s="17" t="str">
        <f t="shared" si="94"/>
        <v>OK</v>
      </c>
    </row>
    <row r="42" spans="1:33" ht="13.5" customHeight="1">
      <c r="A42" s="297" t="s">
        <v>51</v>
      </c>
      <c r="B42" s="14" t="str">
        <f>+'8.คำนวณ'!G31</f>
        <v>ท่าอุเทน,รพช.</v>
      </c>
      <c r="C42" s="337">
        <f>+'8.คำนวณ'!M31</f>
        <v>767.15894312604144</v>
      </c>
      <c r="D42" s="337">
        <f>+'8.คำนวณ'!N31</f>
        <v>153.35888391047868</v>
      </c>
      <c r="E42" s="53">
        <f>+'8.คำนวณ'!O31</f>
        <v>361.44735240690284</v>
      </c>
      <c r="F42" s="53">
        <f>+'8.คำนวณ'!P31</f>
        <v>2651.4525704399412</v>
      </c>
      <c r="G42" s="337">
        <f>+'8.คำนวณ'!Q31</f>
        <v>1.7076848167363454</v>
      </c>
      <c r="H42" s="53">
        <f>+'8.คำนวณ'!R31</f>
        <v>26.99266273778942</v>
      </c>
      <c r="I42" s="337">
        <f>+'8.คำนวณ'!S31</f>
        <v>696.01835614896208</v>
      </c>
      <c r="J42" s="14" t="str">
        <f t="shared" si="65"/>
        <v>ท่าอุเทน,รพช.</v>
      </c>
      <c r="K42" s="50">
        <f>+(C42-C44)*100/C44</f>
        <v>-40.666117440090552</v>
      </c>
      <c r="L42" s="50">
        <f t="shared" ref="L42:Q42" si="95">+(D42-D44)*100/D44</f>
        <v>-45.818491125930343</v>
      </c>
      <c r="M42" s="50">
        <f t="shared" si="95"/>
        <v>-57.038668625966558</v>
      </c>
      <c r="N42" s="50">
        <f t="shared" si="95"/>
        <v>-34.708634125348858</v>
      </c>
      <c r="O42" s="50">
        <f t="shared" si="95"/>
        <v>-78.421138811163942</v>
      </c>
      <c r="P42" s="50">
        <f t="shared" si="95"/>
        <v>-32.14542635710874</v>
      </c>
      <c r="Q42" s="50">
        <f t="shared" si="95"/>
        <v>-19.624028466243665</v>
      </c>
      <c r="R42" s="14" t="str">
        <f t="shared" si="67"/>
        <v>ท่าอุเทน,รพช.</v>
      </c>
      <c r="S42" s="15">
        <f t="shared" si="68"/>
        <v>-0.40666117440090555</v>
      </c>
      <c r="T42" s="15">
        <f t="shared" si="69"/>
        <v>-0.45818491125930344</v>
      </c>
      <c r="U42" s="15">
        <f t="shared" si="70"/>
        <v>-0.5703866862596656</v>
      </c>
      <c r="V42" s="15">
        <f t="shared" si="71"/>
        <v>-0.34708634125348858</v>
      </c>
      <c r="W42" s="15">
        <f t="shared" si="72"/>
        <v>-0.78421138811163937</v>
      </c>
      <c r="X42" s="15">
        <f t="shared" si="73"/>
        <v>-0.32145426357108742</v>
      </c>
      <c r="Y42" s="15">
        <f t="shared" si="74"/>
        <v>-0.19624028466243665</v>
      </c>
      <c r="Z42" s="14" t="str">
        <f t="shared" si="75"/>
        <v>ท่าอุเทน,รพช.</v>
      </c>
      <c r="AA42" s="17" t="str">
        <f>+IF(AND(C42&gt;C46),"OK","Not OK")</f>
        <v>Not OK</v>
      </c>
      <c r="AB42" s="17" t="str">
        <f t="shared" ref="AB42:AG42" si="96">+IF(AND(D42&gt;D46),"OK","Not OK")</f>
        <v>Not OK</v>
      </c>
      <c r="AC42" s="17" t="str">
        <f t="shared" si="96"/>
        <v>OK</v>
      </c>
      <c r="AD42" s="17" t="str">
        <f t="shared" si="96"/>
        <v>OK</v>
      </c>
      <c r="AE42" s="17" t="str">
        <f t="shared" si="96"/>
        <v>Not OK</v>
      </c>
      <c r="AF42" s="17" t="str">
        <f t="shared" si="96"/>
        <v>OK</v>
      </c>
      <c r="AG42" s="17" t="str">
        <f t="shared" si="96"/>
        <v>Not OK</v>
      </c>
    </row>
    <row r="43" spans="1:33" ht="13.5" customHeight="1">
      <c r="A43" s="297" t="s">
        <v>49</v>
      </c>
      <c r="B43" s="14" t="str">
        <f>+'8.คำนวณ'!G32</f>
        <v>พระอาจารย์แบน  ธนากโร,รพช.</v>
      </c>
      <c r="C43" s="53">
        <f>+'8.คำนวณ'!M32</f>
        <v>1263.6107158625039</v>
      </c>
      <c r="D43" s="53">
        <f>+'8.คำนวณ'!N32</f>
        <v>260.63222222222225</v>
      </c>
      <c r="E43" s="53">
        <f>+'8.คำนวณ'!O32</f>
        <v>423.56889260497962</v>
      </c>
      <c r="F43" s="53">
        <f>+'8.คำนวณ'!P32</f>
        <v>3353.3203231151615</v>
      </c>
      <c r="G43" s="53">
        <f>+'8.คำนวณ'!Q32</f>
        <v>6.5495844720843328</v>
      </c>
      <c r="H43" s="53">
        <f>+'8.คำนวณ'!R32</f>
        <v>36.99926097384126</v>
      </c>
      <c r="I43" s="53">
        <f>+'8.คำนวณ'!S32</f>
        <v>749.39640141560665</v>
      </c>
      <c r="J43" s="14" t="str">
        <f t="shared" si="65"/>
        <v>พระอาจารย์แบน  ธนากโร,รพช.</v>
      </c>
      <c r="K43" s="50">
        <f>+(C43-C44)*100/C44</f>
        <v>-2.269366096523759</v>
      </c>
      <c r="L43" s="50">
        <f t="shared" ref="L43:Q43" si="97">+(D43-D44)*100/D44</f>
        <v>-7.9189499745900109</v>
      </c>
      <c r="M43" s="50">
        <f t="shared" si="97"/>
        <v>-49.654954079040067</v>
      </c>
      <c r="N43" s="50">
        <f t="shared" si="97"/>
        <v>-17.425313749780788</v>
      </c>
      <c r="O43" s="50">
        <f t="shared" si="97"/>
        <v>-17.237318747277595</v>
      </c>
      <c r="P43" s="50">
        <f t="shared" si="97"/>
        <v>-6.9906847327330883</v>
      </c>
      <c r="Q43" s="50">
        <f t="shared" si="97"/>
        <v>-13.459949302272351</v>
      </c>
      <c r="R43" s="14" t="str">
        <f t="shared" si="67"/>
        <v>พระอาจารย์แบน  ธนากโร,รพช.</v>
      </c>
      <c r="S43" s="15">
        <f t="shared" si="68"/>
        <v>-2.2693660965237589E-2</v>
      </c>
      <c r="T43" s="15">
        <f t="shared" si="69"/>
        <v>-7.9189499745900116E-2</v>
      </c>
      <c r="U43" s="15">
        <f t="shared" si="70"/>
        <v>-0.49654954079040065</v>
      </c>
      <c r="V43" s="15">
        <f t="shared" si="71"/>
        <v>-0.17425313749780788</v>
      </c>
      <c r="W43" s="15">
        <f t="shared" si="72"/>
        <v>-0.17237318747277594</v>
      </c>
      <c r="X43" s="15">
        <f t="shared" si="73"/>
        <v>-6.9906847327330879E-2</v>
      </c>
      <c r="Y43" s="15">
        <f t="shared" si="74"/>
        <v>-0.1345994930227235</v>
      </c>
      <c r="Z43" s="14" t="str">
        <f t="shared" si="75"/>
        <v>พระอาจารย์แบน  ธนากโร,รพช.</v>
      </c>
      <c r="AA43" s="17" t="str">
        <f>+IF(AND(C43&gt;C46),"OK","Not OK")</f>
        <v>OK</v>
      </c>
      <c r="AB43" s="17" t="str">
        <f t="shared" ref="AB43:AG43" si="98">+IF(AND(D43&gt;D46),"OK","Not OK")</f>
        <v>OK</v>
      </c>
      <c r="AC43" s="17" t="str">
        <f t="shared" si="98"/>
        <v>OK</v>
      </c>
      <c r="AD43" s="17" t="str">
        <f t="shared" si="98"/>
        <v>OK</v>
      </c>
      <c r="AE43" s="17" t="str">
        <f t="shared" si="98"/>
        <v>OK</v>
      </c>
      <c r="AF43" s="17" t="str">
        <f t="shared" si="98"/>
        <v>OK</v>
      </c>
      <c r="AG43" s="17" t="str">
        <f t="shared" si="98"/>
        <v>OK</v>
      </c>
    </row>
    <row r="44" spans="1:33" ht="13.5" customHeight="1">
      <c r="B44" s="18" t="s">
        <v>144</v>
      </c>
      <c r="C44" s="19">
        <f>AVERAGE(C31:C43)</f>
        <v>1292.9525425062834</v>
      </c>
      <c r="D44" s="19">
        <f t="shared" ref="D44:I44" si="99">AVERAGE(D31:D43)</f>
        <v>283.04653579677921</v>
      </c>
      <c r="E44" s="19">
        <f t="shared" si="99"/>
        <v>841.33182293639948</v>
      </c>
      <c r="F44" s="19">
        <f t="shared" si="99"/>
        <v>4060.9543619141023</v>
      </c>
      <c r="G44" s="19">
        <f t="shared" si="99"/>
        <v>7.9136929506726075</v>
      </c>
      <c r="H44" s="19">
        <f t="shared" si="99"/>
        <v>39.780167037594069</v>
      </c>
      <c r="I44" s="19">
        <f t="shared" si="99"/>
        <v>865.95327293387425</v>
      </c>
    </row>
    <row r="45" spans="1:33" ht="13.2" customHeight="1">
      <c r="B45" s="20" t="s">
        <v>268</v>
      </c>
      <c r="C45" s="21">
        <f>STDEV(C31:C43)</f>
        <v>285.38923897940975</v>
      </c>
      <c r="D45" s="21">
        <f t="shared" ref="D45:I45" si="100">STDEV(D31:D43)</f>
        <v>101.10630926575855</v>
      </c>
      <c r="E45" s="21">
        <f t="shared" si="100"/>
        <v>661.42699019451959</v>
      </c>
      <c r="F45" s="21">
        <f t="shared" si="100"/>
        <v>1855.237320000107</v>
      </c>
      <c r="G45" s="21">
        <f t="shared" si="100"/>
        <v>3.6319225271721503</v>
      </c>
      <c r="H45" s="21">
        <f t="shared" si="100"/>
        <v>17.7384753124546</v>
      </c>
      <c r="I45" s="21">
        <f t="shared" si="100"/>
        <v>148.19916845245928</v>
      </c>
    </row>
    <row r="46" spans="1:33" ht="13.2" customHeight="1">
      <c r="B46" s="20" t="s">
        <v>145</v>
      </c>
      <c r="C46" s="21">
        <f>+C44-C45</f>
        <v>1007.5633035268736</v>
      </c>
      <c r="D46" s="21">
        <f t="shared" ref="D46:I46" si="101">+D44-D45</f>
        <v>181.94022653102064</v>
      </c>
      <c r="E46" s="21">
        <f t="shared" si="101"/>
        <v>179.90483274187989</v>
      </c>
      <c r="F46" s="21">
        <f t="shared" si="101"/>
        <v>2205.7170419139952</v>
      </c>
      <c r="G46" s="21">
        <f t="shared" si="101"/>
        <v>4.2817704235004577</v>
      </c>
      <c r="H46" s="21">
        <f t="shared" si="101"/>
        <v>22.041691725139469</v>
      </c>
      <c r="I46" s="21">
        <f t="shared" si="101"/>
        <v>717.75410448141497</v>
      </c>
    </row>
    <row r="47" spans="1:33" ht="13.5" customHeight="1">
      <c r="B47" s="377" t="s">
        <v>148</v>
      </c>
      <c r="C47" s="378" t="s">
        <v>135</v>
      </c>
      <c r="D47" s="379"/>
      <c r="E47" s="379"/>
      <c r="F47" s="379"/>
      <c r="G47" s="379"/>
      <c r="H47" s="379"/>
      <c r="I47" s="380"/>
      <c r="J47" s="377" t="s">
        <v>148</v>
      </c>
      <c r="K47" s="374" t="s">
        <v>4</v>
      </c>
      <c r="L47" s="375"/>
      <c r="M47" s="375"/>
      <c r="N47" s="375"/>
      <c r="O47" s="375"/>
      <c r="P47" s="375"/>
      <c r="Q47" s="376"/>
      <c r="R47" s="377" t="s">
        <v>148</v>
      </c>
      <c r="S47" s="381" t="s">
        <v>4</v>
      </c>
      <c r="T47" s="382"/>
      <c r="U47" s="382"/>
      <c r="V47" s="382"/>
      <c r="W47" s="382"/>
      <c r="X47" s="382"/>
      <c r="Y47" s="383"/>
      <c r="Z47" s="377" t="s">
        <v>148</v>
      </c>
      <c r="AA47" s="378" t="s">
        <v>136</v>
      </c>
      <c r="AB47" s="379"/>
      <c r="AC47" s="379"/>
      <c r="AD47" s="379"/>
      <c r="AE47" s="379"/>
      <c r="AF47" s="379"/>
      <c r="AG47" s="380"/>
    </row>
    <row r="48" spans="1:33" ht="13.5" customHeight="1">
      <c r="B48" s="377"/>
      <c r="C48" s="12" t="s">
        <v>137</v>
      </c>
      <c r="D48" s="13" t="s">
        <v>253</v>
      </c>
      <c r="E48" s="12" t="s">
        <v>139</v>
      </c>
      <c r="F48" s="12" t="s">
        <v>140</v>
      </c>
      <c r="G48" s="12" t="s">
        <v>141</v>
      </c>
      <c r="H48" s="12" t="s">
        <v>142</v>
      </c>
      <c r="I48" s="12" t="s">
        <v>143</v>
      </c>
      <c r="J48" s="377"/>
      <c r="K48" s="45" t="s">
        <v>137</v>
      </c>
      <c r="L48" s="46" t="s">
        <v>253</v>
      </c>
      <c r="M48" s="45" t="s">
        <v>139</v>
      </c>
      <c r="N48" s="45" t="s">
        <v>140</v>
      </c>
      <c r="O48" s="45" t="s">
        <v>141</v>
      </c>
      <c r="P48" s="45" t="s">
        <v>142</v>
      </c>
      <c r="Q48" s="45" t="s">
        <v>143</v>
      </c>
      <c r="R48" s="377"/>
      <c r="S48" s="57" t="s">
        <v>137</v>
      </c>
      <c r="T48" s="58" t="s">
        <v>253</v>
      </c>
      <c r="U48" s="57" t="s">
        <v>139</v>
      </c>
      <c r="V48" s="57" t="s">
        <v>140</v>
      </c>
      <c r="W48" s="57" t="s">
        <v>141</v>
      </c>
      <c r="X48" s="57" t="s">
        <v>142</v>
      </c>
      <c r="Y48" s="57" t="s">
        <v>143</v>
      </c>
      <c r="Z48" s="377"/>
      <c r="AA48" s="12" t="s">
        <v>137</v>
      </c>
      <c r="AB48" s="13" t="s">
        <v>253</v>
      </c>
      <c r="AC48" s="12" t="s">
        <v>139</v>
      </c>
      <c r="AD48" s="12" t="s">
        <v>140</v>
      </c>
      <c r="AE48" s="12" t="s">
        <v>141</v>
      </c>
      <c r="AF48" s="12" t="s">
        <v>142</v>
      </c>
      <c r="AG48" s="12" t="s">
        <v>143</v>
      </c>
    </row>
    <row r="49" spans="1:33" ht="13.5" customHeight="1">
      <c r="A49" s="297" t="s">
        <v>53</v>
      </c>
      <c r="B49" s="14" t="str">
        <f>+'8.คำนวณ'!G33</f>
        <v>ท่าลี่,รพช.</v>
      </c>
      <c r="C49" s="53">
        <f>+'8.คำนวณ'!M33</f>
        <v>1395.6822705499137</v>
      </c>
      <c r="D49" s="53">
        <f>+'8.คำนวณ'!N33</f>
        <v>200.87823050392797</v>
      </c>
      <c r="E49" s="53">
        <f>+'8.คำนวณ'!O33</f>
        <v>882.11525129982681</v>
      </c>
      <c r="F49" s="53">
        <f>+'8.คำนวณ'!P33</f>
        <v>3740.9520734341249</v>
      </c>
      <c r="G49" s="53">
        <f>+'8.คำนวณ'!Q33</f>
        <v>5.977498202731848</v>
      </c>
      <c r="H49" s="53">
        <f>+'8.คำนวณ'!R33</f>
        <v>256.31826024442847</v>
      </c>
      <c r="I49" s="53">
        <f>+'8.คำนวณ'!S33</f>
        <v>1110.8908507376891</v>
      </c>
      <c r="J49" s="14" t="str">
        <f>+B49</f>
        <v>ท่าลี่,รพช.</v>
      </c>
      <c r="K49" s="50">
        <f>+(C49-C61)*100/C61</f>
        <v>4.2449786796749223</v>
      </c>
      <c r="L49" s="50">
        <f t="shared" ref="L49:Q49" si="102">+(D49-D61)*100/D61</f>
        <v>-27.053005798548327</v>
      </c>
      <c r="M49" s="50">
        <f t="shared" si="102"/>
        <v>4.1142382795438399</v>
      </c>
      <c r="N49" s="50">
        <f t="shared" si="102"/>
        <v>-9.6918488520270838</v>
      </c>
      <c r="O49" s="50">
        <f t="shared" si="102"/>
        <v>-27.534613852128476</v>
      </c>
      <c r="P49" s="50">
        <f t="shared" si="102"/>
        <v>251.10867654858137</v>
      </c>
      <c r="Q49" s="50">
        <f t="shared" si="102"/>
        <v>22.273413138126664</v>
      </c>
      <c r="R49" s="14" t="str">
        <f>+J49</f>
        <v>ท่าลี่,รพช.</v>
      </c>
      <c r="S49" s="15">
        <f>+K49/100</f>
        <v>4.2449786796749225E-2</v>
      </c>
      <c r="T49" s="15">
        <f t="shared" ref="T49:Y49" si="103">+L49/100</f>
        <v>-0.27053005798548324</v>
      </c>
      <c r="U49" s="15">
        <f t="shared" si="103"/>
        <v>4.1142382795438401E-2</v>
      </c>
      <c r="V49" s="15">
        <f t="shared" si="103"/>
        <v>-9.6918488520270837E-2</v>
      </c>
      <c r="W49" s="15">
        <f t="shared" si="103"/>
        <v>-0.27534613852128476</v>
      </c>
      <c r="X49" s="15">
        <f t="shared" si="103"/>
        <v>2.5110867654858136</v>
      </c>
      <c r="Y49" s="15">
        <f t="shared" si="103"/>
        <v>0.22273413138126663</v>
      </c>
      <c r="Z49" s="14" t="str">
        <f>+R49</f>
        <v>ท่าลี่,รพช.</v>
      </c>
      <c r="AA49" s="16" t="str">
        <f>+IF(AND(C49&gt;C63),"OK","Not OK")</f>
        <v>OK</v>
      </c>
      <c r="AB49" s="16" t="str">
        <f t="shared" ref="AB49:AF49" si="104">+IF(AND(D49&gt;D63),"OK","Not OK")</f>
        <v>OK</v>
      </c>
      <c r="AC49" s="16" t="str">
        <f t="shared" si="104"/>
        <v>OK</v>
      </c>
      <c r="AD49" s="16" t="str">
        <f t="shared" si="104"/>
        <v>OK</v>
      </c>
      <c r="AE49" s="16" t="str">
        <f t="shared" si="104"/>
        <v>OK</v>
      </c>
      <c r="AF49" s="16" t="str">
        <f t="shared" si="104"/>
        <v>OK</v>
      </c>
      <c r="AG49" s="16" t="str">
        <f>+IF(AND(I49&gt;I63),"OK","Not OK")</f>
        <v>OK</v>
      </c>
    </row>
    <row r="50" spans="1:33" ht="13.5" customHeight="1">
      <c r="A50" s="297" t="s">
        <v>53</v>
      </c>
      <c r="B50" s="14" t="str">
        <f>+'8.คำนวณ'!G34</f>
        <v>ภูกระดึง,รพช.</v>
      </c>
      <c r="C50" s="53">
        <f>+'8.คำนวณ'!M34</f>
        <v>1178.3917733842582</v>
      </c>
      <c r="D50" s="53">
        <f>+'8.คำนวณ'!N34</f>
        <v>131.59075189096083</v>
      </c>
      <c r="E50" s="53">
        <f>+'8.คำนวณ'!O34</f>
        <v>1264.4571184371187</v>
      </c>
      <c r="F50" s="53">
        <f>+'8.คำนวณ'!P34</f>
        <v>3187.2602121212121</v>
      </c>
      <c r="G50" s="53">
        <f>+'8.คำนวณ'!Q34</f>
        <v>7.7252929375163548</v>
      </c>
      <c r="H50" s="53">
        <f>+'8.คำนวณ'!R34</f>
        <v>45.385223737388422</v>
      </c>
      <c r="I50" s="53">
        <f>+'8.คำนวณ'!S34</f>
        <v>927.78986969220409</v>
      </c>
      <c r="J50" s="14" t="str">
        <f t="shared" ref="J50:J60" si="105">+B50</f>
        <v>ภูกระดึง,รพช.</v>
      </c>
      <c r="K50" s="50">
        <f>+(C50-C61)*100/C61</f>
        <v>-11.984677397710669</v>
      </c>
      <c r="L50" s="50">
        <f t="shared" ref="L50:Q50" si="106">+(D50-D61)*100/D61</f>
        <v>-52.214086160188053</v>
      </c>
      <c r="M50" s="50">
        <f t="shared" si="106"/>
        <v>49.241257907331004</v>
      </c>
      <c r="N50" s="50">
        <f t="shared" si="106"/>
        <v>-23.058202475196403</v>
      </c>
      <c r="O50" s="50">
        <f t="shared" si="106"/>
        <v>-6.3460469855601147</v>
      </c>
      <c r="P50" s="50">
        <f t="shared" si="106"/>
        <v>-37.830625777111059</v>
      </c>
      <c r="Q50" s="50">
        <f t="shared" si="106"/>
        <v>2.1198743035023226</v>
      </c>
      <c r="R50" s="14" t="str">
        <f t="shared" ref="R50:R60" si="107">+J50</f>
        <v>ภูกระดึง,รพช.</v>
      </c>
      <c r="S50" s="15">
        <f t="shared" ref="S50:S60" si="108">+K50/100</f>
        <v>-0.11984677397710669</v>
      </c>
      <c r="T50" s="15">
        <f t="shared" ref="T50:T60" si="109">+L50/100</f>
        <v>-0.52214086160188056</v>
      </c>
      <c r="U50" s="15">
        <f t="shared" ref="U50:U60" si="110">+M50/100</f>
        <v>0.49241257907331004</v>
      </c>
      <c r="V50" s="15">
        <f t="shared" ref="V50:V60" si="111">+N50/100</f>
        <v>-0.23058202475196402</v>
      </c>
      <c r="W50" s="15">
        <f t="shared" ref="W50:W60" si="112">+O50/100</f>
        <v>-6.3460469855601151E-2</v>
      </c>
      <c r="X50" s="15">
        <f t="shared" ref="X50:X60" si="113">+P50/100</f>
        <v>-0.3783062577711106</v>
      </c>
      <c r="Y50" s="15">
        <f t="shared" ref="Y50:Y60" si="114">+Q50/100</f>
        <v>2.1198743035023226E-2</v>
      </c>
      <c r="Z50" s="14" t="str">
        <f t="shared" ref="Z50:Z60" si="115">+R50</f>
        <v>ภูกระดึง,รพช.</v>
      </c>
      <c r="AA50" s="16" t="str">
        <f>+IF(AND(C50&gt;C63),"OK","Not OK")</f>
        <v>OK</v>
      </c>
      <c r="AB50" s="16" t="str">
        <f t="shared" ref="AB50:AG50" si="116">+IF(AND(D50&gt;D63),"OK","Not OK")</f>
        <v>OK</v>
      </c>
      <c r="AC50" s="16" t="str">
        <f t="shared" si="116"/>
        <v>OK</v>
      </c>
      <c r="AD50" s="16" t="str">
        <f t="shared" si="116"/>
        <v>OK</v>
      </c>
      <c r="AE50" s="16" t="str">
        <f t="shared" si="116"/>
        <v>OK</v>
      </c>
      <c r="AF50" s="16" t="str">
        <f t="shared" si="116"/>
        <v>OK</v>
      </c>
      <c r="AG50" s="16" t="str">
        <f t="shared" si="116"/>
        <v>OK</v>
      </c>
    </row>
    <row r="51" spans="1:33" ht="13.5" customHeight="1">
      <c r="A51" s="297" t="s">
        <v>53</v>
      </c>
      <c r="B51" s="14" t="str">
        <f>+'8.คำนวณ'!G35</f>
        <v>ภูหลวง,รพช.</v>
      </c>
      <c r="C51" s="53">
        <f>+'8.คำนวณ'!M35</f>
        <v>1943.1759413010293</v>
      </c>
      <c r="D51" s="53">
        <f>+'8.คำนวณ'!N35</f>
        <v>411.22719948786136</v>
      </c>
      <c r="E51" s="53">
        <f>+'8.คำนวณ'!O35</f>
        <v>1833.3627456647403</v>
      </c>
      <c r="F51" s="53">
        <f>+'8.คำนวณ'!P35</f>
        <v>3200.8130762920423</v>
      </c>
      <c r="G51" s="53">
        <f>+'8.คำนวณ'!Q35</f>
        <v>11.416386453704815</v>
      </c>
      <c r="H51" s="53">
        <f>+'8.คำนวณ'!R35</f>
        <v>76.456156679076102</v>
      </c>
      <c r="I51" s="53">
        <f>+'8.คำนวณ'!S35</f>
        <v>1109.9604776677993</v>
      </c>
      <c r="J51" s="14" t="str">
        <f t="shared" si="105"/>
        <v>ภูหลวง,รพช.</v>
      </c>
      <c r="K51" s="50">
        <f>+(C51-C61)*100/C61</f>
        <v>45.137857552614577</v>
      </c>
      <c r="L51" s="50">
        <f t="shared" ref="L51:Q51" si="117">+(D51-D61)*100/D61</f>
        <v>49.333195843407516</v>
      </c>
      <c r="M51" s="50">
        <f t="shared" si="117"/>
        <v>116.38801219422355</v>
      </c>
      <c r="N51" s="50">
        <f t="shared" si="117"/>
        <v>-22.731030653157063</v>
      </c>
      <c r="O51" s="50">
        <f t="shared" si="117"/>
        <v>38.401188042676111</v>
      </c>
      <c r="P51" s="50">
        <f t="shared" si="117"/>
        <v>4.7308137936883554</v>
      </c>
      <c r="Q51" s="50">
        <f t="shared" si="117"/>
        <v>22.171008936425224</v>
      </c>
      <c r="R51" s="14" t="str">
        <f t="shared" si="107"/>
        <v>ภูหลวง,รพช.</v>
      </c>
      <c r="S51" s="15">
        <f t="shared" si="108"/>
        <v>0.45137857552614574</v>
      </c>
      <c r="T51" s="15">
        <f t="shared" si="109"/>
        <v>0.49333195843407518</v>
      </c>
      <c r="U51" s="15">
        <f t="shared" si="110"/>
        <v>1.1638801219422354</v>
      </c>
      <c r="V51" s="15">
        <f t="shared" si="111"/>
        <v>-0.22731030653157064</v>
      </c>
      <c r="W51" s="15">
        <f t="shared" si="112"/>
        <v>0.3840118804267611</v>
      </c>
      <c r="X51" s="15">
        <f t="shared" si="113"/>
        <v>4.7308137936883557E-2</v>
      </c>
      <c r="Y51" s="15">
        <f t="shared" si="114"/>
        <v>0.22171008936425224</v>
      </c>
      <c r="Z51" s="14" t="str">
        <f t="shared" si="115"/>
        <v>ภูหลวง,รพช.</v>
      </c>
      <c r="AA51" s="16" t="str">
        <f>+IF(AND(C51&gt;C63),"OK","Not OK")</f>
        <v>OK</v>
      </c>
      <c r="AB51" s="16" t="str">
        <f t="shared" ref="AB51:AG51" si="118">+IF(AND(D51&gt;D63),"OK","Not OK")</f>
        <v>OK</v>
      </c>
      <c r="AC51" s="16" t="str">
        <f t="shared" si="118"/>
        <v>OK</v>
      </c>
      <c r="AD51" s="16" t="str">
        <f t="shared" si="118"/>
        <v>OK</v>
      </c>
      <c r="AE51" s="16" t="str">
        <f t="shared" si="118"/>
        <v>OK</v>
      </c>
      <c r="AF51" s="16" t="str">
        <f t="shared" si="118"/>
        <v>OK</v>
      </c>
      <c r="AG51" s="16" t="str">
        <f t="shared" si="118"/>
        <v>OK</v>
      </c>
    </row>
    <row r="52" spans="1:33" ht="13.5" customHeight="1">
      <c r="A52" s="297" t="s">
        <v>47</v>
      </c>
      <c r="B52" s="14" t="str">
        <f>+'8.คำนวณ'!G36</f>
        <v>สังคม,รพช.</v>
      </c>
      <c r="C52" s="53">
        <f>+'8.คำนวณ'!M36</f>
        <v>1291.817346017104</v>
      </c>
      <c r="D52" s="53">
        <f>+'8.คำนวณ'!N36</f>
        <v>820.79584222158178</v>
      </c>
      <c r="E52" s="53">
        <f>+'8.คำนวณ'!O36</f>
        <v>1143.1325665859561</v>
      </c>
      <c r="F52" s="53">
        <f>+'8.คำนวณ'!P36</f>
        <v>6189.499572989077</v>
      </c>
      <c r="G52" s="53">
        <f>+'8.คำนวณ'!Q36</f>
        <v>14.423477548472672</v>
      </c>
      <c r="H52" s="53">
        <f>+'8.คำนวณ'!R36</f>
        <v>79.608688019350055</v>
      </c>
      <c r="I52" s="53">
        <f>+'8.คำนวณ'!S36</f>
        <v>1089.6081325069665</v>
      </c>
      <c r="J52" s="14" t="str">
        <f t="shared" si="105"/>
        <v>สังคม,รพช.</v>
      </c>
      <c r="K52" s="50">
        <f>+(C52-C61)*100/C61</f>
        <v>-3.5128019212226467</v>
      </c>
      <c r="L52" s="50">
        <f t="shared" ref="L52:Q52" si="119">+(D52-D61)*100/D61</f>
        <v>198.0641027796319</v>
      </c>
      <c r="M52" s="50">
        <f t="shared" si="119"/>
        <v>34.921572036377405</v>
      </c>
      <c r="N52" s="50">
        <f t="shared" si="119"/>
        <v>49.41711414514176</v>
      </c>
      <c r="O52" s="50">
        <f t="shared" si="119"/>
        <v>74.856241640950515</v>
      </c>
      <c r="P52" s="50">
        <f t="shared" si="119"/>
        <v>9.049199481879187</v>
      </c>
      <c r="Q52" s="50">
        <f t="shared" si="119"/>
        <v>19.93086922645486</v>
      </c>
      <c r="R52" s="14" t="str">
        <f t="shared" si="107"/>
        <v>สังคม,รพช.</v>
      </c>
      <c r="S52" s="15">
        <f t="shared" si="108"/>
        <v>-3.5128019212226469E-2</v>
      </c>
      <c r="T52" s="15">
        <f t="shared" si="109"/>
        <v>1.9806410277963189</v>
      </c>
      <c r="U52" s="15">
        <f t="shared" si="110"/>
        <v>0.34921572036377407</v>
      </c>
      <c r="V52" s="15">
        <f t="shared" si="111"/>
        <v>0.49417114145141761</v>
      </c>
      <c r="W52" s="15">
        <f t="shared" si="112"/>
        <v>0.74856241640950516</v>
      </c>
      <c r="X52" s="15">
        <f t="shared" si="113"/>
        <v>9.0491994818791874E-2</v>
      </c>
      <c r="Y52" s="15">
        <f t="shared" si="114"/>
        <v>0.19930869226454859</v>
      </c>
      <c r="Z52" s="14" t="str">
        <f t="shared" si="115"/>
        <v>สังคม,รพช.</v>
      </c>
      <c r="AA52" s="16" t="str">
        <f>+IF(AND(C52&gt;C63),"OK","Not OK")</f>
        <v>OK</v>
      </c>
      <c r="AB52" s="16" t="str">
        <f t="shared" ref="AB52:AG52" si="120">+IF(AND(D52&gt;D63),"OK","Not OK")</f>
        <v>OK</v>
      </c>
      <c r="AC52" s="16" t="str">
        <f t="shared" si="120"/>
        <v>OK</v>
      </c>
      <c r="AD52" s="16" t="str">
        <f t="shared" si="120"/>
        <v>OK</v>
      </c>
      <c r="AE52" s="16" t="str">
        <f t="shared" si="120"/>
        <v>OK</v>
      </c>
      <c r="AF52" s="16" t="str">
        <f t="shared" si="120"/>
        <v>OK</v>
      </c>
      <c r="AG52" s="16" t="str">
        <f t="shared" si="120"/>
        <v>OK</v>
      </c>
    </row>
    <row r="53" spans="1:33" ht="13.5" customHeight="1">
      <c r="A53" s="297" t="s">
        <v>55</v>
      </c>
      <c r="B53" s="14" t="str">
        <f>+'8.คำนวณ'!G37</f>
        <v>ศรีวิไล,รพช.</v>
      </c>
      <c r="C53" s="53">
        <f>+'8.คำนวณ'!M37</f>
        <v>1180.888302101798</v>
      </c>
      <c r="D53" s="53">
        <f>+'8.คำนวณ'!N37</f>
        <v>216.04953754114968</v>
      </c>
      <c r="E53" s="53">
        <f>+'8.คำนวณ'!O37</f>
        <v>1098.1199330143538</v>
      </c>
      <c r="F53" s="337">
        <f>+'8.คำนวณ'!P37</f>
        <v>2122.6273619126132</v>
      </c>
      <c r="G53" s="53">
        <f>+'8.คำนวณ'!Q37</f>
        <v>15.151831270522859</v>
      </c>
      <c r="H53" s="53">
        <f>+'8.คำนวณ'!R37</f>
        <v>47.714157615559486</v>
      </c>
      <c r="I53" s="53">
        <f>+'8.คำนวณ'!S37</f>
        <v>857.18653709799946</v>
      </c>
      <c r="J53" s="14" t="str">
        <f t="shared" si="105"/>
        <v>ศรีวิไล,รพช.</v>
      </c>
      <c r="K53" s="50">
        <f>+(C53-C61)*100/C61</f>
        <v>-11.798209038525599</v>
      </c>
      <c r="L53" s="50">
        <f t="shared" ref="L53:Q53" si="121">+(D53-D61)*100/D61</f>
        <v>-21.543691804212767</v>
      </c>
      <c r="M53" s="50">
        <f t="shared" si="121"/>
        <v>29.608824013533525</v>
      </c>
      <c r="N53" s="50">
        <f t="shared" si="121"/>
        <v>-48.758885741495504</v>
      </c>
      <c r="O53" s="50">
        <f t="shared" si="121"/>
        <v>83.686095190130075</v>
      </c>
      <c r="P53" s="50">
        <f t="shared" si="121"/>
        <v>-34.64041649996468</v>
      </c>
      <c r="Q53" s="50">
        <f t="shared" si="121"/>
        <v>-5.651285616922844</v>
      </c>
      <c r="R53" s="14" t="str">
        <f t="shared" si="107"/>
        <v>ศรีวิไล,รพช.</v>
      </c>
      <c r="S53" s="15">
        <f t="shared" si="108"/>
        <v>-0.11798209038525599</v>
      </c>
      <c r="T53" s="15">
        <f t="shared" si="109"/>
        <v>-0.21543691804212767</v>
      </c>
      <c r="U53" s="15">
        <f t="shared" si="110"/>
        <v>0.29608824013533525</v>
      </c>
      <c r="V53" s="15">
        <f t="shared" si="111"/>
        <v>-0.48758885741495506</v>
      </c>
      <c r="W53" s="15">
        <f t="shared" si="112"/>
        <v>0.83686095190130072</v>
      </c>
      <c r="X53" s="15">
        <f t="shared" si="113"/>
        <v>-0.34640416499964677</v>
      </c>
      <c r="Y53" s="15">
        <f t="shared" si="114"/>
        <v>-5.6512856169228437E-2</v>
      </c>
      <c r="Z53" s="14" t="str">
        <f t="shared" si="115"/>
        <v>ศรีวิไล,รพช.</v>
      </c>
      <c r="AA53" s="16" t="str">
        <f>+IF(AND(C53&gt;C63),"OK","Not OK")</f>
        <v>OK</v>
      </c>
      <c r="AB53" s="16" t="str">
        <f t="shared" ref="AB53:AG53" si="122">+IF(AND(D53&gt;D63),"OK","Not OK")</f>
        <v>OK</v>
      </c>
      <c r="AC53" s="16" t="str">
        <f t="shared" si="122"/>
        <v>OK</v>
      </c>
      <c r="AD53" s="16" t="str">
        <f t="shared" si="122"/>
        <v>Not OK</v>
      </c>
      <c r="AE53" s="16" t="str">
        <f t="shared" si="122"/>
        <v>OK</v>
      </c>
      <c r="AF53" s="16" t="str">
        <f t="shared" si="122"/>
        <v>OK</v>
      </c>
      <c r="AG53" s="16" t="str">
        <f t="shared" si="122"/>
        <v>OK</v>
      </c>
    </row>
    <row r="54" spans="1:33" ht="13.5" customHeight="1">
      <c r="A54" s="297" t="s">
        <v>49</v>
      </c>
      <c r="B54" s="14" t="str">
        <f>+'8.คำนวณ'!G38</f>
        <v>กุสุมาลย์,รพช.</v>
      </c>
      <c r="C54" s="53">
        <f>+'8.คำนวณ'!M38</f>
        <v>1477.9176004439514</v>
      </c>
      <c r="D54" s="53">
        <f>+'8.คำนวณ'!N38</f>
        <v>257.67316953385131</v>
      </c>
      <c r="E54" s="53">
        <f>+'8.คำนวณ'!O38</f>
        <v>656.2315945089756</v>
      </c>
      <c r="F54" s="53">
        <f>+'8.คำนวณ'!P38</f>
        <v>4167.2266866746695</v>
      </c>
      <c r="G54" s="53">
        <f>+'8.คำนวณ'!Q38</f>
        <v>8.0192283550236425</v>
      </c>
      <c r="H54" s="53">
        <f>+'8.คำนวณ'!R38</f>
        <v>21.048102272251747</v>
      </c>
      <c r="I54" s="53">
        <f>+'8.คำนวณ'!S38</f>
        <v>768.20781548279695</v>
      </c>
      <c r="J54" s="14" t="str">
        <f t="shared" si="105"/>
        <v>กุสุมาลย์,รพช.</v>
      </c>
      <c r="K54" s="50">
        <f>+(C54-C61)*100/C61</f>
        <v>10.387222077337551</v>
      </c>
      <c r="L54" s="50">
        <f t="shared" ref="L54:Q54" si="123">+(D54-D61)*100/D61</f>
        <v>-6.428470836774026</v>
      </c>
      <c r="M54" s="50">
        <f t="shared" si="123"/>
        <v>-22.546342446073641</v>
      </c>
      <c r="N54" s="50">
        <f t="shared" si="123"/>
        <v>0.59859899317402088</v>
      </c>
      <c r="O54" s="50">
        <f t="shared" si="123"/>
        <v>-2.7826592922828826</v>
      </c>
      <c r="P54" s="50">
        <f t="shared" si="123"/>
        <v>-71.167987307567813</v>
      </c>
      <c r="Q54" s="50">
        <f t="shared" si="123"/>
        <v>-15.44498585428938</v>
      </c>
      <c r="R54" s="14" t="str">
        <f t="shared" si="107"/>
        <v>กุสุมาลย์,รพช.</v>
      </c>
      <c r="S54" s="15">
        <f t="shared" si="108"/>
        <v>0.1038722207733755</v>
      </c>
      <c r="T54" s="15">
        <f t="shared" si="109"/>
        <v>-6.4284708367740265E-2</v>
      </c>
      <c r="U54" s="15">
        <f t="shared" si="110"/>
        <v>-0.22546342446073642</v>
      </c>
      <c r="V54" s="15">
        <f t="shared" si="111"/>
        <v>5.985989931740209E-3</v>
      </c>
      <c r="W54" s="15">
        <f t="shared" si="112"/>
        <v>-2.7826592922828824E-2</v>
      </c>
      <c r="X54" s="15">
        <f t="shared" si="113"/>
        <v>-0.71167987307567815</v>
      </c>
      <c r="Y54" s="15">
        <f t="shared" si="114"/>
        <v>-0.15444985854289381</v>
      </c>
      <c r="Z54" s="14" t="str">
        <f t="shared" si="115"/>
        <v>กุสุมาลย์,รพช.</v>
      </c>
      <c r="AA54" s="16" t="str">
        <f>+IF(AND(C54&gt;C63),"OK","Not OK")</f>
        <v>OK</v>
      </c>
      <c r="AB54" s="16" t="str">
        <f t="shared" ref="AB54:AG54" si="124">+IF(AND(D54&gt;D63),"OK","Not OK")</f>
        <v>OK</v>
      </c>
      <c r="AC54" s="16" t="str">
        <f t="shared" si="124"/>
        <v>OK</v>
      </c>
      <c r="AD54" s="16" t="str">
        <f t="shared" si="124"/>
        <v>OK</v>
      </c>
      <c r="AE54" s="16" t="str">
        <f t="shared" si="124"/>
        <v>OK</v>
      </c>
      <c r="AF54" s="16" t="str">
        <f t="shared" si="124"/>
        <v>OK</v>
      </c>
      <c r="AG54" s="16" t="str">
        <f t="shared" si="124"/>
        <v>OK</v>
      </c>
    </row>
    <row r="55" spans="1:33" ht="13.5" customHeight="1">
      <c r="A55" s="297" t="s">
        <v>49</v>
      </c>
      <c r="B55" s="14" t="str">
        <f>+'8.คำนวณ'!G39</f>
        <v>วาริชภูมิ,รพช.</v>
      </c>
      <c r="C55" s="337">
        <f>+'8.คำนวณ'!M39</f>
        <v>1093.3100863867344</v>
      </c>
      <c r="D55" s="53">
        <f>+'8.คำนวณ'!N39</f>
        <v>238.02597298742981</v>
      </c>
      <c r="E55" s="53">
        <f>+'8.คำนวณ'!O39</f>
        <v>434.06393452380945</v>
      </c>
      <c r="F55" s="53">
        <f>+'8.คำนวณ'!P39</f>
        <v>3793.3116182733256</v>
      </c>
      <c r="G55" s="53">
        <f>+'8.คำนวณ'!Q39</f>
        <v>9.7284270240429453</v>
      </c>
      <c r="H55" s="53">
        <f>+'8.คำนวณ'!R39</f>
        <v>38.699109097485291</v>
      </c>
      <c r="I55" s="337">
        <f>+'8.คำนวณ'!S39</f>
        <v>743.79536961754479</v>
      </c>
      <c r="J55" s="14" t="str">
        <f t="shared" si="105"/>
        <v>วาริชภูมิ,รพช.</v>
      </c>
      <c r="K55" s="50">
        <f>+(C55-C61)*100/C61</f>
        <v>-18.339518205133857</v>
      </c>
      <c r="L55" s="50">
        <f t="shared" ref="L55:Q55" si="125">+(D55-D61)*100/D61</f>
        <v>-13.5631609868775</v>
      </c>
      <c r="M55" s="50">
        <f t="shared" si="125"/>
        <v>-48.768331755996833</v>
      </c>
      <c r="N55" s="50">
        <f t="shared" si="125"/>
        <v>-8.4278674920528758</v>
      </c>
      <c r="O55" s="50">
        <f t="shared" si="125"/>
        <v>17.938006336241457</v>
      </c>
      <c r="P55" s="50">
        <f t="shared" si="125"/>
        <v>-46.989367960480394</v>
      </c>
      <c r="Q55" s="50">
        <f t="shared" si="125"/>
        <v>-18.132012286284873</v>
      </c>
      <c r="R55" s="14" t="str">
        <f t="shared" si="107"/>
        <v>วาริชภูมิ,รพช.</v>
      </c>
      <c r="S55" s="15">
        <f t="shared" si="108"/>
        <v>-0.18339518205133856</v>
      </c>
      <c r="T55" s="15">
        <f t="shared" si="109"/>
        <v>-0.13563160986877501</v>
      </c>
      <c r="U55" s="15">
        <f t="shared" si="110"/>
        <v>-0.48768331755996835</v>
      </c>
      <c r="V55" s="15">
        <f t="shared" si="111"/>
        <v>-8.4278674920528762E-2</v>
      </c>
      <c r="W55" s="15">
        <f t="shared" si="112"/>
        <v>0.17938006336241458</v>
      </c>
      <c r="X55" s="15">
        <f t="shared" si="113"/>
        <v>-0.46989367960480394</v>
      </c>
      <c r="Y55" s="15">
        <f t="shared" si="114"/>
        <v>-0.18132012286284874</v>
      </c>
      <c r="Z55" s="14" t="str">
        <f t="shared" si="115"/>
        <v>วาริชภูมิ,รพช.</v>
      </c>
      <c r="AA55" s="16" t="str">
        <f>+IF(AND(C55&gt;C63),"OK","Not OK")</f>
        <v>Not OK</v>
      </c>
      <c r="AB55" s="16" t="str">
        <f t="shared" ref="AB55:AG55" si="126">+IF(AND(D55&gt;D63),"OK","Not OK")</f>
        <v>OK</v>
      </c>
      <c r="AC55" s="16" t="str">
        <f t="shared" si="126"/>
        <v>OK</v>
      </c>
      <c r="AD55" s="16" t="str">
        <f t="shared" si="126"/>
        <v>OK</v>
      </c>
      <c r="AE55" s="16" t="str">
        <f t="shared" si="126"/>
        <v>OK</v>
      </c>
      <c r="AF55" s="16" t="str">
        <f t="shared" si="126"/>
        <v>OK</v>
      </c>
      <c r="AG55" s="16" t="str">
        <f t="shared" si="126"/>
        <v>Not OK</v>
      </c>
    </row>
    <row r="56" spans="1:33" ht="13.5" customHeight="1">
      <c r="A56" s="297" t="s">
        <v>49</v>
      </c>
      <c r="B56" s="14" t="str">
        <f>+'8.คำนวณ'!G40</f>
        <v>คำตากล้า,รพช.</v>
      </c>
      <c r="C56" s="53">
        <f>+'8.คำนวณ'!M40</f>
        <v>1652.7682333496973</v>
      </c>
      <c r="D56" s="53">
        <f>+'8.คำนวณ'!N40</f>
        <v>214.89830273277698</v>
      </c>
      <c r="E56" s="53">
        <f>+'8.คำนวณ'!O40</f>
        <v>525.18049230769236</v>
      </c>
      <c r="F56" s="53">
        <f>+'8.คำนวณ'!P40</f>
        <v>5172.2567361111105</v>
      </c>
      <c r="G56" s="53">
        <f>+'8.คำนวณ'!Q40</f>
        <v>8.9528485271395102</v>
      </c>
      <c r="H56" s="53">
        <f>+'8.คำนวณ'!R40</f>
        <v>50.433235308777348</v>
      </c>
      <c r="I56" s="53">
        <f>+'8.คำนวณ'!S40</f>
        <v>856.57785763377524</v>
      </c>
      <c r="J56" s="14" t="str">
        <f t="shared" si="105"/>
        <v>คำตากล้า,รพช.</v>
      </c>
      <c r="K56" s="50">
        <f>+(C56-C61)*100/C61</f>
        <v>23.446999996709842</v>
      </c>
      <c r="L56" s="50">
        <f t="shared" ref="L56:Q56" si="127">+(D56-D61)*100/D61</f>
        <v>-21.961751634191355</v>
      </c>
      <c r="M56" s="50">
        <f t="shared" si="127"/>
        <v>-38.014032933542182</v>
      </c>
      <c r="N56" s="50">
        <f t="shared" si="127"/>
        <v>24.860445665120981</v>
      </c>
      <c r="O56" s="50">
        <f t="shared" si="127"/>
        <v>8.5356454554958336</v>
      </c>
      <c r="P56" s="50">
        <f t="shared" si="127"/>
        <v>-30.915782252728111</v>
      </c>
      <c r="Q56" s="50">
        <f t="shared" si="127"/>
        <v>-5.7182816818813054</v>
      </c>
      <c r="R56" s="14" t="str">
        <f t="shared" si="107"/>
        <v>คำตากล้า,รพช.</v>
      </c>
      <c r="S56" s="15">
        <f t="shared" si="108"/>
        <v>0.23446999996709841</v>
      </c>
      <c r="T56" s="15">
        <f t="shared" si="109"/>
        <v>-0.21961751634191354</v>
      </c>
      <c r="U56" s="15">
        <f t="shared" si="110"/>
        <v>-0.3801403293354218</v>
      </c>
      <c r="V56" s="15">
        <f t="shared" si="111"/>
        <v>0.24860445665120981</v>
      </c>
      <c r="W56" s="15">
        <f t="shared" si="112"/>
        <v>8.5356454554958341E-2</v>
      </c>
      <c r="X56" s="15">
        <f t="shared" si="113"/>
        <v>-0.30915782252728108</v>
      </c>
      <c r="Y56" s="15">
        <f t="shared" si="114"/>
        <v>-5.7182816818813056E-2</v>
      </c>
      <c r="Z56" s="14" t="str">
        <f t="shared" si="115"/>
        <v>คำตากล้า,รพช.</v>
      </c>
      <c r="AA56" s="16" t="str">
        <f>+IF(AND(C56&gt;C63),"OK","Not OK")</f>
        <v>OK</v>
      </c>
      <c r="AB56" s="16" t="str">
        <f t="shared" ref="AB56:AG56" si="128">+IF(AND(D56&gt;D63),"OK","Not OK")</f>
        <v>OK</v>
      </c>
      <c r="AC56" s="16" t="str">
        <f t="shared" si="128"/>
        <v>OK</v>
      </c>
      <c r="AD56" s="16" t="str">
        <f t="shared" si="128"/>
        <v>OK</v>
      </c>
      <c r="AE56" s="16" t="str">
        <f t="shared" si="128"/>
        <v>OK</v>
      </c>
      <c r="AF56" s="16" t="str">
        <f t="shared" si="128"/>
        <v>OK</v>
      </c>
      <c r="AG56" s="16" t="str">
        <f t="shared" si="128"/>
        <v>OK</v>
      </c>
    </row>
    <row r="57" spans="1:33" ht="13.5" customHeight="1">
      <c r="A57" s="297" t="s">
        <v>51</v>
      </c>
      <c r="B57" s="14" t="str">
        <f>+'8.คำนวณ'!G41</f>
        <v>บ้านแพง,รพช.</v>
      </c>
      <c r="C57" s="53">
        <f>+'8.คำนวณ'!M41</f>
        <v>1267.021504408387</v>
      </c>
      <c r="D57" s="53">
        <f>+'8.คำนวณ'!N41</f>
        <v>217.75570645328594</v>
      </c>
      <c r="E57" s="337">
        <f>+'8.คำนวณ'!O41</f>
        <v>352.40269968763943</v>
      </c>
      <c r="F57" s="53">
        <f>+'8.คำนวณ'!P41</f>
        <v>4841.2215343443359</v>
      </c>
      <c r="G57" s="337">
        <f>+'8.คำนวณ'!Q41</f>
        <v>1.4797679683078664</v>
      </c>
      <c r="H57" s="53">
        <f>+'8.คำนวณ'!R41</f>
        <v>118.91672325976231</v>
      </c>
      <c r="I57" s="53">
        <f>+'8.คำนวณ'!S41</f>
        <v>1165.8465796102837</v>
      </c>
      <c r="J57" s="14" t="str">
        <f t="shared" si="105"/>
        <v>บ้านแพง,รพช.</v>
      </c>
      <c r="K57" s="50">
        <f>+(C57-C61)*100/C61</f>
        <v>-5.3648294452427372</v>
      </c>
      <c r="L57" s="50">
        <f t="shared" ref="L57:Q57" si="129">+(D57-D61)*100/D61</f>
        <v>-20.924113000536138</v>
      </c>
      <c r="M57" s="50">
        <f t="shared" si="129"/>
        <v>-58.406638371154735</v>
      </c>
      <c r="N57" s="50">
        <f t="shared" si="129"/>
        <v>16.869117134410786</v>
      </c>
      <c r="O57" s="50">
        <f t="shared" si="129"/>
        <v>-82.06072948986025</v>
      </c>
      <c r="P57" s="50">
        <f t="shared" si="129"/>
        <v>62.893947873292866</v>
      </c>
      <c r="Q57" s="50">
        <f t="shared" si="129"/>
        <v>28.322274316777523</v>
      </c>
      <c r="R57" s="14" t="str">
        <f t="shared" si="107"/>
        <v>บ้านแพง,รพช.</v>
      </c>
      <c r="S57" s="15">
        <f t="shared" si="108"/>
        <v>-5.3648294452427372E-2</v>
      </c>
      <c r="T57" s="15">
        <f t="shared" si="109"/>
        <v>-0.20924113000536138</v>
      </c>
      <c r="U57" s="15">
        <f t="shared" si="110"/>
        <v>-0.5840663837115474</v>
      </c>
      <c r="V57" s="15">
        <f t="shared" si="111"/>
        <v>0.16869117134410785</v>
      </c>
      <c r="W57" s="15">
        <f t="shared" si="112"/>
        <v>-0.82060729489860251</v>
      </c>
      <c r="X57" s="15">
        <f t="shared" si="113"/>
        <v>0.62893947873292866</v>
      </c>
      <c r="Y57" s="15">
        <f t="shared" si="114"/>
        <v>0.28322274316777524</v>
      </c>
      <c r="Z57" s="14" t="str">
        <f t="shared" si="115"/>
        <v>บ้านแพง,รพช.</v>
      </c>
      <c r="AA57" s="16" t="str">
        <f>+IF(AND(C57&gt;C63),"OK","Not OK")</f>
        <v>OK</v>
      </c>
      <c r="AB57" s="16" t="str">
        <f t="shared" ref="AB57:AG57" si="130">+IF(AND(D57&gt;D63),"OK","Not OK")</f>
        <v>OK</v>
      </c>
      <c r="AC57" s="16" t="str">
        <f t="shared" si="130"/>
        <v>Not OK</v>
      </c>
      <c r="AD57" s="16" t="str">
        <f t="shared" si="130"/>
        <v>OK</v>
      </c>
      <c r="AE57" s="16" t="str">
        <f t="shared" si="130"/>
        <v>Not OK</v>
      </c>
      <c r="AF57" s="16" t="str">
        <f t="shared" si="130"/>
        <v>OK</v>
      </c>
      <c r="AG57" s="16" t="str">
        <f t="shared" si="130"/>
        <v>OK</v>
      </c>
    </row>
    <row r="58" spans="1:33" ht="13.5" customHeight="1">
      <c r="A58" s="297" t="s">
        <v>51</v>
      </c>
      <c r="B58" s="14" t="str">
        <f>+'8.คำนวณ'!G42</f>
        <v>นาหว้า,รพช.</v>
      </c>
      <c r="C58" s="337">
        <f>+'8.คำนวณ'!M42</f>
        <v>1097.5937917860554</v>
      </c>
      <c r="D58" s="53">
        <f>+'8.คำนวณ'!N42</f>
        <v>206.36815053592275</v>
      </c>
      <c r="E58" s="337">
        <f>+'8.คำนวณ'!O42</f>
        <v>346.33484499999997</v>
      </c>
      <c r="F58" s="337">
        <f>+'8.คำนวณ'!P42</f>
        <v>2485.9331576172904</v>
      </c>
      <c r="G58" s="337">
        <f>+'8.คำนวณ'!Q42</f>
        <v>2.9033727651566075</v>
      </c>
      <c r="H58" s="53">
        <f>+'8.คำนวณ'!R42</f>
        <v>31.002573310544811</v>
      </c>
      <c r="I58" s="53">
        <f>+'8.คำนวณ'!S42</f>
        <v>793.01159131911277</v>
      </c>
      <c r="J58" s="14" t="str">
        <f t="shared" si="105"/>
        <v>นาหว้า,รพช.</v>
      </c>
      <c r="K58" s="50">
        <f>+(C58-C61)*100/C61</f>
        <v>-18.019563737383631</v>
      </c>
      <c r="L58" s="50">
        <f t="shared" ref="L58:Q58" si="131">+(D58-D61)*100/D61</f>
        <v>-25.05939422732072</v>
      </c>
      <c r="M58" s="50">
        <f t="shared" si="131"/>
        <v>-59.122814707368882</v>
      </c>
      <c r="N58" s="50">
        <f t="shared" si="131"/>
        <v>-39.988531546256098</v>
      </c>
      <c r="O58" s="50">
        <f t="shared" si="131"/>
        <v>-64.802326755676418</v>
      </c>
      <c r="P58" s="50">
        <f t="shared" si="131"/>
        <v>-57.53220049837487</v>
      </c>
      <c r="Q58" s="50">
        <f t="shared" si="131"/>
        <v>-12.714886557670489</v>
      </c>
      <c r="R58" s="14" t="str">
        <f t="shared" si="107"/>
        <v>นาหว้า,รพช.</v>
      </c>
      <c r="S58" s="15">
        <f t="shared" si="108"/>
        <v>-0.18019563737383631</v>
      </c>
      <c r="T58" s="15">
        <f t="shared" si="109"/>
        <v>-0.25059394227320719</v>
      </c>
      <c r="U58" s="15">
        <f t="shared" si="110"/>
        <v>-0.59122814707368887</v>
      </c>
      <c r="V58" s="15">
        <f t="shared" si="111"/>
        <v>-0.39988531546256101</v>
      </c>
      <c r="W58" s="15">
        <f t="shared" si="112"/>
        <v>-0.6480232675567642</v>
      </c>
      <c r="X58" s="15">
        <f t="shared" si="113"/>
        <v>-0.57532200498374875</v>
      </c>
      <c r="Y58" s="15">
        <f t="shared" si="114"/>
        <v>-0.12714886557670491</v>
      </c>
      <c r="Z58" s="14" t="str">
        <f t="shared" si="115"/>
        <v>นาหว้า,รพช.</v>
      </c>
      <c r="AA58" s="16" t="str">
        <f>+IF(AND(C58&gt;C63),"OK","Not OK")</f>
        <v>Not OK</v>
      </c>
      <c r="AB58" s="16" t="str">
        <f t="shared" ref="AB58:AG58" si="132">+IF(AND(D58&gt;D63),"OK","Not OK")</f>
        <v>OK</v>
      </c>
      <c r="AC58" s="16" t="str">
        <f t="shared" si="132"/>
        <v>Not OK</v>
      </c>
      <c r="AD58" s="16" t="str">
        <f t="shared" si="132"/>
        <v>Not OK</v>
      </c>
      <c r="AE58" s="16" t="str">
        <f t="shared" si="132"/>
        <v>Not OK</v>
      </c>
      <c r="AF58" s="16" t="str">
        <f t="shared" si="132"/>
        <v>OK</v>
      </c>
      <c r="AG58" s="16" t="str">
        <f t="shared" si="132"/>
        <v>OK</v>
      </c>
    </row>
    <row r="59" spans="1:33" ht="13.5" customHeight="1">
      <c r="A59" s="297" t="s">
        <v>53</v>
      </c>
      <c r="B59" s="14" t="str">
        <f>+'8.คำนวณ'!G43</f>
        <v>เอราวัณ,รพช.</v>
      </c>
      <c r="C59" s="53">
        <f>+'8.คำนวณ'!M43</f>
        <v>1190.4104297478127</v>
      </c>
      <c r="D59" s="53">
        <f>+'8.คำนวณ'!N43</f>
        <v>148.02132237519299</v>
      </c>
      <c r="E59" s="53">
        <f>+'8.คำนวณ'!O43</f>
        <v>903.38140945584291</v>
      </c>
      <c r="F59" s="53">
        <f>+'8.คำนวณ'!P43</f>
        <v>2794.8714596273289</v>
      </c>
      <c r="G59" s="53">
        <f>+'8.คำนวณ'!Q43</f>
        <v>8.3767738326561858</v>
      </c>
      <c r="H59" s="53">
        <f>+'8.คำนวณ'!R43</f>
        <v>49.885959488900667</v>
      </c>
      <c r="I59" s="53">
        <f>+'8.คำนวณ'!S43</f>
        <v>749.53291269943395</v>
      </c>
      <c r="J59" s="14" t="str">
        <f t="shared" si="105"/>
        <v>เอราวัณ,รพช.</v>
      </c>
      <c r="K59" s="50">
        <f>+(C59-C61)*100/C61</f>
        <v>-11.086991296214634</v>
      </c>
      <c r="L59" s="50">
        <f t="shared" ref="L59:Q59" si="133">+(D59-D61)*100/D61</f>
        <v>-46.247482776471024</v>
      </c>
      <c r="M59" s="50">
        <f t="shared" si="133"/>
        <v>6.6242389334077876</v>
      </c>
      <c r="N59" s="50">
        <f t="shared" si="133"/>
        <v>-32.530631438033296</v>
      </c>
      <c r="O59" s="50">
        <f t="shared" si="133"/>
        <v>1.5518750268117045</v>
      </c>
      <c r="P59" s="50">
        <f t="shared" si="133"/>
        <v>-31.665449048377791</v>
      </c>
      <c r="Q59" s="50">
        <f t="shared" si="133"/>
        <v>-17.500493019397609</v>
      </c>
      <c r="R59" s="14" t="str">
        <f t="shared" si="107"/>
        <v>เอราวัณ,รพช.</v>
      </c>
      <c r="S59" s="15">
        <f t="shared" si="108"/>
        <v>-0.11086991296214635</v>
      </c>
      <c r="T59" s="15">
        <f t="shared" si="109"/>
        <v>-0.46247482776471022</v>
      </c>
      <c r="U59" s="15">
        <f t="shared" si="110"/>
        <v>6.6242389334077875E-2</v>
      </c>
      <c r="V59" s="15">
        <f t="shared" si="111"/>
        <v>-0.32530631438033297</v>
      </c>
      <c r="W59" s="15">
        <f t="shared" si="112"/>
        <v>1.5518750268117045E-2</v>
      </c>
      <c r="X59" s="15">
        <f t="shared" si="113"/>
        <v>-0.31665449048377792</v>
      </c>
      <c r="Y59" s="15">
        <f t="shared" si="114"/>
        <v>-0.17500493019397609</v>
      </c>
      <c r="Z59" s="14" t="str">
        <f t="shared" si="115"/>
        <v>เอราวัณ,รพช.</v>
      </c>
      <c r="AA59" s="16" t="str">
        <f>+IF(AND(C59&gt;C63),"OK","Not OK")</f>
        <v>OK</v>
      </c>
      <c r="AB59" s="16" t="str">
        <f t="shared" ref="AB59:AG59" si="134">+IF(AND(D59&gt;D63),"OK","Not OK")</f>
        <v>OK</v>
      </c>
      <c r="AC59" s="16" t="str">
        <f t="shared" si="134"/>
        <v>OK</v>
      </c>
      <c r="AD59" s="16" t="str">
        <f t="shared" si="134"/>
        <v>OK</v>
      </c>
      <c r="AE59" s="16" t="str">
        <f t="shared" si="134"/>
        <v>OK</v>
      </c>
      <c r="AF59" s="16" t="str">
        <f t="shared" si="134"/>
        <v>OK</v>
      </c>
      <c r="AG59" s="16" t="str">
        <f t="shared" si="134"/>
        <v>OK</v>
      </c>
    </row>
    <row r="60" spans="1:33" ht="13.5" customHeight="1">
      <c r="A60" s="297" t="s">
        <v>88</v>
      </c>
      <c r="B60" s="14" t="str">
        <f>+'8.คำนวณ'!G44</f>
        <v>นาวัง เฉลิมพระเกียรติ 80 พรรษา,รพช.</v>
      </c>
      <c r="C60" s="53">
        <f>+'8.คำนวณ'!M44</f>
        <v>1297.2039972857292</v>
      </c>
      <c r="D60" s="53">
        <f>+'8.คำนวณ'!N44</f>
        <v>241.22313776664234</v>
      </c>
      <c r="E60" s="53">
        <f>+'8.คำนวณ'!O44</f>
        <v>728.30232558139539</v>
      </c>
      <c r="F60" s="53">
        <f>+'8.คำนวณ'!P44</f>
        <v>8013.1882092555334</v>
      </c>
      <c r="G60" s="53">
        <f>+'8.คำนวณ'!Q44</f>
        <v>4.8302551281017285</v>
      </c>
      <c r="H60" s="53">
        <f>+'8.คำนวณ'!R44</f>
        <v>60.562319004220775</v>
      </c>
      <c r="I60" s="337">
        <f>+'8.คำนวณ'!S44</f>
        <v>729.95407036225083</v>
      </c>
      <c r="J60" s="14" t="str">
        <f t="shared" si="105"/>
        <v>นาวัง เฉลิมพระเกียรติ 80 พรรษา,รพช.</v>
      </c>
      <c r="K60" s="50">
        <f>+(C60-C61)*100/C61</f>
        <v>-3.1104672649033196</v>
      </c>
      <c r="L60" s="50">
        <f t="shared" ref="L60:Q60" si="135">+(D60-D61)*100/D61</f>
        <v>-12.402141397919397</v>
      </c>
      <c r="M60" s="50">
        <f t="shared" si="135"/>
        <v>-14.039983150280893</v>
      </c>
      <c r="N60" s="50">
        <f t="shared" si="135"/>
        <v>93.441722260371037</v>
      </c>
      <c r="O60" s="50">
        <f t="shared" si="135"/>
        <v>-41.44267531679747</v>
      </c>
      <c r="P60" s="50">
        <f t="shared" si="135"/>
        <v>-17.040808352836951</v>
      </c>
      <c r="Q60" s="50">
        <f t="shared" si="135"/>
        <v>-19.655494904840193</v>
      </c>
      <c r="R60" s="14" t="str">
        <f t="shared" si="107"/>
        <v>นาวัง เฉลิมพระเกียรติ 80 พรรษา,รพช.</v>
      </c>
      <c r="S60" s="15">
        <f t="shared" si="108"/>
        <v>-3.1104672649033195E-2</v>
      </c>
      <c r="T60" s="15">
        <f t="shared" si="109"/>
        <v>-0.12402141397919397</v>
      </c>
      <c r="U60" s="15">
        <f t="shared" si="110"/>
        <v>-0.14039983150280894</v>
      </c>
      <c r="V60" s="15">
        <f t="shared" si="111"/>
        <v>0.93441722260371041</v>
      </c>
      <c r="W60" s="15">
        <f t="shared" si="112"/>
        <v>-0.41442675316797467</v>
      </c>
      <c r="X60" s="15">
        <f t="shared" si="113"/>
        <v>-0.1704080835283695</v>
      </c>
      <c r="Y60" s="15">
        <f t="shared" si="114"/>
        <v>-0.19655494904840193</v>
      </c>
      <c r="Z60" s="14" t="str">
        <f t="shared" si="115"/>
        <v>นาวัง เฉลิมพระเกียรติ 80 พรรษา,รพช.</v>
      </c>
      <c r="AA60" s="16" t="str">
        <f>+IF(AND(C60&gt;C63),"OK","Not OK")</f>
        <v>OK</v>
      </c>
      <c r="AB60" s="16" t="str">
        <f t="shared" ref="AB60:AG60" si="136">+IF(AND(D60&gt;D63),"OK","Not OK")</f>
        <v>OK</v>
      </c>
      <c r="AC60" s="16" t="str">
        <f t="shared" si="136"/>
        <v>OK</v>
      </c>
      <c r="AD60" s="16" t="str">
        <f t="shared" si="136"/>
        <v>OK</v>
      </c>
      <c r="AE60" s="16" t="str">
        <f t="shared" si="136"/>
        <v>OK</v>
      </c>
      <c r="AF60" s="16" t="str">
        <f t="shared" si="136"/>
        <v>OK</v>
      </c>
      <c r="AG60" s="16" t="str">
        <f t="shared" si="136"/>
        <v>Not OK</v>
      </c>
    </row>
    <row r="61" spans="1:33" ht="13.5" customHeight="1">
      <c r="B61" s="18" t="s">
        <v>144</v>
      </c>
      <c r="C61" s="19">
        <f>AVERAGE(C49:C60)</f>
        <v>1338.8484397302061</v>
      </c>
      <c r="D61" s="19">
        <f t="shared" ref="D61:I61" si="137">AVERAGE(D49:D60)</f>
        <v>275.37561033588196</v>
      </c>
      <c r="E61" s="19">
        <f t="shared" si="137"/>
        <v>847.25707633894592</v>
      </c>
      <c r="F61" s="19">
        <f t="shared" si="137"/>
        <v>4142.4301415543878</v>
      </c>
      <c r="G61" s="19">
        <f t="shared" si="137"/>
        <v>8.2487633344480855</v>
      </c>
      <c r="H61" s="19">
        <f t="shared" si="137"/>
        <v>73.002542336478783</v>
      </c>
      <c r="I61" s="19">
        <f t="shared" si="137"/>
        <v>908.5301720356548</v>
      </c>
      <c r="J61" s="23"/>
      <c r="R61" s="23"/>
      <c r="Z61" s="23"/>
    </row>
    <row r="62" spans="1:33" ht="13.5" customHeight="1">
      <c r="B62" s="20" t="s">
        <v>268</v>
      </c>
      <c r="C62" s="21">
        <f>+STDEV(C49:C61)</f>
        <v>239.21006311530604</v>
      </c>
      <c r="D62" s="21">
        <f t="shared" ref="D62:I62" si="138">+STDEV(D49:D61)</f>
        <v>177.13363060362258</v>
      </c>
      <c r="E62" s="21">
        <f t="shared" si="138"/>
        <v>420.53602498496622</v>
      </c>
      <c r="F62" s="21">
        <f t="shared" si="138"/>
        <v>1618.7518075093105</v>
      </c>
      <c r="G62" s="21">
        <f t="shared" si="138"/>
        <v>3.9799377705024455</v>
      </c>
      <c r="H62" s="21">
        <f t="shared" si="138"/>
        <v>60.559232501834863</v>
      </c>
      <c r="I62" s="21">
        <f t="shared" si="138"/>
        <v>159.05269970302717</v>
      </c>
      <c r="J62" s="23"/>
      <c r="K62" s="51"/>
      <c r="L62" s="51"/>
      <c r="M62" s="51"/>
      <c r="N62" s="51"/>
      <c r="O62" s="51"/>
      <c r="P62" s="51"/>
      <c r="Q62" s="51"/>
      <c r="R62" s="23"/>
      <c r="S62" s="61"/>
      <c r="T62" s="61"/>
      <c r="U62" s="61"/>
      <c r="V62" s="61"/>
      <c r="W62" s="61"/>
      <c r="X62" s="61"/>
      <c r="Y62" s="61"/>
      <c r="Z62" s="23"/>
      <c r="AA62" s="26"/>
      <c r="AB62" s="26"/>
      <c r="AC62" s="26"/>
      <c r="AD62" s="26"/>
      <c r="AE62" s="26"/>
      <c r="AF62" s="26"/>
      <c r="AG62" s="26"/>
    </row>
    <row r="63" spans="1:33" ht="13.5" customHeight="1">
      <c r="B63" s="20" t="s">
        <v>145</v>
      </c>
      <c r="C63" s="21">
        <f>+C61-C62</f>
        <v>1099.6383766149002</v>
      </c>
      <c r="D63" s="21">
        <f t="shared" ref="D63:I63" si="139">+D61-D62</f>
        <v>98.241979732259381</v>
      </c>
      <c r="E63" s="21">
        <f t="shared" si="139"/>
        <v>426.7210513539797</v>
      </c>
      <c r="F63" s="21">
        <f t="shared" si="139"/>
        <v>2523.6783340450775</v>
      </c>
      <c r="G63" s="21">
        <f t="shared" si="139"/>
        <v>4.2688255639456401</v>
      </c>
      <c r="H63" s="21">
        <f t="shared" si="139"/>
        <v>12.443309834643919</v>
      </c>
      <c r="I63" s="21">
        <f t="shared" si="139"/>
        <v>749.4774723326276</v>
      </c>
      <c r="J63" s="23"/>
      <c r="K63" s="51"/>
      <c r="L63" s="51"/>
      <c r="M63" s="51"/>
      <c r="N63" s="51"/>
      <c r="O63" s="51"/>
      <c r="P63" s="51"/>
      <c r="Q63" s="51"/>
      <c r="R63" s="23"/>
      <c r="S63" s="61"/>
      <c r="T63" s="61"/>
      <c r="U63" s="61"/>
      <c r="V63" s="61"/>
      <c r="W63" s="61"/>
      <c r="X63" s="61"/>
      <c r="Y63" s="61"/>
      <c r="Z63" s="23"/>
      <c r="AA63" s="26"/>
      <c r="AB63" s="26"/>
      <c r="AC63" s="26"/>
      <c r="AD63" s="26"/>
      <c r="AE63" s="26"/>
      <c r="AF63" s="26"/>
      <c r="AG63" s="26"/>
    </row>
    <row r="64" spans="1:33" ht="13.5" customHeight="1">
      <c r="B64" s="377" t="s">
        <v>149</v>
      </c>
      <c r="C64" s="378" t="s">
        <v>135</v>
      </c>
      <c r="D64" s="379"/>
      <c r="E64" s="379"/>
      <c r="F64" s="379"/>
      <c r="G64" s="379"/>
      <c r="H64" s="379"/>
      <c r="I64" s="380"/>
      <c r="J64" s="377" t="s">
        <v>149</v>
      </c>
      <c r="K64" s="374" t="s">
        <v>4</v>
      </c>
      <c r="L64" s="375"/>
      <c r="M64" s="375"/>
      <c r="N64" s="375"/>
      <c r="O64" s="375"/>
      <c r="P64" s="375"/>
      <c r="Q64" s="376"/>
      <c r="R64" s="377" t="s">
        <v>149</v>
      </c>
      <c r="S64" s="381" t="s">
        <v>4</v>
      </c>
      <c r="T64" s="382"/>
      <c r="U64" s="382"/>
      <c r="V64" s="382"/>
      <c r="W64" s="382"/>
      <c r="X64" s="382"/>
      <c r="Y64" s="383"/>
      <c r="Z64" s="377" t="s">
        <v>149</v>
      </c>
      <c r="AA64" s="378" t="s">
        <v>136</v>
      </c>
      <c r="AB64" s="379"/>
      <c r="AC64" s="379"/>
      <c r="AD64" s="379"/>
      <c r="AE64" s="379"/>
      <c r="AF64" s="379"/>
      <c r="AG64" s="380"/>
    </row>
    <row r="65" spans="1:33" ht="13.5" customHeight="1">
      <c r="B65" s="377"/>
      <c r="C65" s="12" t="s">
        <v>137</v>
      </c>
      <c r="D65" s="13" t="s">
        <v>253</v>
      </c>
      <c r="E65" s="12" t="s">
        <v>139</v>
      </c>
      <c r="F65" s="12" t="s">
        <v>140</v>
      </c>
      <c r="G65" s="12" t="s">
        <v>141</v>
      </c>
      <c r="H65" s="12" t="s">
        <v>142</v>
      </c>
      <c r="I65" s="12" t="s">
        <v>143</v>
      </c>
      <c r="J65" s="377"/>
      <c r="K65" s="45" t="s">
        <v>137</v>
      </c>
      <c r="L65" s="46" t="s">
        <v>253</v>
      </c>
      <c r="M65" s="45" t="s">
        <v>139</v>
      </c>
      <c r="N65" s="45" t="s">
        <v>140</v>
      </c>
      <c r="O65" s="45" t="s">
        <v>141</v>
      </c>
      <c r="P65" s="45" t="s">
        <v>142</v>
      </c>
      <c r="Q65" s="45" t="s">
        <v>143</v>
      </c>
      <c r="R65" s="377"/>
      <c r="S65" s="57" t="s">
        <v>137</v>
      </c>
      <c r="T65" s="58" t="s">
        <v>253</v>
      </c>
      <c r="U65" s="57" t="s">
        <v>139</v>
      </c>
      <c r="V65" s="57" t="s">
        <v>140</v>
      </c>
      <c r="W65" s="57" t="s">
        <v>141</v>
      </c>
      <c r="X65" s="57" t="s">
        <v>142</v>
      </c>
      <c r="Y65" s="57" t="s">
        <v>143</v>
      </c>
      <c r="Z65" s="377"/>
      <c r="AA65" s="12" t="s">
        <v>137</v>
      </c>
      <c r="AB65" s="13" t="s">
        <v>253</v>
      </c>
      <c r="AC65" s="12" t="s">
        <v>139</v>
      </c>
      <c r="AD65" s="12" t="s">
        <v>140</v>
      </c>
      <c r="AE65" s="12" t="s">
        <v>141</v>
      </c>
      <c r="AF65" s="12" t="s">
        <v>142</v>
      </c>
      <c r="AG65" s="12" t="s">
        <v>143</v>
      </c>
    </row>
    <row r="66" spans="1:33" ht="13.5" customHeight="1">
      <c r="A66" s="297" t="s">
        <v>45</v>
      </c>
      <c r="B66" s="14" t="str">
        <f>+'8.คำนวณ'!G45</f>
        <v>ศรีธาตุ,รพช.</v>
      </c>
      <c r="C66" s="53">
        <f>+'8.คำนวณ'!M45</f>
        <v>1053.0582220751646</v>
      </c>
      <c r="D66" s="337">
        <f>+'8.คำนวณ'!N45</f>
        <v>239.72597044144814</v>
      </c>
      <c r="E66" s="53">
        <f>+'8.คำนวณ'!O45</f>
        <v>581.55507246376806</v>
      </c>
      <c r="F66" s="53">
        <f>+'8.คำนวณ'!P45</f>
        <v>2489.6942186379924</v>
      </c>
      <c r="G66" s="53">
        <f>+'8.คำนวณ'!Q45</f>
        <v>7.2567820874616356</v>
      </c>
      <c r="H66" s="53">
        <f>+'8.คำนวณ'!R45</f>
        <v>23.680515788823204</v>
      </c>
      <c r="I66" s="53">
        <f>+'8.คำนวณ'!S45</f>
        <v>839.13089364987457</v>
      </c>
      <c r="J66" s="14" t="str">
        <f t="shared" ref="J66:J71" si="140">+B66</f>
        <v>ศรีธาตุ,รพช.</v>
      </c>
      <c r="K66" s="50">
        <f>+(C66-C72)*100/C72</f>
        <v>-18.655083820271791</v>
      </c>
      <c r="L66" s="50">
        <f t="shared" ref="L66:Q66" si="141">+(D66-D72)*100/D72</f>
        <v>-34.677461585689436</v>
      </c>
      <c r="M66" s="50">
        <f t="shared" si="141"/>
        <v>-57.562828179334836</v>
      </c>
      <c r="N66" s="50">
        <f t="shared" si="141"/>
        <v>-70.307156048205059</v>
      </c>
      <c r="O66" s="50">
        <f t="shared" si="141"/>
        <v>-39.285556354691096</v>
      </c>
      <c r="P66" s="50">
        <f t="shared" si="141"/>
        <v>-60.386813148980465</v>
      </c>
      <c r="Q66" s="50">
        <f t="shared" si="141"/>
        <v>-10.653087793933192</v>
      </c>
      <c r="R66" s="14" t="str">
        <f t="shared" ref="R66:R71" si="142">+J66</f>
        <v>ศรีธาตุ,รพช.</v>
      </c>
      <c r="S66" s="15">
        <f t="shared" ref="S66:S71" si="143">+K66/100</f>
        <v>-0.18655083820271792</v>
      </c>
      <c r="T66" s="15">
        <f t="shared" ref="T66:Y66" si="144">+L66/100</f>
        <v>-0.34677461585689434</v>
      </c>
      <c r="U66" s="15">
        <f t="shared" si="144"/>
        <v>-0.57562828179334835</v>
      </c>
      <c r="V66" s="15">
        <f t="shared" si="144"/>
        <v>-0.70307156048205055</v>
      </c>
      <c r="W66" s="15">
        <f t="shared" si="144"/>
        <v>-0.39285556354691098</v>
      </c>
      <c r="X66" s="15">
        <f t="shared" si="144"/>
        <v>-0.60386813148980467</v>
      </c>
      <c r="Y66" s="15">
        <f t="shared" si="144"/>
        <v>-0.10653087793933193</v>
      </c>
      <c r="Z66" s="14" t="str">
        <f t="shared" ref="Z66:Z71" si="145">+R66</f>
        <v>ศรีธาตุ,รพช.</v>
      </c>
      <c r="AA66" s="16" t="str">
        <f>+IF(AND(C66&gt;C74),"OK","Not OK")</f>
        <v>OK</v>
      </c>
      <c r="AB66" s="16" t="str">
        <f t="shared" ref="AB66:AF66" si="146">+IF(AND(D66&gt;D74),"OK","Not OK")</f>
        <v>Not OK</v>
      </c>
      <c r="AC66" s="16" t="str">
        <f t="shared" si="146"/>
        <v>OK</v>
      </c>
      <c r="AD66" s="16" t="str">
        <f t="shared" si="146"/>
        <v>OK</v>
      </c>
      <c r="AE66" s="16" t="str">
        <f t="shared" si="146"/>
        <v>OK</v>
      </c>
      <c r="AF66" s="16" t="str">
        <f t="shared" si="146"/>
        <v>OK</v>
      </c>
      <c r="AG66" s="16" t="str">
        <f>+IF(AND(I66&gt;I74),"OK","Not OK")</f>
        <v>OK</v>
      </c>
    </row>
    <row r="67" spans="1:33" ht="13.5" customHeight="1">
      <c r="A67" s="297" t="s">
        <v>55</v>
      </c>
      <c r="B67" s="14" t="str">
        <f>+'8.คำนวณ'!G46</f>
        <v>ปากคาด,รพช.</v>
      </c>
      <c r="C67" s="53">
        <f>+'8.คำนวณ'!M46</f>
        <v>1312.9785328285282</v>
      </c>
      <c r="D67" s="53">
        <f>+'8.คำนวณ'!N46</f>
        <v>421.38685888101486</v>
      </c>
      <c r="E67" s="53">
        <f>+'8.คำนวณ'!O46</f>
        <v>1173.1381182795701</v>
      </c>
      <c r="F67" s="53">
        <f>+'8.คำนวณ'!P46</f>
        <v>5730.0539146567717</v>
      </c>
      <c r="G67" s="53">
        <f>+'8.คำนวณ'!Q46</f>
        <v>22.192090273582462</v>
      </c>
      <c r="H67" s="53">
        <f>+'8.คำนวณ'!R46</f>
        <v>69.548026236299293</v>
      </c>
      <c r="I67" s="53">
        <f>+'8.คำนวณ'!S46</f>
        <v>897.02804290845552</v>
      </c>
      <c r="J67" s="14" t="str">
        <f t="shared" si="140"/>
        <v>ปากคาด,รพช.</v>
      </c>
      <c r="K67" s="50">
        <f>+(C67-C72)*100/C72</f>
        <v>1.422814484321778</v>
      </c>
      <c r="L67" s="50">
        <f t="shared" ref="L67:Q67" si="147">+(D67-D72)*100/D72</f>
        <v>14.823017405466544</v>
      </c>
      <c r="M67" s="50">
        <f t="shared" si="147"/>
        <v>-14.39389620678857</v>
      </c>
      <c r="N67" s="50">
        <f t="shared" si="147"/>
        <v>-31.661649270185261</v>
      </c>
      <c r="O67" s="50">
        <f t="shared" si="147"/>
        <v>85.671885699179541</v>
      </c>
      <c r="P67" s="50">
        <f t="shared" si="147"/>
        <v>16.341171914779586</v>
      </c>
      <c r="Q67" s="50">
        <f t="shared" si="147"/>
        <v>-4.4884577571485229</v>
      </c>
      <c r="R67" s="14" t="str">
        <f t="shared" si="142"/>
        <v>ปากคาด,รพช.</v>
      </c>
      <c r="S67" s="15">
        <f t="shared" si="143"/>
        <v>1.422814484321778E-2</v>
      </c>
      <c r="T67" s="15">
        <f t="shared" ref="T67:Y71" si="148">+L67/100</f>
        <v>0.14823017405466543</v>
      </c>
      <c r="U67" s="15">
        <f t="shared" si="148"/>
        <v>-0.1439389620678857</v>
      </c>
      <c r="V67" s="15">
        <f t="shared" si="148"/>
        <v>-0.3166164927018526</v>
      </c>
      <c r="W67" s="15">
        <f t="shared" si="148"/>
        <v>0.8567188569917954</v>
      </c>
      <c r="X67" s="15">
        <f t="shared" si="148"/>
        <v>0.16341171914779587</v>
      </c>
      <c r="Y67" s="15">
        <f t="shared" si="148"/>
        <v>-4.4884577571485229E-2</v>
      </c>
      <c r="Z67" s="14" t="str">
        <f t="shared" si="145"/>
        <v>ปากคาด,รพช.</v>
      </c>
      <c r="AA67" s="16" t="str">
        <f>+IF(AND(C67&gt;C74),"OK","Not OK")</f>
        <v>OK</v>
      </c>
      <c r="AB67" s="16" t="str">
        <f t="shared" ref="AB67:AG67" si="149">+IF(AND(D67&gt;D74),"OK","Not OK")</f>
        <v>OK</v>
      </c>
      <c r="AC67" s="16" t="str">
        <f t="shared" si="149"/>
        <v>OK</v>
      </c>
      <c r="AD67" s="16" t="str">
        <f t="shared" si="149"/>
        <v>OK</v>
      </c>
      <c r="AE67" s="16" t="str">
        <f t="shared" si="149"/>
        <v>OK</v>
      </c>
      <c r="AF67" s="16" t="str">
        <f t="shared" si="149"/>
        <v>OK</v>
      </c>
      <c r="AG67" s="16" t="str">
        <f t="shared" si="149"/>
        <v>OK</v>
      </c>
    </row>
    <row r="68" spans="1:33" ht="13.2" customHeight="1">
      <c r="A68" s="297" t="s">
        <v>55</v>
      </c>
      <c r="B68" s="14" t="str">
        <f>+'8.คำนวณ'!G47</f>
        <v>บึงโขงหลง,รพช.</v>
      </c>
      <c r="C68" s="53">
        <f>+'8.คำนวณ'!M47</f>
        <v>1722.6808857142858</v>
      </c>
      <c r="D68" s="53">
        <f>+'8.คำนวณ'!N47</f>
        <v>361.86009149277692</v>
      </c>
      <c r="E68" s="53">
        <f>+'8.คำนวณ'!O47</f>
        <v>4655.6387837837847</v>
      </c>
      <c r="F68" s="53">
        <f>+'8.คำนวณ'!P47</f>
        <v>25732.091256281408</v>
      </c>
      <c r="G68" s="53">
        <f>+'8.คำนวณ'!Q47</f>
        <v>16.759419149781486</v>
      </c>
      <c r="H68" s="53">
        <f>+'8.คำนวณ'!R47</f>
        <v>139.32547874453715</v>
      </c>
      <c r="I68" s="53">
        <f>+'8.คำนวณ'!S47</f>
        <v>822.32940288924556</v>
      </c>
      <c r="J68" s="14" t="str">
        <f t="shared" si="140"/>
        <v>บึงโขงหลง,รพช.</v>
      </c>
      <c r="K68" s="50">
        <f>+(C68-C72)*100/C72</f>
        <v>33.070830572600862</v>
      </c>
      <c r="L68" s="50">
        <f t="shared" ref="L68:Q68" si="150">+(D68-D72)*100/D72</f>
        <v>-1.3973342829110564</v>
      </c>
      <c r="M68" s="50">
        <f t="shared" si="150"/>
        <v>239.73075355592252</v>
      </c>
      <c r="N68" s="50">
        <f t="shared" si="150"/>
        <v>206.88867914233072</v>
      </c>
      <c r="O68" s="50">
        <f t="shared" si="150"/>
        <v>40.219011296430686</v>
      </c>
      <c r="P68" s="50">
        <f t="shared" si="150"/>
        <v>133.0661321667678</v>
      </c>
      <c r="Q68" s="50">
        <f t="shared" si="150"/>
        <v>-12.442035538892894</v>
      </c>
      <c r="R68" s="14" t="str">
        <f t="shared" si="142"/>
        <v>บึงโขงหลง,รพช.</v>
      </c>
      <c r="S68" s="15">
        <f t="shared" si="143"/>
        <v>0.33070830572600862</v>
      </c>
      <c r="T68" s="15">
        <f t="shared" si="148"/>
        <v>-1.3973342829110565E-2</v>
      </c>
      <c r="U68" s="15">
        <f t="shared" si="148"/>
        <v>2.397307535559225</v>
      </c>
      <c r="V68" s="15">
        <f t="shared" si="148"/>
        <v>2.0688867914233073</v>
      </c>
      <c r="W68" s="15">
        <f t="shared" si="148"/>
        <v>0.40219011296430685</v>
      </c>
      <c r="X68" s="15">
        <f t="shared" si="148"/>
        <v>1.3306613216676779</v>
      </c>
      <c r="Y68" s="15">
        <f t="shared" si="148"/>
        <v>-0.12442035538892894</v>
      </c>
      <c r="Z68" s="14" t="str">
        <f t="shared" si="145"/>
        <v>บึงโขงหลง,รพช.</v>
      </c>
      <c r="AA68" s="16" t="str">
        <f>+IF(AND(C68&gt;C74),"OK","Not OK")</f>
        <v>OK</v>
      </c>
      <c r="AB68" s="16" t="str">
        <f t="shared" ref="AB68:AG68" si="151">+IF(AND(D68&gt;D74),"OK","Not OK")</f>
        <v>OK</v>
      </c>
      <c r="AC68" s="16" t="str">
        <f t="shared" si="151"/>
        <v>OK</v>
      </c>
      <c r="AD68" s="16" t="str">
        <f t="shared" si="151"/>
        <v>OK</v>
      </c>
      <c r="AE68" s="16" t="str">
        <f t="shared" si="151"/>
        <v>OK</v>
      </c>
      <c r="AF68" s="16" t="str">
        <f t="shared" si="151"/>
        <v>OK</v>
      </c>
      <c r="AG68" s="16" t="str">
        <f t="shared" si="151"/>
        <v>OK</v>
      </c>
    </row>
    <row r="69" spans="1:33" ht="13.5" customHeight="1">
      <c r="A69" s="297" t="s">
        <v>49</v>
      </c>
      <c r="B69" s="14" t="str">
        <f>+'8.คำนวณ'!G48</f>
        <v>โคกศรีสุพรรณ,รพช.</v>
      </c>
      <c r="C69" s="53">
        <f>+'8.คำนวณ'!M48</f>
        <v>1502.7609074410163</v>
      </c>
      <c r="D69" s="53">
        <f>+'8.คำนวณ'!N48</f>
        <v>436.92778503730591</v>
      </c>
      <c r="E69" s="53">
        <f>+'8.คำนวณ'!O48</f>
        <v>977.41711317659917</v>
      </c>
      <c r="F69" s="53">
        <f>+'8.คำนวณ'!P48</f>
        <v>7429.6783970856104</v>
      </c>
      <c r="G69" s="53">
        <f>+'8.คำนวณ'!Q48</f>
        <v>10.16425064637016</v>
      </c>
      <c r="H69" s="53">
        <f>+'8.คำนวณ'!R48</f>
        <v>65.154308166051763</v>
      </c>
      <c r="I69" s="53">
        <f>+'8.คำนวณ'!S48</f>
        <v>1414.3094769106674</v>
      </c>
      <c r="J69" s="14" t="str">
        <f t="shared" si="140"/>
        <v>โคกศรีสุพรรณ,รพช.</v>
      </c>
      <c r="K69" s="50">
        <f>+(C69-C72)*100/C72</f>
        <v>16.082812413800664</v>
      </c>
      <c r="L69" s="50">
        <f t="shared" ref="L69:Q69" si="152">+(D69-D72)*100/D72</f>
        <v>19.057739008507202</v>
      </c>
      <c r="M69" s="50">
        <f t="shared" si="152"/>
        <v>-28.676027540077779</v>
      </c>
      <c r="N69" s="50">
        <f t="shared" si="152"/>
        <v>-11.391415216696577</v>
      </c>
      <c r="O69" s="50">
        <f t="shared" si="152"/>
        <v>-14.959989754673996</v>
      </c>
      <c r="P69" s="50">
        <f t="shared" si="152"/>
        <v>8.9912823921212741</v>
      </c>
      <c r="Q69" s="50">
        <f t="shared" si="152"/>
        <v>50.589360518134896</v>
      </c>
      <c r="R69" s="14" t="str">
        <f t="shared" si="142"/>
        <v>โคกศรีสุพรรณ,รพช.</v>
      </c>
      <c r="S69" s="15">
        <f t="shared" si="143"/>
        <v>0.16082812413800662</v>
      </c>
      <c r="T69" s="15">
        <f t="shared" si="148"/>
        <v>0.19057739008507202</v>
      </c>
      <c r="U69" s="15">
        <f t="shared" si="148"/>
        <v>-0.28676027540077781</v>
      </c>
      <c r="V69" s="15">
        <f t="shared" si="148"/>
        <v>-0.11391415216696578</v>
      </c>
      <c r="W69" s="15">
        <f t="shared" si="148"/>
        <v>-0.14959989754673997</v>
      </c>
      <c r="X69" s="15">
        <f t="shared" si="148"/>
        <v>8.9912823921212748E-2</v>
      </c>
      <c r="Y69" s="15">
        <f t="shared" si="148"/>
        <v>0.50589360518134896</v>
      </c>
      <c r="Z69" s="14" t="str">
        <f t="shared" si="145"/>
        <v>โคกศรีสุพรรณ,รพช.</v>
      </c>
      <c r="AA69" s="16" t="str">
        <f>+IF(AND(C69&gt;C74),"OK","Not OK")</f>
        <v>OK</v>
      </c>
      <c r="AB69" s="16" t="str">
        <f t="shared" ref="AB69:AG69" si="153">+IF(AND(D69&gt;D74),"OK","Not OK")</f>
        <v>OK</v>
      </c>
      <c r="AC69" s="16" t="str">
        <f t="shared" si="153"/>
        <v>OK</v>
      </c>
      <c r="AD69" s="16" t="str">
        <f t="shared" si="153"/>
        <v>OK</v>
      </c>
      <c r="AE69" s="16" t="str">
        <f t="shared" si="153"/>
        <v>OK</v>
      </c>
      <c r="AF69" s="16" t="str">
        <f t="shared" si="153"/>
        <v>OK</v>
      </c>
      <c r="AG69" s="16" t="str">
        <f t="shared" si="153"/>
        <v>OK</v>
      </c>
    </row>
    <row r="70" spans="1:33" ht="13.5" customHeight="1">
      <c r="A70" s="297" t="s">
        <v>51</v>
      </c>
      <c r="B70" s="14" t="str">
        <f>+'8.คำนวณ'!G49</f>
        <v>เรณูนคร,รพช.</v>
      </c>
      <c r="C70" s="53">
        <f>+'8.คำนวณ'!M49</f>
        <v>1077.2458576854744</v>
      </c>
      <c r="D70" s="53">
        <f>+'8.คำนวณ'!N49</f>
        <v>471.23963180787848</v>
      </c>
      <c r="E70" s="53">
        <f>+'8.คำนวณ'!O49</f>
        <v>665.10624788494079</v>
      </c>
      <c r="F70" s="53">
        <f>+'8.คำนวณ'!P49</f>
        <v>5757.7601608125269</v>
      </c>
      <c r="G70" s="53">
        <f>+'8.คำนวณ'!Q49</f>
        <v>7.018796338573261</v>
      </c>
      <c r="H70" s="53">
        <f>+'8.คำนวณ'!R49</f>
        <v>30.979507751179526</v>
      </c>
      <c r="I70" s="53">
        <f>+'8.คำนวณ'!S49</f>
        <v>1016.2537918887459</v>
      </c>
      <c r="J70" s="14" t="str">
        <f t="shared" si="140"/>
        <v>เรณูนคร,รพช.</v>
      </c>
      <c r="K70" s="50">
        <f>+(C70-C72)*100/C72</f>
        <v>-16.786676974324365</v>
      </c>
      <c r="L70" s="50">
        <f t="shared" ref="L70:Q70" si="154">+(D70-D72)*100/D72</f>
        <v>28.407318132576698</v>
      </c>
      <c r="M70" s="50">
        <f t="shared" si="154"/>
        <v>-51.465941134492247</v>
      </c>
      <c r="N70" s="50">
        <f t="shared" si="154"/>
        <v>-31.331216224458498</v>
      </c>
      <c r="O70" s="50">
        <f t="shared" si="154"/>
        <v>-41.276683022837204</v>
      </c>
      <c r="P70" s="50">
        <f t="shared" si="154"/>
        <v>-48.176929926530633</v>
      </c>
      <c r="Q70" s="50">
        <f t="shared" si="154"/>
        <v>8.206167845909393</v>
      </c>
      <c r="R70" s="14" t="str">
        <f t="shared" si="142"/>
        <v>เรณูนคร,รพช.</v>
      </c>
      <c r="S70" s="15">
        <f t="shared" si="143"/>
        <v>-0.16786676974324366</v>
      </c>
      <c r="T70" s="15">
        <f t="shared" si="148"/>
        <v>0.28407318132576698</v>
      </c>
      <c r="U70" s="15">
        <f t="shared" si="148"/>
        <v>-0.51465941134492244</v>
      </c>
      <c r="V70" s="15">
        <f t="shared" si="148"/>
        <v>-0.31331216224458497</v>
      </c>
      <c r="W70" s="15">
        <f t="shared" si="148"/>
        <v>-0.41276683022837202</v>
      </c>
      <c r="X70" s="15">
        <f t="shared" si="148"/>
        <v>-0.48176929926530632</v>
      </c>
      <c r="Y70" s="15">
        <f t="shared" si="148"/>
        <v>8.2061678459093929E-2</v>
      </c>
      <c r="Z70" s="14" t="str">
        <f t="shared" si="145"/>
        <v>เรณูนคร,รพช.</v>
      </c>
      <c r="AA70" s="16" t="str">
        <f>+IF(AND(C70&gt;C74),"OK","Not OK")</f>
        <v>OK</v>
      </c>
      <c r="AB70" s="16" t="str">
        <f t="shared" ref="AB70:AG70" si="155">+IF(AND(D70&gt;D74),"OK","Not OK")</f>
        <v>OK</v>
      </c>
      <c r="AC70" s="16" t="str">
        <f t="shared" si="155"/>
        <v>OK</v>
      </c>
      <c r="AD70" s="16" t="str">
        <f t="shared" si="155"/>
        <v>OK</v>
      </c>
      <c r="AE70" s="16" t="str">
        <f t="shared" si="155"/>
        <v>OK</v>
      </c>
      <c r="AF70" s="16" t="str">
        <f t="shared" si="155"/>
        <v>OK</v>
      </c>
      <c r="AG70" s="16" t="str">
        <f t="shared" si="155"/>
        <v>OK</v>
      </c>
    </row>
    <row r="71" spans="1:33" ht="13.5" customHeight="1">
      <c r="A71" s="297" t="s">
        <v>51</v>
      </c>
      <c r="B71" s="14" t="str">
        <f>+'8.คำนวณ'!G50</f>
        <v>โพนสวรรค์,รพช.</v>
      </c>
      <c r="C71" s="53">
        <f>+'8.คำนวณ'!M50</f>
        <v>1098.6317231755697</v>
      </c>
      <c r="D71" s="337">
        <f>+'8.คำนวณ'!N50</f>
        <v>270.78851808284895</v>
      </c>
      <c r="E71" s="53">
        <f>+'8.คำนวณ'!O50</f>
        <v>169.48909756097561</v>
      </c>
      <c r="F71" s="53">
        <f>+'8.คำนวณ'!P50</f>
        <v>3169.6966191904048</v>
      </c>
      <c r="G71" s="53">
        <f>+'8.คำนวณ'!Q50</f>
        <v>8.3225567663413038</v>
      </c>
      <c r="H71" s="53">
        <f>+'8.คำนวณ'!R50</f>
        <v>29.988417428428789</v>
      </c>
      <c r="I71" s="337">
        <f>+'8.คำนวณ'!S50</f>
        <v>646.04560729772118</v>
      </c>
      <c r="J71" s="14" t="str">
        <f t="shared" si="140"/>
        <v>โพนสวรรค์,รพช.</v>
      </c>
      <c r="K71" s="50">
        <f>+(C71-C72)*100/C72</f>
        <v>-15.134696676127165</v>
      </c>
      <c r="L71" s="50">
        <f t="shared" ref="L71:Q71" si="156">+(D71-D72)*100/D72</f>
        <v>-26.21327867794999</v>
      </c>
      <c r="M71" s="50">
        <f t="shared" si="156"/>
        <v>-87.632060495228998</v>
      </c>
      <c r="N71" s="50">
        <f t="shared" si="156"/>
        <v>-62.197242382785348</v>
      </c>
      <c r="O71" s="50">
        <f t="shared" si="156"/>
        <v>-30.368667863407886</v>
      </c>
      <c r="P71" s="50">
        <f t="shared" si="156"/>
        <v>-49.834843398157481</v>
      </c>
      <c r="Q71" s="50">
        <f t="shared" si="156"/>
        <v>-31.211947274069669</v>
      </c>
      <c r="R71" s="14" t="str">
        <f t="shared" si="142"/>
        <v>โพนสวรรค์,รพช.</v>
      </c>
      <c r="S71" s="15">
        <f t="shared" si="143"/>
        <v>-0.15134696676127166</v>
      </c>
      <c r="T71" s="15">
        <f t="shared" si="148"/>
        <v>-0.26213278677949992</v>
      </c>
      <c r="U71" s="15">
        <f t="shared" si="148"/>
        <v>-0.87632060495229003</v>
      </c>
      <c r="V71" s="15">
        <f t="shared" si="148"/>
        <v>-0.62197242382785345</v>
      </c>
      <c r="W71" s="15">
        <f t="shared" si="148"/>
        <v>-0.30368667863407883</v>
      </c>
      <c r="X71" s="15">
        <f t="shared" si="148"/>
        <v>-0.4983484339815748</v>
      </c>
      <c r="Y71" s="15">
        <f t="shared" si="148"/>
        <v>-0.31211947274069668</v>
      </c>
      <c r="Z71" s="14" t="str">
        <f t="shared" si="145"/>
        <v>โพนสวรรค์,รพช.</v>
      </c>
      <c r="AA71" s="16" t="str">
        <f>+IF(AND(C71&gt;C74),"OK","Not OK")</f>
        <v>OK</v>
      </c>
      <c r="AB71" s="16" t="str">
        <f t="shared" ref="AB71:AG71" si="157">+IF(AND(D71&gt;D74),"OK","Not OK")</f>
        <v>Not OK</v>
      </c>
      <c r="AC71" s="16" t="str">
        <f t="shared" si="157"/>
        <v>OK</v>
      </c>
      <c r="AD71" s="16" t="str">
        <f t="shared" si="157"/>
        <v>OK</v>
      </c>
      <c r="AE71" s="16" t="str">
        <f t="shared" si="157"/>
        <v>OK</v>
      </c>
      <c r="AF71" s="16" t="str">
        <f t="shared" si="157"/>
        <v>OK</v>
      </c>
      <c r="AG71" s="16" t="str">
        <f t="shared" si="157"/>
        <v>Not OK</v>
      </c>
    </row>
    <row r="72" spans="1:33" ht="13.5" customHeight="1">
      <c r="B72" s="18" t="s">
        <v>144</v>
      </c>
      <c r="C72" s="19">
        <f t="shared" ref="C72:I72" si="158">AVERAGE(C66:C71)</f>
        <v>1294.5593548200065</v>
      </c>
      <c r="D72" s="19">
        <f t="shared" si="158"/>
        <v>366.9881426238789</v>
      </c>
      <c r="E72" s="19">
        <f t="shared" si="158"/>
        <v>1370.3907388582729</v>
      </c>
      <c r="F72" s="19">
        <f t="shared" si="158"/>
        <v>8384.8290944441196</v>
      </c>
      <c r="G72" s="19">
        <f t="shared" si="158"/>
        <v>11.952315877018384</v>
      </c>
      <c r="H72" s="19">
        <f t="shared" si="158"/>
        <v>59.779375685886613</v>
      </c>
      <c r="I72" s="19">
        <f t="shared" si="158"/>
        <v>939.18286925745167</v>
      </c>
      <c r="L72" s="48"/>
      <c r="Q72" s="48"/>
      <c r="T72" s="59"/>
      <c r="Y72" s="59"/>
      <c r="AB72" s="11"/>
      <c r="AG72" s="11"/>
    </row>
    <row r="73" spans="1:33" ht="13.5" customHeight="1">
      <c r="B73" s="20" t="s">
        <v>268</v>
      </c>
      <c r="C73" s="21">
        <f t="shared" ref="C73:I73" si="159">STDEV(C66:C71)</f>
        <v>272.3640166553767</v>
      </c>
      <c r="D73" s="21">
        <f t="shared" si="159"/>
        <v>94.016458183929487</v>
      </c>
      <c r="E73" s="21">
        <f t="shared" si="159"/>
        <v>1646.0889561228203</v>
      </c>
      <c r="F73" s="21">
        <f t="shared" si="159"/>
        <v>8691.8279060487039</v>
      </c>
      <c r="G73" s="21">
        <f t="shared" si="159"/>
        <v>6.1761023735560645</v>
      </c>
      <c r="H73" s="21">
        <f t="shared" si="159"/>
        <v>43.524614225474416</v>
      </c>
      <c r="I73" s="21">
        <f t="shared" si="159"/>
        <v>261.93771571665616</v>
      </c>
    </row>
    <row r="74" spans="1:33" ht="13.5" customHeight="1">
      <c r="B74" s="20" t="s">
        <v>145</v>
      </c>
      <c r="C74" s="21">
        <f>+C72-C73</f>
        <v>1022.1953381646299</v>
      </c>
      <c r="D74" s="21">
        <f t="shared" ref="D74:I74" si="160">+D72-D73</f>
        <v>272.9716844399494</v>
      </c>
      <c r="E74" s="21">
        <f t="shared" si="160"/>
        <v>-275.69821726454734</v>
      </c>
      <c r="F74" s="21">
        <f t="shared" si="160"/>
        <v>-306.99881160458426</v>
      </c>
      <c r="G74" s="21">
        <f t="shared" si="160"/>
        <v>5.7762135034623192</v>
      </c>
      <c r="H74" s="21">
        <f t="shared" si="160"/>
        <v>16.254761460412197</v>
      </c>
      <c r="I74" s="21">
        <f t="shared" si="160"/>
        <v>677.24515354079551</v>
      </c>
    </row>
    <row r="75" spans="1:33" ht="13.5" customHeight="1">
      <c r="B75" s="377" t="s">
        <v>150</v>
      </c>
      <c r="C75" s="378" t="s">
        <v>135</v>
      </c>
      <c r="D75" s="379"/>
      <c r="E75" s="379"/>
      <c r="F75" s="379"/>
      <c r="G75" s="379"/>
      <c r="H75" s="379"/>
      <c r="I75" s="380"/>
      <c r="J75" s="377" t="s">
        <v>150</v>
      </c>
      <c r="K75" s="374" t="s">
        <v>4</v>
      </c>
      <c r="L75" s="375"/>
      <c r="M75" s="375"/>
      <c r="N75" s="375"/>
      <c r="O75" s="375"/>
      <c r="P75" s="375"/>
      <c r="Q75" s="376"/>
      <c r="R75" s="377" t="s">
        <v>150</v>
      </c>
      <c r="S75" s="381" t="s">
        <v>4</v>
      </c>
      <c r="T75" s="382"/>
      <c r="U75" s="382"/>
      <c r="V75" s="382"/>
      <c r="W75" s="382"/>
      <c r="X75" s="382"/>
      <c r="Y75" s="383"/>
      <c r="Z75" s="377" t="s">
        <v>150</v>
      </c>
      <c r="AA75" s="378" t="s">
        <v>136</v>
      </c>
      <c r="AB75" s="379"/>
      <c r="AC75" s="379"/>
      <c r="AD75" s="379"/>
      <c r="AE75" s="379"/>
      <c r="AF75" s="379"/>
      <c r="AG75" s="380"/>
    </row>
    <row r="76" spans="1:33" ht="13.5" customHeight="1">
      <c r="B76" s="377"/>
      <c r="C76" s="12" t="s">
        <v>137</v>
      </c>
      <c r="D76" s="13" t="s">
        <v>253</v>
      </c>
      <c r="E76" s="12" t="s">
        <v>139</v>
      </c>
      <c r="F76" s="12" t="s">
        <v>140</v>
      </c>
      <c r="G76" s="12" t="s">
        <v>141</v>
      </c>
      <c r="H76" s="12" t="s">
        <v>142</v>
      </c>
      <c r="I76" s="12" t="s">
        <v>143</v>
      </c>
      <c r="J76" s="377"/>
      <c r="K76" s="45" t="s">
        <v>137</v>
      </c>
      <c r="L76" s="46" t="s">
        <v>253</v>
      </c>
      <c r="M76" s="45" t="s">
        <v>139</v>
      </c>
      <c r="N76" s="45" t="s">
        <v>140</v>
      </c>
      <c r="O76" s="45" t="s">
        <v>141</v>
      </c>
      <c r="P76" s="45" t="s">
        <v>142</v>
      </c>
      <c r="Q76" s="45" t="s">
        <v>143</v>
      </c>
      <c r="R76" s="377"/>
      <c r="S76" s="57" t="s">
        <v>137</v>
      </c>
      <c r="T76" s="58" t="s">
        <v>253</v>
      </c>
      <c r="U76" s="57" t="s">
        <v>139</v>
      </c>
      <c r="V76" s="57" t="s">
        <v>140</v>
      </c>
      <c r="W76" s="57" t="s">
        <v>141</v>
      </c>
      <c r="X76" s="57" t="s">
        <v>142</v>
      </c>
      <c r="Y76" s="57" t="s">
        <v>143</v>
      </c>
      <c r="Z76" s="377"/>
      <c r="AA76" s="12" t="s">
        <v>137</v>
      </c>
      <c r="AB76" s="13" t="s">
        <v>253</v>
      </c>
      <c r="AC76" s="12" t="s">
        <v>139</v>
      </c>
      <c r="AD76" s="12" t="s">
        <v>140</v>
      </c>
      <c r="AE76" s="12" t="s">
        <v>141</v>
      </c>
      <c r="AF76" s="12" t="s">
        <v>142</v>
      </c>
      <c r="AG76" s="12" t="s">
        <v>143</v>
      </c>
    </row>
    <row r="77" spans="1:33" ht="13.5" customHeight="1">
      <c r="A77" s="297" t="s">
        <v>88</v>
      </c>
      <c r="B77" s="14" t="str">
        <f>+'8.คำนวณ'!G51</f>
        <v>โนนสัง,รพช.</v>
      </c>
      <c r="C77" s="53">
        <f>+'8.คำนวณ'!M51</f>
        <v>1004.2158445297507</v>
      </c>
      <c r="D77" s="53">
        <f>+'8.คำนวณ'!N51</f>
        <v>282.82061590957562</v>
      </c>
      <c r="E77" s="53">
        <f>+'8.คำนวณ'!O51</f>
        <v>470.19361103946346</v>
      </c>
      <c r="F77" s="53">
        <f>+'8.คำนวณ'!P51</f>
        <v>2074.6004346264367</v>
      </c>
      <c r="G77" s="337">
        <f>+'8.คำนวณ'!Q51</f>
        <v>2.8985634925520127</v>
      </c>
      <c r="H77" s="53">
        <f>+'8.คำนวณ'!R51</f>
        <v>27.246471746891544</v>
      </c>
      <c r="I77" s="53">
        <f>+'8.คำนวณ'!S51</f>
        <v>710.60776988696944</v>
      </c>
      <c r="J77" s="14" t="str">
        <f t="shared" ref="J77:J82" si="161">+B77</f>
        <v>โนนสัง,รพช.</v>
      </c>
      <c r="K77" s="50">
        <f>+(C77-C83)*100/C83</f>
        <v>-12.5782263992145</v>
      </c>
      <c r="L77" s="50">
        <f t="shared" ref="L77:Q77" si="162">+(D77-D83)*100/D83</f>
        <v>5.7453380283760156</v>
      </c>
      <c r="M77" s="50">
        <f t="shared" si="162"/>
        <v>-38.400097780167165</v>
      </c>
      <c r="N77" s="50">
        <f t="shared" si="162"/>
        <v>-19.734140740234061</v>
      </c>
      <c r="O77" s="50">
        <f t="shared" si="162"/>
        <v>-61.822507261184633</v>
      </c>
      <c r="P77" s="50">
        <f t="shared" si="162"/>
        <v>-40.970134916064481</v>
      </c>
      <c r="Q77" s="50">
        <f t="shared" si="162"/>
        <v>-0.91974439449176637</v>
      </c>
      <c r="R77" s="14" t="str">
        <f t="shared" ref="R77:R82" si="163">+J77</f>
        <v>โนนสัง,รพช.</v>
      </c>
      <c r="S77" s="15">
        <f t="shared" ref="S77:S82" si="164">+K77/100</f>
        <v>-0.12578226399214501</v>
      </c>
      <c r="T77" s="15">
        <f t="shared" ref="T77:Y77" si="165">+L77/100</f>
        <v>5.7453380283760153E-2</v>
      </c>
      <c r="U77" s="15">
        <f t="shared" si="165"/>
        <v>-0.38400097780167164</v>
      </c>
      <c r="V77" s="15">
        <f t="shared" si="165"/>
        <v>-0.1973414074023406</v>
      </c>
      <c r="W77" s="15">
        <f t="shared" si="165"/>
        <v>-0.61822507261184634</v>
      </c>
      <c r="X77" s="15">
        <f t="shared" si="165"/>
        <v>-0.40970134916064482</v>
      </c>
      <c r="Y77" s="15">
        <f t="shared" si="165"/>
        <v>-9.1974439449176645E-3</v>
      </c>
      <c r="Z77" s="14" t="str">
        <f t="shared" ref="Z77:Z82" si="166">+R77</f>
        <v>โนนสัง,รพช.</v>
      </c>
      <c r="AA77" s="16" t="str">
        <f>+IF(AND(C77&gt;C85),"OK","Not OK")</f>
        <v>OK</v>
      </c>
      <c r="AB77" s="16" t="str">
        <f t="shared" ref="AB77:AF77" si="167">+IF(AND(D77&gt;D85),"OK","Not OK")</f>
        <v>OK</v>
      </c>
      <c r="AC77" s="16" t="str">
        <f t="shared" si="167"/>
        <v>OK</v>
      </c>
      <c r="AD77" s="16" t="str">
        <f t="shared" si="167"/>
        <v>OK</v>
      </c>
      <c r="AE77" s="16" t="str">
        <f t="shared" si="167"/>
        <v>Not OK</v>
      </c>
      <c r="AF77" s="16" t="str">
        <f t="shared" si="167"/>
        <v>OK</v>
      </c>
      <c r="AG77" s="16" t="str">
        <f>+IF(AND(I77&gt;I85),"OK","Not OK")</f>
        <v>OK</v>
      </c>
    </row>
    <row r="78" spans="1:33" ht="13.5" customHeight="1">
      <c r="A78" s="297" t="s">
        <v>88</v>
      </c>
      <c r="B78" s="14" t="str">
        <f>+'8.คำนวณ'!G52</f>
        <v>สุวรรณคูหา,รพช.</v>
      </c>
      <c r="C78" s="53">
        <f>+'8.คำนวณ'!M52</f>
        <v>1046.7174543847107</v>
      </c>
      <c r="D78" s="53">
        <f>+'8.คำนวณ'!N52</f>
        <v>278.00868665588206</v>
      </c>
      <c r="E78" s="53">
        <f>+'8.คำนวณ'!O52</f>
        <v>344.18964580873677</v>
      </c>
      <c r="F78" s="53">
        <f>+'8.คำนวณ'!P52</f>
        <v>2276.0421627188471</v>
      </c>
      <c r="G78" s="53">
        <f>+'8.คำนวณ'!Q52</f>
        <v>7.1649176754734762</v>
      </c>
      <c r="H78" s="53">
        <f>+'8.คำนวณ'!R52</f>
        <v>23.966818208594741</v>
      </c>
      <c r="I78" s="337">
        <f>+'8.คำนวณ'!S52</f>
        <v>632.3971280237763</v>
      </c>
      <c r="J78" s="14" t="str">
        <f t="shared" si="161"/>
        <v>สุวรรณคูหา,รพช.</v>
      </c>
      <c r="K78" s="50">
        <f>+(C78-C83)*100/C83</f>
        <v>-8.8782587730821607</v>
      </c>
      <c r="L78" s="50">
        <f t="shared" ref="L78:Q78" si="168">+(D78-D83)*100/D83</f>
        <v>3.9461796329953027</v>
      </c>
      <c r="M78" s="50">
        <f t="shared" si="168"/>
        <v>-54.907833647451255</v>
      </c>
      <c r="N78" s="50">
        <f t="shared" si="168"/>
        <v>-11.940402184008942</v>
      </c>
      <c r="O78" s="50">
        <f t="shared" si="168"/>
        <v>-5.6296012723309028</v>
      </c>
      <c r="P78" s="50">
        <f t="shared" si="168"/>
        <v>-48.075550534136163</v>
      </c>
      <c r="Q78" s="50">
        <f t="shared" si="168"/>
        <v>-11.824677770197226</v>
      </c>
      <c r="R78" s="14" t="str">
        <f t="shared" si="163"/>
        <v>สุวรรณคูหา,รพช.</v>
      </c>
      <c r="S78" s="15">
        <f t="shared" si="164"/>
        <v>-8.8782587730821608E-2</v>
      </c>
      <c r="T78" s="15">
        <f t="shared" ref="T78:Y82" si="169">+L78/100</f>
        <v>3.9461796329953031E-2</v>
      </c>
      <c r="U78" s="15">
        <f t="shared" si="169"/>
        <v>-0.54907833647451254</v>
      </c>
      <c r="V78" s="15">
        <f t="shared" si="169"/>
        <v>-0.11940402184008941</v>
      </c>
      <c r="W78" s="15">
        <f t="shared" si="169"/>
        <v>-5.629601272330903E-2</v>
      </c>
      <c r="X78" s="15">
        <f t="shared" si="169"/>
        <v>-0.48075550534136163</v>
      </c>
      <c r="Y78" s="15">
        <f t="shared" si="169"/>
        <v>-0.11824677770197227</v>
      </c>
      <c r="Z78" s="14" t="str">
        <f t="shared" si="166"/>
        <v>สุวรรณคูหา,รพช.</v>
      </c>
      <c r="AA78" s="16" t="str">
        <f>+IF(AND(C78&gt;C85),"OK","Not OK")</f>
        <v>OK</v>
      </c>
      <c r="AB78" s="16" t="str">
        <f t="shared" ref="AB78:AG78" si="170">+IF(AND(D78&gt;D85),"OK","Not OK")</f>
        <v>OK</v>
      </c>
      <c r="AC78" s="16" t="str">
        <f t="shared" si="170"/>
        <v>OK</v>
      </c>
      <c r="AD78" s="16" t="str">
        <f t="shared" si="170"/>
        <v>OK</v>
      </c>
      <c r="AE78" s="16" t="str">
        <f t="shared" si="170"/>
        <v>OK</v>
      </c>
      <c r="AF78" s="16" t="str">
        <f t="shared" si="170"/>
        <v>OK</v>
      </c>
      <c r="AG78" s="16" t="str">
        <f t="shared" si="170"/>
        <v>Not OK</v>
      </c>
    </row>
    <row r="79" spans="1:33" ht="13.5" customHeight="1">
      <c r="A79" s="297" t="s">
        <v>45</v>
      </c>
      <c r="B79" s="14" t="str">
        <f>+'8.คำนวณ'!G53</f>
        <v>โนนสะอาด,รพช.</v>
      </c>
      <c r="C79" s="53">
        <f>+'8.คำนวณ'!M53</f>
        <v>1116.765067821226</v>
      </c>
      <c r="D79" s="337">
        <f>+'8.คำนวณ'!N53</f>
        <v>202.98015345408709</v>
      </c>
      <c r="E79" s="53">
        <f>+'8.คำนวณ'!O53</f>
        <v>1283.8322332233224</v>
      </c>
      <c r="F79" s="53">
        <f>+'8.คำนวณ'!P53</f>
        <v>2109.5786236162362</v>
      </c>
      <c r="G79" s="53">
        <f>+'8.คำนวณ'!Q53</f>
        <v>5.9235001918300592</v>
      </c>
      <c r="H79" s="53">
        <f>+'8.คำนวณ'!R53</f>
        <v>32.295589927912282</v>
      </c>
      <c r="I79" s="53">
        <f>+'8.คำนวณ'!S53</f>
        <v>795.87583289946019</v>
      </c>
      <c r="J79" s="14" t="str">
        <f t="shared" si="161"/>
        <v>โนนสะอาด,รพช.</v>
      </c>
      <c r="K79" s="50">
        <f>+(C79-C83)*100/C83</f>
        <v>-2.7802802991516344</v>
      </c>
      <c r="L79" s="50">
        <f t="shared" ref="L79:Q79" si="171">+(D79-D83)*100/D83</f>
        <v>-24.106646642348434</v>
      </c>
      <c r="M79" s="50">
        <f t="shared" si="171"/>
        <v>68.194416462602163</v>
      </c>
      <c r="N79" s="50">
        <f t="shared" si="171"/>
        <v>-18.38084188434026</v>
      </c>
      <c r="O79" s="50">
        <f t="shared" si="171"/>
        <v>-21.980530651458366</v>
      </c>
      <c r="P79" s="50">
        <f t="shared" si="171"/>
        <v>-30.031149208584633</v>
      </c>
      <c r="Q79" s="50">
        <f t="shared" si="171"/>
        <v>10.969207339891859</v>
      </c>
      <c r="R79" s="14" t="str">
        <f t="shared" si="163"/>
        <v>โนนสะอาด,รพช.</v>
      </c>
      <c r="S79" s="15">
        <f t="shared" si="164"/>
        <v>-2.7802802991516343E-2</v>
      </c>
      <c r="T79" s="15">
        <f t="shared" si="169"/>
        <v>-0.24106646642348434</v>
      </c>
      <c r="U79" s="15">
        <f t="shared" si="169"/>
        <v>0.68194416462602159</v>
      </c>
      <c r="V79" s="15">
        <f t="shared" si="169"/>
        <v>-0.1838084188434026</v>
      </c>
      <c r="W79" s="15">
        <f t="shared" si="169"/>
        <v>-0.21980530651458366</v>
      </c>
      <c r="X79" s="15">
        <f t="shared" si="169"/>
        <v>-0.30031149208584634</v>
      </c>
      <c r="Y79" s="15">
        <f t="shared" si="169"/>
        <v>0.10969207339891859</v>
      </c>
      <c r="Z79" s="14" t="str">
        <f t="shared" si="166"/>
        <v>โนนสะอาด,รพช.</v>
      </c>
      <c r="AA79" s="16" t="str">
        <f>+IF(AND(C79&gt;C85),"OK","Not OK")</f>
        <v>OK</v>
      </c>
      <c r="AB79" s="16" t="str">
        <f t="shared" ref="AB79:AG79" si="172">+IF(AND(D79&gt;D85),"OK","Not OK")</f>
        <v>Not OK</v>
      </c>
      <c r="AC79" s="16" t="str">
        <f t="shared" si="172"/>
        <v>OK</v>
      </c>
      <c r="AD79" s="16" t="str">
        <f t="shared" si="172"/>
        <v>OK</v>
      </c>
      <c r="AE79" s="16" t="str">
        <f t="shared" si="172"/>
        <v>OK</v>
      </c>
      <c r="AF79" s="16" t="str">
        <f t="shared" si="172"/>
        <v>OK</v>
      </c>
      <c r="AG79" s="16" t="str">
        <f t="shared" si="172"/>
        <v>OK</v>
      </c>
    </row>
    <row r="80" spans="1:33" ht="13.5" customHeight="1">
      <c r="A80" s="297" t="s">
        <v>53</v>
      </c>
      <c r="B80" s="14" t="str">
        <f>+'8.คำนวณ'!G54</f>
        <v>ปากชม,รพช.</v>
      </c>
      <c r="C80" s="53">
        <f>+'8.คำนวณ'!M54</f>
        <v>1456.1860250867512</v>
      </c>
      <c r="D80" s="53">
        <f>+'8.คำนวณ'!N54</f>
        <v>304.90333352295346</v>
      </c>
      <c r="E80" s="53">
        <f>+'8.คำนวณ'!O54</f>
        <v>1464.7628571428572</v>
      </c>
      <c r="F80" s="53">
        <f>+'8.คำนวณ'!P54</f>
        <v>4129.7610547396525</v>
      </c>
      <c r="G80" s="53">
        <f>+'8.คำนวณ'!Q54</f>
        <v>6.3308105295522807</v>
      </c>
      <c r="H80" s="53">
        <f>+'8.คำนวณ'!R54</f>
        <v>100.82739741254936</v>
      </c>
      <c r="I80" s="53">
        <f>+'8.คำนวณ'!S54</f>
        <v>710.99088827578362</v>
      </c>
      <c r="J80" s="14" t="str">
        <f t="shared" si="161"/>
        <v>ปากชม,รพช.</v>
      </c>
      <c r="K80" s="50">
        <f>+(C80-C83)*100/C83</f>
        <v>26.767931116815078</v>
      </c>
      <c r="L80" s="50">
        <f t="shared" ref="L80:Q80" si="173">+(D80-D83)*100/D83</f>
        <v>14.001965400117589</v>
      </c>
      <c r="M80" s="50">
        <f t="shared" si="173"/>
        <v>91.898074871268335</v>
      </c>
      <c r="N80" s="50">
        <f t="shared" si="173"/>
        <v>59.779596139862605</v>
      </c>
      <c r="O80" s="50">
        <f t="shared" si="173"/>
        <v>-16.615774108849866</v>
      </c>
      <c r="P80" s="50">
        <f t="shared" si="173"/>
        <v>118.44397767597788</v>
      </c>
      <c r="Q80" s="50">
        <f t="shared" si="173"/>
        <v>-0.86632608202817263</v>
      </c>
      <c r="R80" s="14" t="str">
        <f t="shared" si="163"/>
        <v>ปากชม,รพช.</v>
      </c>
      <c r="S80" s="15">
        <f t="shared" si="164"/>
        <v>0.2676793111681508</v>
      </c>
      <c r="T80" s="15">
        <f t="shared" si="169"/>
        <v>0.14001965400117589</v>
      </c>
      <c r="U80" s="15">
        <f t="shared" si="169"/>
        <v>0.91898074871268332</v>
      </c>
      <c r="V80" s="15">
        <f t="shared" si="169"/>
        <v>0.59779596139862601</v>
      </c>
      <c r="W80" s="15">
        <f t="shared" si="169"/>
        <v>-0.16615774108849865</v>
      </c>
      <c r="X80" s="15">
        <f t="shared" si="169"/>
        <v>1.1844397767597787</v>
      </c>
      <c r="Y80" s="15">
        <f t="shared" si="169"/>
        <v>-8.663260820281727E-3</v>
      </c>
      <c r="Z80" s="14" t="str">
        <f t="shared" si="166"/>
        <v>ปากชม,รพช.</v>
      </c>
      <c r="AA80" s="16" t="str">
        <f>+IF(AND(C80&gt;C85),"OK","Not OK")</f>
        <v>OK</v>
      </c>
      <c r="AB80" s="16" t="str">
        <f t="shared" ref="AB80:AG80" si="174">+IF(AND(D80&gt;D85),"OK","Not OK")</f>
        <v>OK</v>
      </c>
      <c r="AC80" s="16" t="str">
        <f t="shared" si="174"/>
        <v>OK</v>
      </c>
      <c r="AD80" s="16" t="str">
        <f t="shared" si="174"/>
        <v>OK</v>
      </c>
      <c r="AE80" s="16" t="str">
        <f t="shared" si="174"/>
        <v>OK</v>
      </c>
      <c r="AF80" s="16" t="str">
        <f t="shared" si="174"/>
        <v>OK</v>
      </c>
      <c r="AG80" s="16" t="str">
        <f t="shared" si="174"/>
        <v>OK</v>
      </c>
    </row>
    <row r="81" spans="1:33" ht="13.5" customHeight="1">
      <c r="A81" s="297" t="s">
        <v>55</v>
      </c>
      <c r="B81" s="14" t="str">
        <f>+'8.คำนวณ'!G55</f>
        <v>พรเจริญ,รพช.</v>
      </c>
      <c r="C81" s="53">
        <f>+'8.คำนวณ'!M55</f>
        <v>1226.1364314704967</v>
      </c>
      <c r="D81" s="53">
        <f>+'8.คำนวณ'!N55</f>
        <v>240.86810394101684</v>
      </c>
      <c r="E81" s="53">
        <f>+'8.คำนวณ'!O55</f>
        <v>781.94858904109606</v>
      </c>
      <c r="F81" s="53">
        <f>+'8.คำนวณ'!P55</f>
        <v>3182.9536395759715</v>
      </c>
      <c r="G81" s="53">
        <f>+'8.คำนวณ'!Q55</f>
        <v>14.717234977131728</v>
      </c>
      <c r="H81" s="53">
        <f>+'8.คำนวณ'!R55</f>
        <v>65.20605986505457</v>
      </c>
      <c r="I81" s="337">
        <f>+'8.คำนวณ'!S55</f>
        <v>634.94778236749198</v>
      </c>
      <c r="J81" s="14" t="str">
        <f t="shared" si="161"/>
        <v>พรเจริญ,รพช.</v>
      </c>
      <c r="K81" s="50">
        <f>+(C81-C83)*100/C83</f>
        <v>6.7410179789422662</v>
      </c>
      <c r="L81" s="50">
        <f t="shared" ref="L81:Q81" si="175">+(D81-D83)*100/D83</f>
        <v>-9.9405148044780169</v>
      </c>
      <c r="M81" s="50">
        <f t="shared" si="175"/>
        <v>2.4428139705731176</v>
      </c>
      <c r="N81" s="50">
        <f t="shared" si="175"/>
        <v>23.147814200939465</v>
      </c>
      <c r="O81" s="50">
        <f t="shared" si="175"/>
        <v>93.843306492553523</v>
      </c>
      <c r="P81" s="50">
        <f t="shared" si="175"/>
        <v>41.269847789680334</v>
      </c>
      <c r="Q81" s="50">
        <f t="shared" si="175"/>
        <v>-11.469039266023753</v>
      </c>
      <c r="R81" s="14" t="str">
        <f t="shared" si="163"/>
        <v>พรเจริญ,รพช.</v>
      </c>
      <c r="S81" s="15">
        <f t="shared" si="164"/>
        <v>6.7410179789422667E-2</v>
      </c>
      <c r="T81" s="15">
        <f t="shared" si="169"/>
        <v>-9.9405148044780164E-2</v>
      </c>
      <c r="U81" s="15">
        <f t="shared" si="169"/>
        <v>2.4428139705731176E-2</v>
      </c>
      <c r="V81" s="15">
        <f t="shared" si="169"/>
        <v>0.23147814200939465</v>
      </c>
      <c r="W81" s="15">
        <f t="shared" si="169"/>
        <v>0.93843306492553524</v>
      </c>
      <c r="X81" s="15">
        <f t="shared" si="169"/>
        <v>0.41269847789680336</v>
      </c>
      <c r="Y81" s="15">
        <f t="shared" si="169"/>
        <v>-0.11469039266023753</v>
      </c>
      <c r="Z81" s="14" t="str">
        <f t="shared" si="166"/>
        <v>พรเจริญ,รพช.</v>
      </c>
      <c r="AA81" s="16" t="str">
        <f>+IF(AND(C81&gt;C85),"OK","Not OK")</f>
        <v>OK</v>
      </c>
      <c r="AB81" s="16" t="str">
        <f t="shared" ref="AB81:AG81" si="176">+IF(AND(D81&gt;D85),"OK","Not OK")</f>
        <v>OK</v>
      </c>
      <c r="AC81" s="16" t="str">
        <f t="shared" si="176"/>
        <v>OK</v>
      </c>
      <c r="AD81" s="16" t="str">
        <f t="shared" si="176"/>
        <v>OK</v>
      </c>
      <c r="AE81" s="16" t="str">
        <f t="shared" si="176"/>
        <v>OK</v>
      </c>
      <c r="AF81" s="16" t="str">
        <f t="shared" si="176"/>
        <v>OK</v>
      </c>
      <c r="AG81" s="16" t="str">
        <f t="shared" si="176"/>
        <v>Not OK</v>
      </c>
    </row>
    <row r="82" spans="1:33" ht="13.5" customHeight="1">
      <c r="A82" s="297" t="s">
        <v>51</v>
      </c>
      <c r="B82" s="14" t="str">
        <f>+'8.คำนวณ'!G56</f>
        <v>นาแก,รพช.</v>
      </c>
      <c r="C82" s="53">
        <f>+'8.คำนวณ'!M56</f>
        <v>1042.1924309167298</v>
      </c>
      <c r="D82" s="53">
        <f>+'8.คำนวณ'!N56</f>
        <v>295.14582742601198</v>
      </c>
      <c r="E82" s="337">
        <f>+'8.คำนวณ'!O56</f>
        <v>234.8882332050903</v>
      </c>
      <c r="F82" s="53">
        <f>+'8.คำนวณ'!P56</f>
        <v>1735.0306380667932</v>
      </c>
      <c r="G82" s="53">
        <f>+'8.คำนวณ'!Q56</f>
        <v>8.518988621832511</v>
      </c>
      <c r="H82" s="53">
        <f>+'8.คำนวณ'!R56</f>
        <v>27.400241394608422</v>
      </c>
      <c r="I82" s="53">
        <f>+'8.คำนวณ'!S56</f>
        <v>818.40589128060856</v>
      </c>
      <c r="J82" s="14" t="str">
        <f t="shared" si="161"/>
        <v>นาแก,รพช.</v>
      </c>
      <c r="K82" s="50">
        <f>+(C82-C83)*100/C83</f>
        <v>-9.272183624309049</v>
      </c>
      <c r="L82" s="50">
        <f t="shared" ref="L82:Q82" si="177">+(D82-D83)*100/D83</f>
        <v>10.353678385337481</v>
      </c>
      <c r="M82" s="50">
        <f t="shared" si="177"/>
        <v>-69.227373876825268</v>
      </c>
      <c r="N82" s="50">
        <f t="shared" si="177"/>
        <v>-32.872025532218849</v>
      </c>
      <c r="O82" s="50">
        <f t="shared" si="177"/>
        <v>12.205106801270242</v>
      </c>
      <c r="P82" s="50">
        <f t="shared" si="177"/>
        <v>-40.636990806872902</v>
      </c>
      <c r="Q82" s="50">
        <f t="shared" si="177"/>
        <v>14.110580172849026</v>
      </c>
      <c r="R82" s="14" t="str">
        <f t="shared" si="163"/>
        <v>นาแก,รพช.</v>
      </c>
      <c r="S82" s="15">
        <f t="shared" si="164"/>
        <v>-9.2721836243090494E-2</v>
      </c>
      <c r="T82" s="15">
        <f t="shared" si="169"/>
        <v>0.10353678385337481</v>
      </c>
      <c r="U82" s="15">
        <f t="shared" si="169"/>
        <v>-0.69227373876825271</v>
      </c>
      <c r="V82" s="15">
        <f t="shared" si="169"/>
        <v>-0.32872025532218851</v>
      </c>
      <c r="W82" s="15">
        <f t="shared" si="169"/>
        <v>0.12205106801270242</v>
      </c>
      <c r="X82" s="15">
        <f t="shared" si="169"/>
        <v>-0.40636990806872902</v>
      </c>
      <c r="Y82" s="15">
        <f t="shared" si="169"/>
        <v>0.14110580172849027</v>
      </c>
      <c r="Z82" s="14" t="str">
        <f t="shared" si="166"/>
        <v>นาแก,รพช.</v>
      </c>
      <c r="AA82" s="16" t="str">
        <f>+IF(AND(C82&gt;C85),"OK","Not OK")</f>
        <v>OK</v>
      </c>
      <c r="AB82" s="16" t="str">
        <f t="shared" ref="AB82:AG82" si="178">+IF(AND(D82&gt;D85),"OK","Not OK")</f>
        <v>OK</v>
      </c>
      <c r="AC82" s="16" t="str">
        <f t="shared" si="178"/>
        <v>Not OK</v>
      </c>
      <c r="AD82" s="16" t="str">
        <f t="shared" si="178"/>
        <v>OK</v>
      </c>
      <c r="AE82" s="16" t="str">
        <f t="shared" si="178"/>
        <v>OK</v>
      </c>
      <c r="AF82" s="16" t="str">
        <f t="shared" si="178"/>
        <v>OK</v>
      </c>
      <c r="AG82" s="16" t="str">
        <f t="shared" si="178"/>
        <v>OK</v>
      </c>
    </row>
    <row r="83" spans="1:33" ht="13.5" customHeight="1">
      <c r="B83" s="18" t="s">
        <v>144</v>
      </c>
      <c r="C83" s="19">
        <f t="shared" ref="C83:I83" si="179">AVERAGE(C77:C82)</f>
        <v>1148.7022090349442</v>
      </c>
      <c r="D83" s="19">
        <f t="shared" si="179"/>
        <v>267.4544534849212</v>
      </c>
      <c r="E83" s="19">
        <f t="shared" si="179"/>
        <v>763.30252824342779</v>
      </c>
      <c r="F83" s="19">
        <f t="shared" si="179"/>
        <v>2584.6610922239897</v>
      </c>
      <c r="G83" s="19">
        <f t="shared" si="179"/>
        <v>7.592335914728678</v>
      </c>
      <c r="H83" s="19">
        <f t="shared" si="179"/>
        <v>46.157096425935151</v>
      </c>
      <c r="I83" s="19">
        <f t="shared" si="179"/>
        <v>717.20421545568172</v>
      </c>
    </row>
    <row r="84" spans="1:33" ht="13.5" customHeight="1">
      <c r="B84" s="20" t="s">
        <v>268</v>
      </c>
      <c r="C84" s="21">
        <f t="shared" ref="C84:I84" si="180">+STDEV(C77:C82)</f>
        <v>169.81393904545749</v>
      </c>
      <c r="D84" s="21">
        <f t="shared" si="180"/>
        <v>38.42007532234355</v>
      </c>
      <c r="E84" s="21">
        <f t="shared" si="180"/>
        <v>510.71235644685163</v>
      </c>
      <c r="F84" s="21">
        <f t="shared" si="180"/>
        <v>899.80782893575383</v>
      </c>
      <c r="G84" s="21">
        <f t="shared" si="180"/>
        <v>3.9550857578291776</v>
      </c>
      <c r="H84" s="21">
        <f t="shared" si="180"/>
        <v>30.808070255202498</v>
      </c>
      <c r="I84" s="21">
        <f t="shared" si="180"/>
        <v>78.065977189623311</v>
      </c>
      <c r="K84" s="11"/>
      <c r="L84" s="11"/>
      <c r="M84" s="11"/>
      <c r="N84" s="11"/>
      <c r="O84" s="11"/>
      <c r="P84" s="11"/>
      <c r="Q84" s="11"/>
      <c r="T84" s="59"/>
      <c r="Y84" s="59"/>
    </row>
    <row r="85" spans="1:33" ht="13.5" customHeight="1">
      <c r="B85" s="20" t="s">
        <v>145</v>
      </c>
      <c r="C85" s="21">
        <f>+C83-C84</f>
        <v>978.88826998948673</v>
      </c>
      <c r="D85" s="21">
        <f t="shared" ref="D85:I85" si="181">+D83-D84</f>
        <v>229.03437816257764</v>
      </c>
      <c r="E85" s="21">
        <f t="shared" si="181"/>
        <v>252.59017179657616</v>
      </c>
      <c r="F85" s="21">
        <f t="shared" si="181"/>
        <v>1684.8532632882359</v>
      </c>
      <c r="G85" s="21">
        <f t="shared" si="181"/>
        <v>3.6372501568995004</v>
      </c>
      <c r="H85" s="21">
        <f t="shared" si="181"/>
        <v>15.349026170732653</v>
      </c>
      <c r="I85" s="21">
        <f t="shared" si="181"/>
        <v>639.13823826605835</v>
      </c>
    </row>
    <row r="86" spans="1:33" ht="13.5" customHeight="1">
      <c r="B86" s="377" t="s">
        <v>151</v>
      </c>
      <c r="C86" s="378" t="s">
        <v>135</v>
      </c>
      <c r="D86" s="379"/>
      <c r="E86" s="379"/>
      <c r="F86" s="379"/>
      <c r="G86" s="379"/>
      <c r="H86" s="379"/>
      <c r="I86" s="380"/>
      <c r="J86" s="384" t="s">
        <v>151</v>
      </c>
      <c r="K86" s="374" t="s">
        <v>4</v>
      </c>
      <c r="L86" s="375"/>
      <c r="M86" s="375"/>
      <c r="N86" s="375"/>
      <c r="O86" s="375"/>
      <c r="P86" s="375"/>
      <c r="Q86" s="376"/>
      <c r="R86" s="384" t="s">
        <v>151</v>
      </c>
      <c r="S86" s="381" t="s">
        <v>4</v>
      </c>
      <c r="T86" s="382"/>
      <c r="U86" s="382"/>
      <c r="V86" s="382"/>
      <c r="W86" s="382"/>
      <c r="X86" s="382"/>
      <c r="Y86" s="383"/>
      <c r="Z86" s="384" t="s">
        <v>151</v>
      </c>
      <c r="AA86" s="378" t="s">
        <v>136</v>
      </c>
      <c r="AB86" s="379"/>
      <c r="AC86" s="379"/>
      <c r="AD86" s="379"/>
      <c r="AE86" s="379"/>
      <c r="AF86" s="379"/>
      <c r="AG86" s="380"/>
    </row>
    <row r="87" spans="1:33" ht="13.5" customHeight="1">
      <c r="B87" s="377"/>
      <c r="C87" s="12" t="s">
        <v>137</v>
      </c>
      <c r="D87" s="13" t="s">
        <v>253</v>
      </c>
      <c r="E87" s="12" t="s">
        <v>139</v>
      </c>
      <c r="F87" s="12" t="s">
        <v>140</v>
      </c>
      <c r="G87" s="12" t="s">
        <v>141</v>
      </c>
      <c r="H87" s="12" t="s">
        <v>142</v>
      </c>
      <c r="I87" s="12" t="s">
        <v>143</v>
      </c>
      <c r="J87" s="385"/>
      <c r="K87" s="45" t="s">
        <v>137</v>
      </c>
      <c r="L87" s="46" t="s">
        <v>253</v>
      </c>
      <c r="M87" s="45" t="s">
        <v>139</v>
      </c>
      <c r="N87" s="45" t="s">
        <v>140</v>
      </c>
      <c r="O87" s="45" t="s">
        <v>141</v>
      </c>
      <c r="P87" s="45" t="s">
        <v>142</v>
      </c>
      <c r="Q87" s="45" t="s">
        <v>143</v>
      </c>
      <c r="R87" s="385"/>
      <c r="S87" s="57" t="s">
        <v>137</v>
      </c>
      <c r="T87" s="58" t="s">
        <v>253</v>
      </c>
      <c r="U87" s="57" t="s">
        <v>139</v>
      </c>
      <c r="V87" s="57" t="s">
        <v>140</v>
      </c>
      <c r="W87" s="57" t="s">
        <v>141</v>
      </c>
      <c r="X87" s="57" t="s">
        <v>142</v>
      </c>
      <c r="Y87" s="57" t="s">
        <v>143</v>
      </c>
      <c r="Z87" s="385"/>
      <c r="AA87" s="12" t="s">
        <v>137</v>
      </c>
      <c r="AB87" s="13" t="s">
        <v>253</v>
      </c>
      <c r="AC87" s="12" t="s">
        <v>139</v>
      </c>
      <c r="AD87" s="12" t="s">
        <v>140</v>
      </c>
      <c r="AE87" s="12" t="s">
        <v>141</v>
      </c>
      <c r="AF87" s="12" t="s">
        <v>142</v>
      </c>
      <c r="AG87" s="12" t="s">
        <v>143</v>
      </c>
    </row>
    <row r="88" spans="1:33" ht="13.5" customHeight="1">
      <c r="A88" s="297" t="s">
        <v>45</v>
      </c>
      <c r="B88" s="14" t="str">
        <f>+'8.คำนวณ'!G57</f>
        <v>กุดจับ,รพช.</v>
      </c>
      <c r="C88" s="53">
        <f>+'8.คำนวณ'!M57</f>
        <v>1171.838282931227</v>
      </c>
      <c r="D88" s="337">
        <f>+'8.คำนวณ'!N57</f>
        <v>205.65930286341452</v>
      </c>
      <c r="E88" s="53">
        <f>+'8.คำนวณ'!O57</f>
        <v>842.37493333333339</v>
      </c>
      <c r="F88" s="53">
        <f>+'8.คำนวณ'!P57</f>
        <v>3036.6107490808822</v>
      </c>
      <c r="G88" s="53">
        <f>+'8.คำนวณ'!Q57</f>
        <v>15.971741426013498</v>
      </c>
      <c r="H88" s="53">
        <f>+'8.คำนวณ'!R57</f>
        <v>30.010259706471999</v>
      </c>
      <c r="I88" s="337">
        <f>+'8.คำนวณ'!S57</f>
        <v>682.75273758893047</v>
      </c>
      <c r="J88" s="14" t="str">
        <f>+B88</f>
        <v>กุดจับ,รพช.</v>
      </c>
      <c r="K88" s="50">
        <f>+(C88-C93)*100/C93</f>
        <v>-1.2409815731296685</v>
      </c>
      <c r="L88" s="50">
        <f t="shared" ref="L88:Q88" si="182">+(D88-D93)*100/D93</f>
        <v>-43.748142845002228</v>
      </c>
      <c r="M88" s="50">
        <f t="shared" si="182"/>
        <v>15.330971301397</v>
      </c>
      <c r="N88" s="50">
        <f t="shared" si="182"/>
        <v>-31.655966098714465</v>
      </c>
      <c r="O88" s="50">
        <f t="shared" si="182"/>
        <v>86.440687842614551</v>
      </c>
      <c r="P88" s="50">
        <f t="shared" si="182"/>
        <v>-26.046003522645545</v>
      </c>
      <c r="Q88" s="50">
        <f t="shared" si="182"/>
        <v>-12.075419665159069</v>
      </c>
      <c r="R88" s="14" t="str">
        <f>+J88</f>
        <v>กุดจับ,รพช.</v>
      </c>
      <c r="S88" s="15">
        <f>+K88/100</f>
        <v>-1.2409815731296686E-2</v>
      </c>
      <c r="T88" s="15">
        <f t="shared" ref="T88:Y88" si="183">+L88/100</f>
        <v>-0.4374814284500223</v>
      </c>
      <c r="U88" s="15">
        <f t="shared" si="183"/>
        <v>0.15330971301397001</v>
      </c>
      <c r="V88" s="15">
        <f t="shared" si="183"/>
        <v>-0.31655966098714466</v>
      </c>
      <c r="W88" s="15">
        <f t="shared" si="183"/>
        <v>0.8644068784261455</v>
      </c>
      <c r="X88" s="15">
        <f t="shared" si="183"/>
        <v>-0.26046003522645544</v>
      </c>
      <c r="Y88" s="15">
        <f t="shared" si="183"/>
        <v>-0.12075419665159069</v>
      </c>
      <c r="Z88" s="14" t="str">
        <f>+R88</f>
        <v>กุดจับ,รพช.</v>
      </c>
      <c r="AA88" s="16" t="str">
        <f>+IF(AND(C88&gt;C95),"OK","Not OK")</f>
        <v>OK</v>
      </c>
      <c r="AB88" s="16" t="str">
        <f t="shared" ref="AB88:AF88" si="184">+IF(AND(D88&gt;D95),"OK","Not OK")</f>
        <v>Not OK</v>
      </c>
      <c r="AC88" s="16" t="str">
        <f t="shared" si="184"/>
        <v>OK</v>
      </c>
      <c r="AD88" s="16" t="str">
        <f t="shared" si="184"/>
        <v>OK</v>
      </c>
      <c r="AE88" s="16" t="str">
        <f t="shared" si="184"/>
        <v>OK</v>
      </c>
      <c r="AF88" s="16" t="str">
        <f t="shared" si="184"/>
        <v>OK</v>
      </c>
      <c r="AG88" s="16" t="str">
        <f>+IF(AND(I88&gt;I95),"OK","Not OK")</f>
        <v>Not OK</v>
      </c>
    </row>
    <row r="89" spans="1:33" ht="13.5" customHeight="1">
      <c r="A89" s="297" t="s">
        <v>45</v>
      </c>
      <c r="B89" s="14" t="str">
        <f>+'8.คำนวณ'!G58</f>
        <v>หนองวัวซอ,รพช.</v>
      </c>
      <c r="C89" s="337">
        <f>+'8.คำนวณ'!M58</f>
        <v>1012.4672874222275</v>
      </c>
      <c r="D89" s="53">
        <f>+'8.คำนวณ'!N58</f>
        <v>247.1456038794681</v>
      </c>
      <c r="E89" s="53">
        <f>+'8.คำนวณ'!O58</f>
        <v>731.8533249623307</v>
      </c>
      <c r="F89" s="53">
        <f>+'8.คำนวณ'!P58</f>
        <v>3206.0741614123581</v>
      </c>
      <c r="G89" s="337">
        <f>+'8.คำนวณ'!Q58</f>
        <v>4.0497978566386443</v>
      </c>
      <c r="H89" s="53">
        <f>+'8.คำนวณ'!R58</f>
        <v>35.066526342809468</v>
      </c>
      <c r="I89" s="53">
        <f>+'8.คำนวณ'!S58</f>
        <v>735.93485665487367</v>
      </c>
      <c r="J89" s="14" t="str">
        <f>+B89</f>
        <v>หนองวัวซอ,รพช.</v>
      </c>
      <c r="K89" s="50">
        <f>+(C89-C93)*100/C93</f>
        <v>-14.672291431697978</v>
      </c>
      <c r="L89" s="50">
        <f t="shared" ref="L89:Q89" si="185">+(D89-D93)*100/D93</f>
        <v>-32.400824993817231</v>
      </c>
      <c r="M89" s="50">
        <f t="shared" si="185"/>
        <v>0.19927169967529468</v>
      </c>
      <c r="N89" s="50">
        <f t="shared" si="185"/>
        <v>-27.841906887827626</v>
      </c>
      <c r="O89" s="50">
        <f t="shared" si="185"/>
        <v>-52.726062996143021</v>
      </c>
      <c r="P89" s="50">
        <f t="shared" si="185"/>
        <v>-13.585893924472883</v>
      </c>
      <c r="Q89" s="50">
        <f t="shared" si="185"/>
        <v>-5.2266510806441895</v>
      </c>
      <c r="R89" s="14" t="str">
        <f>+J89</f>
        <v>หนองวัวซอ,รพช.</v>
      </c>
      <c r="S89" s="15">
        <f>+K89/100</f>
        <v>-0.14672291431697979</v>
      </c>
      <c r="T89" s="15">
        <f t="shared" ref="T89:Y92" si="186">+L89/100</f>
        <v>-0.32400824993817229</v>
      </c>
      <c r="U89" s="15">
        <f t="shared" si="186"/>
        <v>1.992716996752947E-3</v>
      </c>
      <c r="V89" s="15">
        <f t="shared" si="186"/>
        <v>-0.27841906887827628</v>
      </c>
      <c r="W89" s="15">
        <f t="shared" si="186"/>
        <v>-0.52726062996143019</v>
      </c>
      <c r="X89" s="15">
        <f t="shared" si="186"/>
        <v>-0.13585893924472883</v>
      </c>
      <c r="Y89" s="15">
        <f t="shared" si="186"/>
        <v>-5.2266510806441895E-2</v>
      </c>
      <c r="Z89" s="14" t="str">
        <f>+R89</f>
        <v>หนองวัวซอ,รพช.</v>
      </c>
      <c r="AA89" s="16" t="str">
        <f>+IF(AND(C89&gt;C95),"OK","Not OK")</f>
        <v>Not OK</v>
      </c>
      <c r="AB89" s="16" t="str">
        <f t="shared" ref="AB89:AG89" si="187">+IF(AND(D89&gt;D95),"OK","Not OK")</f>
        <v>OK</v>
      </c>
      <c r="AC89" s="16" t="str">
        <f t="shared" si="187"/>
        <v>OK</v>
      </c>
      <c r="AD89" s="16" t="str">
        <f t="shared" si="187"/>
        <v>OK</v>
      </c>
      <c r="AE89" s="16" t="str">
        <f t="shared" si="187"/>
        <v>Not OK</v>
      </c>
      <c r="AF89" s="16" t="str">
        <f t="shared" si="187"/>
        <v>OK</v>
      </c>
      <c r="AG89" s="16" t="str">
        <f t="shared" si="187"/>
        <v>OK</v>
      </c>
    </row>
    <row r="90" spans="1:33" ht="13.5" customHeight="1">
      <c r="A90" s="297" t="s">
        <v>45</v>
      </c>
      <c r="B90" s="14" t="str">
        <f>+'8.คำนวณ'!G59</f>
        <v>วังสามหมอ,รพช.</v>
      </c>
      <c r="C90" s="53">
        <f>+'8.คำนวณ'!M59</f>
        <v>1145.4971322746424</v>
      </c>
      <c r="D90" s="53">
        <f>+'8.คำนวณ'!N59</f>
        <v>471.1881864901153</v>
      </c>
      <c r="E90" s="53">
        <f>+'8.คำนวณ'!O59</f>
        <v>715.53745454545458</v>
      </c>
      <c r="F90" s="53">
        <f>+'8.คำนวณ'!P59</f>
        <v>6577.1808023159638</v>
      </c>
      <c r="G90" s="53">
        <f>+'8.คำนวณ'!Q59</f>
        <v>8.1937152220667056</v>
      </c>
      <c r="H90" s="53">
        <f>+'8.คำนวณ'!R59</f>
        <v>46.89055405728331</v>
      </c>
      <c r="I90" s="53">
        <f>+'8.คำนวณ'!S59</f>
        <v>804.4012222788092</v>
      </c>
      <c r="J90" s="14" t="str">
        <f>+B90</f>
        <v>วังสามหมอ,รพช.</v>
      </c>
      <c r="K90" s="50">
        <f>+(C90-C93)*100/C93</f>
        <v>-3.4609348047064907</v>
      </c>
      <c r="L90" s="50">
        <f t="shared" ref="L90:Q90" si="188">+(D90-D93)*100/D93</f>
        <v>28.87922010105931</v>
      </c>
      <c r="M90" s="50">
        <f t="shared" si="188"/>
        <v>-2.034561607020978</v>
      </c>
      <c r="N90" s="50">
        <f t="shared" si="188"/>
        <v>48.030519836770033</v>
      </c>
      <c r="O90" s="50">
        <f t="shared" si="188"/>
        <v>-4.3534539383090358</v>
      </c>
      <c r="P90" s="50">
        <f t="shared" si="188"/>
        <v>15.551944684626525</v>
      </c>
      <c r="Q90" s="50">
        <f t="shared" si="188"/>
        <v>3.5904156744374118</v>
      </c>
      <c r="R90" s="14" t="str">
        <f>+J90</f>
        <v>วังสามหมอ,รพช.</v>
      </c>
      <c r="S90" s="15">
        <f>+K90/100</f>
        <v>-3.4609348047064906E-2</v>
      </c>
      <c r="T90" s="15">
        <f t="shared" si="186"/>
        <v>0.28879220101059311</v>
      </c>
      <c r="U90" s="15">
        <f t="shared" si="186"/>
        <v>-2.0345616070209779E-2</v>
      </c>
      <c r="V90" s="15">
        <f t="shared" si="186"/>
        <v>0.4803051983677003</v>
      </c>
      <c r="W90" s="15">
        <f t="shared" si="186"/>
        <v>-4.3534539383090355E-2</v>
      </c>
      <c r="X90" s="15">
        <f t="shared" si="186"/>
        <v>0.15551944684626526</v>
      </c>
      <c r="Y90" s="15">
        <f t="shared" si="186"/>
        <v>3.5904156744374117E-2</v>
      </c>
      <c r="Z90" s="14" t="str">
        <f>+R90</f>
        <v>วังสามหมอ,รพช.</v>
      </c>
      <c r="AA90" s="16" t="str">
        <f>+IF(AND(C90&gt;C95),"OK","Not OK")</f>
        <v>OK</v>
      </c>
      <c r="AB90" s="16" t="str">
        <f t="shared" ref="AB90:AG90" si="189">+IF(AND(D90&gt;D95),"OK","Not OK")</f>
        <v>OK</v>
      </c>
      <c r="AC90" s="16" t="str">
        <f t="shared" si="189"/>
        <v>OK</v>
      </c>
      <c r="AD90" s="16" t="str">
        <f t="shared" si="189"/>
        <v>OK</v>
      </c>
      <c r="AE90" s="16" t="str">
        <f t="shared" si="189"/>
        <v>OK</v>
      </c>
      <c r="AF90" s="16" t="str">
        <f t="shared" si="189"/>
        <v>OK</v>
      </c>
      <c r="AG90" s="16" t="str">
        <f t="shared" si="189"/>
        <v>OK</v>
      </c>
    </row>
    <row r="91" spans="1:33" ht="13.5" customHeight="1">
      <c r="A91" s="297" t="s">
        <v>45</v>
      </c>
      <c r="B91" s="14" t="str">
        <f>+'8.คำนวณ'!G60</f>
        <v>น้ำโสม,รพช.</v>
      </c>
      <c r="C91" s="53">
        <f>+'8.คำนวณ'!M60</f>
        <v>1188.7845641146378</v>
      </c>
      <c r="D91" s="53">
        <f>+'8.คำนวณ'!N60</f>
        <v>445.68708353845165</v>
      </c>
      <c r="E91" s="53">
        <f>+'8.คำนวณ'!O60</f>
        <v>1042.6221150033048</v>
      </c>
      <c r="F91" s="53">
        <f>+'8.คำนวณ'!P60</f>
        <v>6447.3276203576352</v>
      </c>
      <c r="G91" s="53">
        <f>+'8.คำนวณ'!Q60</f>
        <v>7.3504715131051652</v>
      </c>
      <c r="H91" s="53">
        <f>+'8.คำนวณ'!R60</f>
        <v>60.811235824764246</v>
      </c>
      <c r="I91" s="53">
        <f>+'8.คำนวณ'!S60</f>
        <v>826.23192782688727</v>
      </c>
      <c r="J91" s="14" t="str">
        <f>+B91</f>
        <v>น้ำโสม,รพช.</v>
      </c>
      <c r="K91" s="50">
        <f>+(C91-C93)*100/C93</f>
        <v>0.18720021614680302</v>
      </c>
      <c r="L91" s="50">
        <f t="shared" ref="L91:Q91" si="190">+(D91-D93)*100/D93</f>
        <v>21.90416776664307</v>
      </c>
      <c r="M91" s="50">
        <f t="shared" si="190"/>
        <v>42.747150307315231</v>
      </c>
      <c r="N91" s="50">
        <f t="shared" si="190"/>
        <v>45.107955503282113</v>
      </c>
      <c r="O91" s="50">
        <f t="shared" si="190"/>
        <v>-14.196772392093161</v>
      </c>
      <c r="P91" s="50">
        <f t="shared" si="190"/>
        <v>49.856547859141479</v>
      </c>
      <c r="Q91" s="50">
        <f t="shared" si="190"/>
        <v>6.4017637922151653</v>
      </c>
      <c r="R91" s="14" t="str">
        <f>+J91</f>
        <v>น้ำโสม,รพช.</v>
      </c>
      <c r="S91" s="15">
        <f>+K91/100</f>
        <v>1.8720021614680301E-3</v>
      </c>
      <c r="T91" s="15">
        <f t="shared" si="186"/>
        <v>0.21904167766643071</v>
      </c>
      <c r="U91" s="15">
        <f t="shared" si="186"/>
        <v>0.42747150307315229</v>
      </c>
      <c r="V91" s="15">
        <f t="shared" si="186"/>
        <v>0.45107955503282116</v>
      </c>
      <c r="W91" s="15">
        <f t="shared" si="186"/>
        <v>-0.1419677239209316</v>
      </c>
      <c r="X91" s="15">
        <f t="shared" si="186"/>
        <v>0.49856547859141481</v>
      </c>
      <c r="Y91" s="15">
        <f t="shared" si="186"/>
        <v>6.4017637922151649E-2</v>
      </c>
      <c r="Z91" s="14" t="str">
        <f>+R91</f>
        <v>น้ำโสม,รพช.</v>
      </c>
      <c r="AA91" s="16" t="str">
        <f>+IF(AND(C91&gt;C95),"OK","Not OK")</f>
        <v>OK</v>
      </c>
      <c r="AB91" s="16" t="str">
        <f t="shared" ref="AB91:AG91" si="191">+IF(AND(D91&gt;D95),"OK","Not OK")</f>
        <v>OK</v>
      </c>
      <c r="AC91" s="16" t="str">
        <f t="shared" si="191"/>
        <v>OK</v>
      </c>
      <c r="AD91" s="16" t="str">
        <f t="shared" si="191"/>
        <v>OK</v>
      </c>
      <c r="AE91" s="16" t="str">
        <f t="shared" si="191"/>
        <v>OK</v>
      </c>
      <c r="AF91" s="16" t="str">
        <f t="shared" si="191"/>
        <v>OK</v>
      </c>
      <c r="AG91" s="16" t="str">
        <f t="shared" si="191"/>
        <v>OK</v>
      </c>
    </row>
    <row r="92" spans="1:33" ht="13.5" customHeight="1">
      <c r="A92" s="297" t="s">
        <v>53</v>
      </c>
      <c r="B92" s="14" t="str">
        <f>+'8.คำนวณ'!G61</f>
        <v>ผาขาว,รพช.</v>
      </c>
      <c r="C92" s="53">
        <f>+'8.คำนวณ'!M61</f>
        <v>1414.2293083782338</v>
      </c>
      <c r="D92" s="53">
        <f>+'8.คำนวณ'!N61</f>
        <v>458.34216119986138</v>
      </c>
      <c r="E92" s="337">
        <f>+'8.คำนวณ'!O61</f>
        <v>319.6014159292036</v>
      </c>
      <c r="F92" s="53">
        <f>+'8.คำนวณ'!P61</f>
        <v>2948.4308825978351</v>
      </c>
      <c r="G92" s="53">
        <f>+'8.คำนวณ'!Q61</f>
        <v>7.2675782647051808</v>
      </c>
      <c r="H92" s="53">
        <f>+'8.คำนวณ'!R61</f>
        <v>30.11958465463389</v>
      </c>
      <c r="I92" s="53">
        <f>+'8.คำนวณ'!S61</f>
        <v>833.28372751047675</v>
      </c>
      <c r="J92" s="14" t="str">
        <f>+B92</f>
        <v>ผาขาว,รพช.</v>
      </c>
      <c r="K92" s="50">
        <f>+(C92-C93)*100/C93</f>
        <v>19.187007593387285</v>
      </c>
      <c r="L92" s="50">
        <f t="shared" ref="L92:Q92" si="192">+(D92-D93)*100/D93</f>
        <v>25.365579971117</v>
      </c>
      <c r="M92" s="50">
        <f t="shared" si="192"/>
        <v>-56.242831701366519</v>
      </c>
      <c r="N92" s="50">
        <f t="shared" si="192"/>
        <v>-33.640602353510147</v>
      </c>
      <c r="O92" s="50">
        <f t="shared" si="192"/>
        <v>-15.164398516069252</v>
      </c>
      <c r="P92" s="50">
        <f t="shared" si="192"/>
        <v>-25.776595096649555</v>
      </c>
      <c r="Q92" s="50">
        <f t="shared" si="192"/>
        <v>7.3098912791506665</v>
      </c>
      <c r="R92" s="14" t="str">
        <f>+J92</f>
        <v>ผาขาว,รพช.</v>
      </c>
      <c r="S92" s="15">
        <f>+K92/100</f>
        <v>0.19187007593387284</v>
      </c>
      <c r="T92" s="15">
        <f t="shared" si="186"/>
        <v>0.25365579971117003</v>
      </c>
      <c r="U92" s="15">
        <f t="shared" si="186"/>
        <v>-0.56242831701366525</v>
      </c>
      <c r="V92" s="15">
        <f t="shared" si="186"/>
        <v>-0.33640602353510146</v>
      </c>
      <c r="W92" s="15">
        <f t="shared" si="186"/>
        <v>-0.15164398516069252</v>
      </c>
      <c r="X92" s="15">
        <f t="shared" si="186"/>
        <v>-0.25776595096649557</v>
      </c>
      <c r="Y92" s="15">
        <f t="shared" si="186"/>
        <v>7.3098912791506668E-2</v>
      </c>
      <c r="Z92" s="14" t="str">
        <f>+R92</f>
        <v>ผาขาว,รพช.</v>
      </c>
      <c r="AA92" s="16" t="str">
        <f>+IF(AND(C92&gt;C95),"OK","Not OK")</f>
        <v>OK</v>
      </c>
      <c r="AB92" s="16" t="str">
        <f t="shared" ref="AB92:AG92" si="193">+IF(AND(D92&gt;D95),"OK","Not OK")</f>
        <v>OK</v>
      </c>
      <c r="AC92" s="16" t="str">
        <f t="shared" si="193"/>
        <v>Not OK</v>
      </c>
      <c r="AD92" s="16" t="str">
        <f t="shared" si="193"/>
        <v>OK</v>
      </c>
      <c r="AE92" s="16" t="str">
        <f t="shared" si="193"/>
        <v>OK</v>
      </c>
      <c r="AF92" s="16" t="str">
        <f t="shared" si="193"/>
        <v>OK</v>
      </c>
      <c r="AG92" s="16" t="str">
        <f t="shared" si="193"/>
        <v>OK</v>
      </c>
    </row>
    <row r="93" spans="1:33" ht="13.5" customHeight="1">
      <c r="B93" s="18" t="s">
        <v>144</v>
      </c>
      <c r="C93" s="19">
        <f t="shared" ref="C93:I93" si="194">AVERAGE(C88:C92)</f>
        <v>1186.5633150241938</v>
      </c>
      <c r="D93" s="19">
        <f t="shared" si="194"/>
        <v>365.60446759426225</v>
      </c>
      <c r="E93" s="19">
        <f t="shared" si="194"/>
        <v>730.39784875472537</v>
      </c>
      <c r="F93" s="19">
        <f t="shared" si="194"/>
        <v>4443.1248431529357</v>
      </c>
      <c r="G93" s="19">
        <f t="shared" si="194"/>
        <v>8.5666608565058375</v>
      </c>
      <c r="H93" s="19">
        <f t="shared" si="194"/>
        <v>40.579632117192581</v>
      </c>
      <c r="I93" s="19">
        <f t="shared" si="194"/>
        <v>776.5208943719955</v>
      </c>
      <c r="J93" s="23"/>
      <c r="R93" s="23"/>
      <c r="Z93" s="23"/>
    </row>
    <row r="94" spans="1:33" ht="13.5" customHeight="1">
      <c r="B94" s="20" t="s">
        <v>268</v>
      </c>
      <c r="C94" s="21">
        <f t="shared" ref="C94:I94" si="195">STDEV(C88:C92)</f>
        <v>144.95639278757719</v>
      </c>
      <c r="D94" s="21">
        <f t="shared" si="195"/>
        <v>128.23453610573003</v>
      </c>
      <c r="E94" s="21">
        <f t="shared" si="195"/>
        <v>264.10202519784264</v>
      </c>
      <c r="F94" s="21">
        <f t="shared" si="195"/>
        <v>1891.6731965863114</v>
      </c>
      <c r="G94" s="21">
        <f t="shared" si="195"/>
        <v>4.4312269786718579</v>
      </c>
      <c r="H94" s="21">
        <f t="shared" si="195"/>
        <v>13.235030087509857</v>
      </c>
      <c r="I94" s="21">
        <f t="shared" si="195"/>
        <v>65.019636344186424</v>
      </c>
      <c r="J94" s="23"/>
      <c r="K94" s="51"/>
      <c r="L94" s="51"/>
      <c r="M94" s="51"/>
      <c r="N94" s="51"/>
      <c r="O94" s="51"/>
      <c r="P94" s="51"/>
      <c r="Q94" s="51"/>
      <c r="R94" s="23"/>
      <c r="S94" s="61"/>
      <c r="T94" s="61"/>
      <c r="U94" s="61"/>
      <c r="V94" s="61"/>
      <c r="W94" s="61"/>
      <c r="X94" s="61"/>
      <c r="Y94" s="61"/>
      <c r="Z94" s="23"/>
      <c r="AA94" s="26"/>
      <c r="AB94" s="26"/>
      <c r="AC94" s="26"/>
      <c r="AD94" s="26"/>
      <c r="AE94" s="26"/>
      <c r="AF94" s="26"/>
      <c r="AG94" s="26"/>
    </row>
    <row r="95" spans="1:33" ht="13.5" customHeight="1">
      <c r="B95" s="20" t="s">
        <v>145</v>
      </c>
      <c r="C95" s="21">
        <f>+C93-C94</f>
        <v>1041.6069222366166</v>
      </c>
      <c r="D95" s="21">
        <f t="shared" ref="D95:I95" si="196">+D93-D94</f>
        <v>237.36993148853222</v>
      </c>
      <c r="E95" s="21">
        <f t="shared" si="196"/>
        <v>466.29582355688274</v>
      </c>
      <c r="F95" s="21">
        <f t="shared" si="196"/>
        <v>2551.4516465666243</v>
      </c>
      <c r="G95" s="21">
        <f t="shared" si="196"/>
        <v>4.1354338778339796</v>
      </c>
      <c r="H95" s="21">
        <f t="shared" si="196"/>
        <v>27.344602029682726</v>
      </c>
      <c r="I95" s="21">
        <f t="shared" si="196"/>
        <v>711.50125802780906</v>
      </c>
      <c r="J95" s="23"/>
      <c r="K95" s="51"/>
      <c r="L95" s="51"/>
      <c r="M95" s="51"/>
      <c r="N95" s="51"/>
      <c r="O95" s="51"/>
      <c r="P95" s="51"/>
      <c r="Q95" s="51"/>
      <c r="R95" s="23"/>
      <c r="S95" s="61"/>
      <c r="T95" s="61"/>
      <c r="U95" s="61"/>
      <c r="V95" s="61"/>
      <c r="W95" s="61"/>
      <c r="X95" s="61"/>
      <c r="Y95" s="61"/>
      <c r="Z95" s="23"/>
      <c r="AA95" s="26"/>
      <c r="AB95" s="26"/>
      <c r="AC95" s="26"/>
      <c r="AD95" s="26"/>
      <c r="AE95" s="26"/>
      <c r="AF95" s="26"/>
      <c r="AG95" s="26"/>
    </row>
    <row r="96" spans="1:33" ht="13.5" customHeight="1">
      <c r="B96" s="377" t="s">
        <v>152</v>
      </c>
      <c r="C96" s="378" t="s">
        <v>135</v>
      </c>
      <c r="D96" s="379"/>
      <c r="E96" s="379"/>
      <c r="F96" s="379"/>
      <c r="G96" s="379"/>
      <c r="H96" s="379"/>
      <c r="I96" s="380"/>
      <c r="J96" s="377" t="s">
        <v>152</v>
      </c>
      <c r="K96" s="374" t="s">
        <v>4</v>
      </c>
      <c r="L96" s="375"/>
      <c r="M96" s="375"/>
      <c r="N96" s="375"/>
      <c r="O96" s="375"/>
      <c r="P96" s="375"/>
      <c r="Q96" s="376"/>
      <c r="R96" s="377" t="s">
        <v>152</v>
      </c>
      <c r="S96" s="381" t="s">
        <v>4</v>
      </c>
      <c r="T96" s="382"/>
      <c r="U96" s="382"/>
      <c r="V96" s="382"/>
      <c r="W96" s="382"/>
      <c r="X96" s="382"/>
      <c r="Y96" s="383"/>
      <c r="Z96" s="377" t="s">
        <v>152</v>
      </c>
      <c r="AA96" s="378" t="s">
        <v>136</v>
      </c>
      <c r="AB96" s="379"/>
      <c r="AC96" s="379"/>
      <c r="AD96" s="379"/>
      <c r="AE96" s="379"/>
      <c r="AF96" s="379"/>
      <c r="AG96" s="380"/>
    </row>
    <row r="97" spans="1:33" ht="13.5" customHeight="1">
      <c r="B97" s="377"/>
      <c r="C97" s="313" t="s">
        <v>137</v>
      </c>
      <c r="D97" s="13" t="s">
        <v>253</v>
      </c>
      <c r="E97" s="313" t="s">
        <v>139</v>
      </c>
      <c r="F97" s="313" t="s">
        <v>140</v>
      </c>
      <c r="G97" s="313" t="s">
        <v>141</v>
      </c>
      <c r="H97" s="313" t="s">
        <v>142</v>
      </c>
      <c r="I97" s="313" t="s">
        <v>143</v>
      </c>
      <c r="J97" s="377"/>
      <c r="K97" s="45" t="s">
        <v>137</v>
      </c>
      <c r="L97" s="46" t="s">
        <v>253</v>
      </c>
      <c r="M97" s="45" t="s">
        <v>139</v>
      </c>
      <c r="N97" s="45" t="s">
        <v>140</v>
      </c>
      <c r="O97" s="45" t="s">
        <v>141</v>
      </c>
      <c r="P97" s="45" t="s">
        <v>142</v>
      </c>
      <c r="Q97" s="45" t="s">
        <v>143</v>
      </c>
      <c r="R97" s="377"/>
      <c r="S97" s="57" t="s">
        <v>137</v>
      </c>
      <c r="T97" s="58" t="s">
        <v>253</v>
      </c>
      <c r="U97" s="57" t="s">
        <v>139</v>
      </c>
      <c r="V97" s="57" t="s">
        <v>140</v>
      </c>
      <c r="W97" s="57" t="s">
        <v>141</v>
      </c>
      <c r="X97" s="57" t="s">
        <v>142</v>
      </c>
      <c r="Y97" s="57" t="s">
        <v>143</v>
      </c>
      <c r="Z97" s="377"/>
      <c r="AA97" s="12" t="s">
        <v>137</v>
      </c>
      <c r="AB97" s="13" t="s">
        <v>253</v>
      </c>
      <c r="AC97" s="12" t="s">
        <v>139</v>
      </c>
      <c r="AD97" s="12" t="s">
        <v>140</v>
      </c>
      <c r="AE97" s="12" t="s">
        <v>141</v>
      </c>
      <c r="AF97" s="12" t="s">
        <v>142</v>
      </c>
      <c r="AG97" s="12" t="s">
        <v>143</v>
      </c>
    </row>
    <row r="98" spans="1:33" ht="13.5" customHeight="1">
      <c r="A98" s="297" t="s">
        <v>88</v>
      </c>
      <c r="B98" s="14" t="str">
        <f>+'8.คำนวณ'!G62</f>
        <v>นากลาง,รพช.</v>
      </c>
      <c r="C98" s="338">
        <f>+'8.คำนวณ'!M62</f>
        <v>1106.0947587503615</v>
      </c>
      <c r="D98" s="338">
        <f>+'8.คำนวณ'!N62</f>
        <v>188.30185623372867</v>
      </c>
      <c r="E98" s="338">
        <f>+'8.คำนวณ'!O62</f>
        <v>207.44038448863012</v>
      </c>
      <c r="F98" s="338">
        <f>+'8.คำนวณ'!P62</f>
        <v>1928.475755881668</v>
      </c>
      <c r="G98" s="338">
        <f>+'8.คำนวณ'!Q62</f>
        <v>1.4541253982358424</v>
      </c>
      <c r="H98" s="314">
        <f>+'8.คำนวณ'!R62</f>
        <v>41.670100886413387</v>
      </c>
      <c r="I98" s="314">
        <f>+'8.คำนวณ'!S62</f>
        <v>622.51376728377204</v>
      </c>
      <c r="J98" s="14" t="str">
        <f t="shared" ref="J98:J103" si="197">+B98</f>
        <v>นากลาง,รพช.</v>
      </c>
      <c r="K98" s="50">
        <f>+(C98-C104)*100/C104</f>
        <v>-23.53403680831347</v>
      </c>
      <c r="L98" s="50">
        <f t="shared" ref="L98:Q98" si="198">+(D98-D104)*100/D104</f>
        <v>-53.746176895716609</v>
      </c>
      <c r="M98" s="50">
        <f t="shared" si="198"/>
        <v>-84.384950929845473</v>
      </c>
      <c r="N98" s="50">
        <f t="shared" si="198"/>
        <v>-59.701925080208632</v>
      </c>
      <c r="O98" s="50">
        <f t="shared" si="198"/>
        <v>-85.539320159542015</v>
      </c>
      <c r="P98" s="50">
        <f t="shared" si="198"/>
        <v>-55.70162465579007</v>
      </c>
      <c r="Q98" s="50">
        <f t="shared" si="198"/>
        <v>-18.455252332679112</v>
      </c>
      <c r="R98" s="14" t="str">
        <f t="shared" ref="R98:R103" si="199">+J98</f>
        <v>นากลาง,รพช.</v>
      </c>
      <c r="S98" s="15">
        <f t="shared" ref="S98:S103" si="200">+K98/100</f>
        <v>-0.23534036808313469</v>
      </c>
      <c r="T98" s="15">
        <f t="shared" ref="T98:Y103" si="201">+L98/100</f>
        <v>-0.53746176895716613</v>
      </c>
      <c r="U98" s="15">
        <f t="shared" si="201"/>
        <v>-0.8438495092984547</v>
      </c>
      <c r="V98" s="15">
        <f t="shared" si="201"/>
        <v>-0.59701925080208629</v>
      </c>
      <c r="W98" s="15">
        <f t="shared" si="201"/>
        <v>-0.85539320159542021</v>
      </c>
      <c r="X98" s="15">
        <f t="shared" si="201"/>
        <v>-0.55701624655790072</v>
      </c>
      <c r="Y98" s="15">
        <f t="shared" si="201"/>
        <v>-0.18455252332679112</v>
      </c>
      <c r="Z98" s="14" t="str">
        <f t="shared" ref="Z98:Z103" si="202">+R98</f>
        <v>นากลาง,รพช.</v>
      </c>
      <c r="AA98" s="16" t="str">
        <f>+IF(AND(C98&gt;C106),"OK","Not OK")</f>
        <v>Not OK</v>
      </c>
      <c r="AB98" s="16" t="str">
        <f t="shared" ref="AB98:AF98" si="203">+IF(AND(D98&gt;D106),"OK","Not OK")</f>
        <v>Not OK</v>
      </c>
      <c r="AC98" s="16" t="str">
        <f t="shared" si="203"/>
        <v>Not OK</v>
      </c>
      <c r="AD98" s="16" t="str">
        <f t="shared" si="203"/>
        <v>Not OK</v>
      </c>
      <c r="AE98" s="16" t="str">
        <f t="shared" si="203"/>
        <v>Not OK</v>
      </c>
      <c r="AF98" s="16" t="str">
        <f t="shared" si="203"/>
        <v>OK</v>
      </c>
      <c r="AG98" s="16" t="str">
        <f>+IF(AND(I98&gt;I106),"OK","Not OK")</f>
        <v>OK</v>
      </c>
    </row>
    <row r="99" spans="1:33" ht="13.5" customHeight="1">
      <c r="A99" s="297" t="s">
        <v>53</v>
      </c>
      <c r="B99" s="14" t="str">
        <f>+'8.คำนวณ'!G63</f>
        <v>เชียงคาน,รพช.</v>
      </c>
      <c r="C99" s="314">
        <f>+'8.คำนวณ'!M63</f>
        <v>1372.5006374913125</v>
      </c>
      <c r="D99" s="338">
        <f>+'8.คำนวณ'!N63</f>
        <v>194.40788345302528</v>
      </c>
      <c r="E99" s="314">
        <f>+'8.คำนวณ'!O63</f>
        <v>561.89378337833784</v>
      </c>
      <c r="F99" s="314">
        <f>+'8.คำนวณ'!P63</f>
        <v>2307.5781695114774</v>
      </c>
      <c r="G99" s="314">
        <f>+'8.คำนวณ'!Q63</f>
        <v>18.089102215184653</v>
      </c>
      <c r="H99" s="314">
        <f>+'8.คำนวณ'!R63</f>
        <v>122.42077209824006</v>
      </c>
      <c r="I99" s="314">
        <f>+'8.คำนวณ'!S63</f>
        <v>699.05716361645227</v>
      </c>
      <c r="J99" s="14" t="str">
        <f t="shared" si="197"/>
        <v>เชียงคาน,รพช.</v>
      </c>
      <c r="K99" s="50">
        <f>+(C99-C104)*100/C104</f>
        <v>-5.1170052143213764</v>
      </c>
      <c r="L99" s="50">
        <f t="shared" ref="L99:Q99" si="204">+(D99-D104)*100/D104</f>
        <v>-52.246313280348289</v>
      </c>
      <c r="M99" s="50">
        <f t="shared" si="204"/>
        <v>-57.703515536298895</v>
      </c>
      <c r="N99" s="50">
        <f t="shared" si="204"/>
        <v>-51.780074146830771</v>
      </c>
      <c r="O99" s="50">
        <f t="shared" si="204"/>
        <v>79.88869189167356</v>
      </c>
      <c r="P99" s="50">
        <f t="shared" si="204"/>
        <v>30.142265004787006</v>
      </c>
      <c r="Q99" s="50">
        <f t="shared" si="204"/>
        <v>-8.4286275934661266</v>
      </c>
      <c r="R99" s="14" t="str">
        <f t="shared" si="199"/>
        <v>เชียงคาน,รพช.</v>
      </c>
      <c r="S99" s="15">
        <f t="shared" si="200"/>
        <v>-5.1170052143213768E-2</v>
      </c>
      <c r="T99" s="15">
        <f t="shared" si="201"/>
        <v>-0.52246313280348289</v>
      </c>
      <c r="U99" s="15">
        <f t="shared" si="201"/>
        <v>-0.57703515536298899</v>
      </c>
      <c r="V99" s="15">
        <f t="shared" si="201"/>
        <v>-0.51780074146830768</v>
      </c>
      <c r="W99" s="15">
        <f t="shared" si="201"/>
        <v>0.79888691891673558</v>
      </c>
      <c r="X99" s="15">
        <f t="shared" si="201"/>
        <v>0.30142265004787006</v>
      </c>
      <c r="Y99" s="15">
        <f t="shared" si="201"/>
        <v>-8.4286275934661259E-2</v>
      </c>
      <c r="Z99" s="14" t="str">
        <f t="shared" si="202"/>
        <v>เชียงคาน,รพช.</v>
      </c>
      <c r="AA99" s="16" t="str">
        <f>+IF(AND(C99&gt;C106),"OK","Not OK")</f>
        <v>OK</v>
      </c>
      <c r="AB99" s="16" t="str">
        <f t="shared" ref="AB99:AG99" si="205">+IF(AND(D99&gt;D106),"OK","Not OK")</f>
        <v>Not OK</v>
      </c>
      <c r="AC99" s="16" t="str">
        <f t="shared" si="205"/>
        <v>OK</v>
      </c>
      <c r="AD99" s="16" t="str">
        <f t="shared" si="205"/>
        <v>OK</v>
      </c>
      <c r="AE99" s="16" t="str">
        <f t="shared" si="205"/>
        <v>OK</v>
      </c>
      <c r="AF99" s="16" t="str">
        <f t="shared" si="205"/>
        <v>OK</v>
      </c>
      <c r="AG99" s="16" t="str">
        <f t="shared" si="205"/>
        <v>OK</v>
      </c>
    </row>
    <row r="100" spans="1:33" ht="13.5" customHeight="1">
      <c r="A100" s="297" t="s">
        <v>55</v>
      </c>
      <c r="B100" s="14" t="str">
        <f>+'8.คำนวณ'!G64</f>
        <v>โซ่พิสัย,รพช.</v>
      </c>
      <c r="C100" s="314">
        <f>+'8.คำนวณ'!M64</f>
        <v>1306.3694530435318</v>
      </c>
      <c r="D100" s="314">
        <f>+'8.คำนวณ'!N64</f>
        <v>549.75020692334431</v>
      </c>
      <c r="E100" s="314">
        <f>+'8.คำนวณ'!O64</f>
        <v>2723.2381169272603</v>
      </c>
      <c r="F100" s="314">
        <f>+'8.คำนวณ'!P64</f>
        <v>5492.6725782344702</v>
      </c>
      <c r="G100" s="314">
        <f>+'8.คำนวณ'!Q64</f>
        <v>11.503611394403386</v>
      </c>
      <c r="H100" s="338">
        <f>+'8.คำนวณ'!R64</f>
        <v>31.4038328280641</v>
      </c>
      <c r="I100" s="338">
        <f>+'8.คำนวณ'!S64</f>
        <v>553.19799824156053</v>
      </c>
      <c r="J100" s="14" t="str">
        <f t="shared" si="197"/>
        <v>โซ่พิสัย,รพช.</v>
      </c>
      <c r="K100" s="50">
        <f>+(C100-C104)*100/C104</f>
        <v>-9.6887516002455456</v>
      </c>
      <c r="L100" s="50">
        <f t="shared" ref="L100:Q100" si="206">+(D100-D104)*100/D104</f>
        <v>35.038758146988904</v>
      </c>
      <c r="M100" s="50">
        <f t="shared" si="206"/>
        <v>104.99140960599756</v>
      </c>
      <c r="N100" s="50">
        <f t="shared" si="206"/>
        <v>14.77672477473344</v>
      </c>
      <c r="O100" s="50">
        <f t="shared" si="206"/>
        <v>14.398690501747046</v>
      </c>
      <c r="P100" s="50">
        <f t="shared" si="206"/>
        <v>-66.61542102678257</v>
      </c>
      <c r="Q100" s="50">
        <f t="shared" si="206"/>
        <v>-27.535110791997042</v>
      </c>
      <c r="R100" s="14" t="str">
        <f t="shared" si="199"/>
        <v>โซ่พิสัย,รพช.</v>
      </c>
      <c r="S100" s="15">
        <f t="shared" si="200"/>
        <v>-9.6887516002455459E-2</v>
      </c>
      <c r="T100" s="15">
        <f t="shared" si="201"/>
        <v>0.35038758146988902</v>
      </c>
      <c r="U100" s="15">
        <f t="shared" si="201"/>
        <v>1.0499140960599755</v>
      </c>
      <c r="V100" s="15">
        <f t="shared" si="201"/>
        <v>0.14776724774733441</v>
      </c>
      <c r="W100" s="15">
        <f t="shared" si="201"/>
        <v>0.14398690501747047</v>
      </c>
      <c r="X100" s="15">
        <f t="shared" si="201"/>
        <v>-0.66615421026782573</v>
      </c>
      <c r="Y100" s="15">
        <f t="shared" si="201"/>
        <v>-0.27535110791997042</v>
      </c>
      <c r="Z100" s="14" t="str">
        <f t="shared" si="202"/>
        <v>โซ่พิสัย,รพช.</v>
      </c>
      <c r="AA100" s="16" t="str">
        <f>+IF(AND(C100&gt;C106),"OK","Not OK")</f>
        <v>OK</v>
      </c>
      <c r="AB100" s="16" t="str">
        <f t="shared" ref="AB100:AG100" si="207">+IF(AND(D100&gt;D106),"OK","Not OK")</f>
        <v>OK</v>
      </c>
      <c r="AC100" s="16" t="str">
        <f t="shared" si="207"/>
        <v>OK</v>
      </c>
      <c r="AD100" s="16" t="str">
        <f t="shared" si="207"/>
        <v>OK</v>
      </c>
      <c r="AE100" s="16" t="str">
        <f t="shared" si="207"/>
        <v>OK</v>
      </c>
      <c r="AF100" s="16" t="str">
        <f t="shared" si="207"/>
        <v>Not OK</v>
      </c>
      <c r="AG100" s="16" t="str">
        <f t="shared" si="207"/>
        <v>Not OK</v>
      </c>
    </row>
    <row r="101" spans="1:33" ht="13.5" customHeight="1">
      <c r="A101" s="297" t="s">
        <v>49</v>
      </c>
      <c r="B101" s="14" t="str">
        <f>+'8.คำนวณ'!G65</f>
        <v>พระอาจารย์ฝั้นอาจาโร,รพช.</v>
      </c>
      <c r="C101" s="314">
        <f>+'8.คำนวณ'!M65</f>
        <v>1549.6294618135141</v>
      </c>
      <c r="D101" s="314">
        <f>+'8.คำนวณ'!N65</f>
        <v>530.52720253048506</v>
      </c>
      <c r="E101" s="314">
        <f>+'8.คำนวณ'!O65</f>
        <v>641.96627994524295</v>
      </c>
      <c r="F101" s="314">
        <f>+'8.คำนวณ'!P65</f>
        <v>4066.3445479797974</v>
      </c>
      <c r="G101" s="314">
        <f>+'8.คำนวณ'!Q65</f>
        <v>8.4019630608834444</v>
      </c>
      <c r="H101" s="314">
        <f>+'8.คำนวณ'!R65</f>
        <v>143.1673652507919</v>
      </c>
      <c r="I101" s="314">
        <f>+'8.คำนวณ'!S65</f>
        <v>917.31977335656006</v>
      </c>
      <c r="J101" s="14" t="str">
        <f t="shared" si="197"/>
        <v>พระอาจารย์ฝั้นอาจาโร,รพช.</v>
      </c>
      <c r="K101" s="50">
        <f>+(C101-C104)*100/C104</f>
        <v>7.1281718409520982</v>
      </c>
      <c r="L101" s="50">
        <f t="shared" ref="L101:Q101" si="208">+(D101-D104)*100/D104</f>
        <v>30.316885179276163</v>
      </c>
      <c r="M101" s="50">
        <f t="shared" si="208"/>
        <v>-51.676068343968147</v>
      </c>
      <c r="N101" s="50">
        <f t="shared" si="208"/>
        <v>-15.028303184834087</v>
      </c>
      <c r="O101" s="50">
        <f t="shared" si="208"/>
        <v>-16.445928251997778</v>
      </c>
      <c r="P101" s="50">
        <f t="shared" si="208"/>
        <v>52.197416085187001</v>
      </c>
      <c r="Q101" s="50">
        <f t="shared" si="208"/>
        <v>20.162176934644418</v>
      </c>
      <c r="R101" s="14" t="str">
        <f t="shared" si="199"/>
        <v>พระอาจารย์ฝั้นอาจาโร,รพช.</v>
      </c>
      <c r="S101" s="15">
        <f t="shared" si="200"/>
        <v>7.128171840952098E-2</v>
      </c>
      <c r="T101" s="15">
        <f t="shared" si="201"/>
        <v>0.30316885179276165</v>
      </c>
      <c r="U101" s="15">
        <f t="shared" si="201"/>
        <v>-0.51676068343968151</v>
      </c>
      <c r="V101" s="15">
        <f t="shared" si="201"/>
        <v>-0.15028303184834088</v>
      </c>
      <c r="W101" s="15">
        <f t="shared" si="201"/>
        <v>-0.16445928251997777</v>
      </c>
      <c r="X101" s="15">
        <f t="shared" si="201"/>
        <v>0.52197416085186998</v>
      </c>
      <c r="Y101" s="15">
        <f t="shared" si="201"/>
        <v>0.20162176934644419</v>
      </c>
      <c r="Z101" s="14" t="str">
        <f t="shared" si="202"/>
        <v>พระอาจารย์ฝั้นอาจาโร,รพช.</v>
      </c>
      <c r="AA101" s="16" t="str">
        <f>+IF(AND(C101&gt;C106),"OK","Not OK")</f>
        <v>OK</v>
      </c>
      <c r="AB101" s="16" t="str">
        <f t="shared" ref="AB101:AG101" si="209">+IF(AND(D101&gt;D106),"OK","Not OK")</f>
        <v>OK</v>
      </c>
      <c r="AC101" s="16" t="str">
        <f t="shared" si="209"/>
        <v>OK</v>
      </c>
      <c r="AD101" s="16" t="str">
        <f t="shared" si="209"/>
        <v>OK</v>
      </c>
      <c r="AE101" s="16" t="str">
        <f t="shared" si="209"/>
        <v>OK</v>
      </c>
      <c r="AF101" s="16" t="str">
        <f t="shared" si="209"/>
        <v>OK</v>
      </c>
      <c r="AG101" s="16" t="str">
        <f t="shared" si="209"/>
        <v>OK</v>
      </c>
    </row>
    <row r="102" spans="1:33" ht="13.5" customHeight="1">
      <c r="A102" s="297" t="s">
        <v>49</v>
      </c>
      <c r="B102" s="14" t="str">
        <f>+'8.คำนวณ'!G66</f>
        <v>บ้านม่วง,รพช.</v>
      </c>
      <c r="C102" s="314">
        <f>+'8.คำนวณ'!M66</f>
        <v>1957.3770815818009</v>
      </c>
      <c r="D102" s="314">
        <f>+'8.คำนวณ'!N66</f>
        <v>489.93882430144754</v>
      </c>
      <c r="E102" s="314">
        <f>+'8.คำนวณ'!O66</f>
        <v>1310.908901098901</v>
      </c>
      <c r="F102" s="314">
        <f>+'8.คำนวณ'!P66</f>
        <v>9335.1731601049851</v>
      </c>
      <c r="G102" s="314">
        <f>+'8.คำนวณ'!Q66</f>
        <v>14.651530763476224</v>
      </c>
      <c r="H102" s="314">
        <f>+'8.คำนวณ'!R66</f>
        <v>51.178680819230173</v>
      </c>
      <c r="I102" s="314">
        <f>+'8.คำนวณ'!S66</f>
        <v>738.05015863656251</v>
      </c>
      <c r="J102" s="14" t="str">
        <f t="shared" si="197"/>
        <v>บ้านม่วง,รพช.</v>
      </c>
      <c r="K102" s="50">
        <f>+(C102-C104)*100/C104</f>
        <v>35.316366602786665</v>
      </c>
      <c r="L102" s="50">
        <f t="shared" ref="L102:Q102" si="210">+(D102-D104)*100/D104</f>
        <v>20.34689495057987</v>
      </c>
      <c r="M102" s="50">
        <f t="shared" si="210"/>
        <v>-1.3214959679962477</v>
      </c>
      <c r="N102" s="50">
        <f t="shared" si="210"/>
        <v>95.070903146069554</v>
      </c>
      <c r="O102" s="50">
        <f t="shared" si="210"/>
        <v>45.703455699415244</v>
      </c>
      <c r="P102" s="50">
        <f t="shared" si="210"/>
        <v>-45.593306367756405</v>
      </c>
      <c r="Q102" s="50">
        <f t="shared" si="210"/>
        <v>-3.3208306148034201</v>
      </c>
      <c r="R102" s="14" t="str">
        <f t="shared" si="199"/>
        <v>บ้านม่วง,รพช.</v>
      </c>
      <c r="S102" s="15">
        <f t="shared" si="200"/>
        <v>0.35316366602786664</v>
      </c>
      <c r="T102" s="15">
        <f t="shared" si="201"/>
        <v>0.20346894950579869</v>
      </c>
      <c r="U102" s="15">
        <f t="shared" si="201"/>
        <v>-1.3214959679962477E-2</v>
      </c>
      <c r="V102" s="15">
        <f t="shared" si="201"/>
        <v>0.95070903146069552</v>
      </c>
      <c r="W102" s="15">
        <f t="shared" si="201"/>
        <v>0.45703455699415246</v>
      </c>
      <c r="X102" s="15">
        <f t="shared" si="201"/>
        <v>-0.45593306367756403</v>
      </c>
      <c r="Y102" s="15">
        <f t="shared" si="201"/>
        <v>-3.3208306148034203E-2</v>
      </c>
      <c r="Z102" s="14" t="str">
        <f t="shared" si="202"/>
        <v>บ้านม่วง,รพช.</v>
      </c>
      <c r="AA102" s="16" t="str">
        <f>+IF(AND(C102&gt;C106),"OK","Not OK")</f>
        <v>OK</v>
      </c>
      <c r="AB102" s="16" t="str">
        <f t="shared" ref="AB102:AG102" si="211">+IF(AND(D102&gt;D106),"OK","Not OK")</f>
        <v>OK</v>
      </c>
      <c r="AC102" s="16" t="str">
        <f t="shared" si="211"/>
        <v>OK</v>
      </c>
      <c r="AD102" s="16" t="str">
        <f t="shared" si="211"/>
        <v>OK</v>
      </c>
      <c r="AE102" s="16" t="str">
        <f t="shared" si="211"/>
        <v>OK</v>
      </c>
      <c r="AF102" s="16" t="str">
        <f t="shared" si="211"/>
        <v>OK</v>
      </c>
      <c r="AG102" s="16" t="str">
        <f t="shared" si="211"/>
        <v>OK</v>
      </c>
    </row>
    <row r="103" spans="1:33" ht="13.5" customHeight="1">
      <c r="A103" s="297" t="s">
        <v>53</v>
      </c>
      <c r="B103" s="14" t="str">
        <f>+'8.คำนวณ'!G67</f>
        <v>สมเด็จพระยุพราชด่านซ้าย,รพช.</v>
      </c>
      <c r="C103" s="314">
        <f>+'8.คำนวณ'!M67</f>
        <v>1387.1431773739687</v>
      </c>
      <c r="D103" s="314">
        <f>+'8.คำนวณ'!N67</f>
        <v>489.70700600944343</v>
      </c>
      <c r="E103" s="314">
        <f>+'8.คำนวณ'!O67</f>
        <v>2525.3395700518904</v>
      </c>
      <c r="F103" s="314">
        <f>+'8.คำนวณ'!P67</f>
        <v>5582.9252345215764</v>
      </c>
      <c r="G103" s="314">
        <f>+'8.คำนวณ'!Q67</f>
        <v>6.2339839888348294</v>
      </c>
      <c r="H103" s="314">
        <f>+'8.คำนวณ'!R67</f>
        <v>174.56054585279807</v>
      </c>
      <c r="I103" s="314">
        <f>+'8.คำนวณ'!S67</f>
        <v>1050.2697004817094</v>
      </c>
      <c r="J103" s="14" t="str">
        <f t="shared" si="197"/>
        <v>สมเด็จพระยุพราชด่านซ้าย,รพช.</v>
      </c>
      <c r="K103" s="50">
        <f>+(C103-C104)*100/C104</f>
        <v>-4.1047448208583912</v>
      </c>
      <c r="L103" s="50">
        <f t="shared" ref="L103:Q103" si="212">+(D103-D104)*100/D104</f>
        <v>20.289951899219901</v>
      </c>
      <c r="M103" s="50">
        <f t="shared" si="212"/>
        <v>90.094621172111133</v>
      </c>
      <c r="N103" s="50">
        <f t="shared" si="212"/>
        <v>16.662674491070529</v>
      </c>
      <c r="O103" s="50">
        <f t="shared" si="212"/>
        <v>-38.005589681296001</v>
      </c>
      <c r="P103" s="50">
        <f t="shared" si="212"/>
        <v>85.570670960355031</v>
      </c>
      <c r="Q103" s="50">
        <f t="shared" si="212"/>
        <v>37.577644398301295</v>
      </c>
      <c r="R103" s="14" t="str">
        <f t="shared" si="199"/>
        <v>สมเด็จพระยุพราชด่านซ้าย,รพช.</v>
      </c>
      <c r="S103" s="15">
        <f t="shared" si="200"/>
        <v>-4.1047448208583914E-2</v>
      </c>
      <c r="T103" s="15">
        <f t="shared" si="201"/>
        <v>0.20289951899219902</v>
      </c>
      <c r="U103" s="15">
        <f t="shared" si="201"/>
        <v>0.90094621172111133</v>
      </c>
      <c r="V103" s="15">
        <f t="shared" si="201"/>
        <v>0.16662674491070528</v>
      </c>
      <c r="W103" s="15">
        <f t="shared" si="201"/>
        <v>-0.38005589681296004</v>
      </c>
      <c r="X103" s="15">
        <f t="shared" si="201"/>
        <v>0.85570670960355033</v>
      </c>
      <c r="Y103" s="15">
        <f t="shared" si="201"/>
        <v>0.37577644398301296</v>
      </c>
      <c r="Z103" s="14" t="str">
        <f t="shared" si="202"/>
        <v>สมเด็จพระยุพราชด่านซ้าย,รพช.</v>
      </c>
      <c r="AA103" s="16" t="str">
        <f>+IF(AND(C103&gt;C106),"OK","Not OK")</f>
        <v>OK</v>
      </c>
      <c r="AB103" s="16" t="str">
        <f t="shared" ref="AB103:AG103" si="213">+IF(AND(D103&gt;D106),"OK","Not OK")</f>
        <v>OK</v>
      </c>
      <c r="AC103" s="16" t="str">
        <f t="shared" si="213"/>
        <v>OK</v>
      </c>
      <c r="AD103" s="16" t="str">
        <f t="shared" si="213"/>
        <v>OK</v>
      </c>
      <c r="AE103" s="16" t="str">
        <f t="shared" si="213"/>
        <v>OK</v>
      </c>
      <c r="AF103" s="16" t="str">
        <f t="shared" si="213"/>
        <v>OK</v>
      </c>
      <c r="AG103" s="16" t="str">
        <f t="shared" si="213"/>
        <v>OK</v>
      </c>
    </row>
    <row r="104" spans="1:33" ht="13.5" customHeight="1">
      <c r="B104" s="18" t="s">
        <v>144</v>
      </c>
      <c r="C104" s="19">
        <f>AVERAGE(C98:C103)</f>
        <v>1446.5190950090816</v>
      </c>
      <c r="D104" s="19">
        <f t="shared" ref="D104:I104" si="214">AVERAGE(D98:D103)</f>
        <v>407.10549657524575</v>
      </c>
      <c r="E104" s="19">
        <f t="shared" si="214"/>
        <v>1328.4645059817105</v>
      </c>
      <c r="F104" s="19">
        <f t="shared" si="214"/>
        <v>4785.5282410389955</v>
      </c>
      <c r="G104" s="19">
        <f t="shared" si="214"/>
        <v>10.055719470169729</v>
      </c>
      <c r="H104" s="19">
        <f t="shared" si="214"/>
        <v>94.066882955922949</v>
      </c>
      <c r="I104" s="19">
        <f t="shared" si="214"/>
        <v>763.40142693610278</v>
      </c>
    </row>
    <row r="105" spans="1:33" ht="13.5" customHeight="1">
      <c r="B105" s="20" t="s">
        <v>268</v>
      </c>
      <c r="C105" s="316">
        <f>STDEV(C98:C103)</f>
        <v>288.49350519422745</v>
      </c>
      <c r="D105" s="316">
        <f t="shared" ref="D105:I105" si="215">STDEV(D98:D103)</f>
        <v>168.74839737833852</v>
      </c>
      <c r="E105" s="316">
        <f t="shared" si="215"/>
        <v>1067.1285875768763</v>
      </c>
      <c r="F105" s="316">
        <f t="shared" si="215"/>
        <v>2707.5957827088896</v>
      </c>
      <c r="G105" s="316">
        <f t="shared" si="215"/>
        <v>5.9846654664187531</v>
      </c>
      <c r="H105" s="316">
        <f t="shared" si="215"/>
        <v>60.341542344761727</v>
      </c>
      <c r="I105" s="316">
        <f t="shared" si="215"/>
        <v>186.97697656965209</v>
      </c>
    </row>
    <row r="106" spans="1:33" ht="13.5" customHeight="1">
      <c r="B106" s="20" t="s">
        <v>145</v>
      </c>
      <c r="C106" s="316">
        <f>+C104-C105</f>
        <v>1158.0255898148541</v>
      </c>
      <c r="D106" s="316">
        <f t="shared" ref="D106:I106" si="216">+D104-D105</f>
        <v>238.35709919690723</v>
      </c>
      <c r="E106" s="316">
        <f t="shared" si="216"/>
        <v>261.33591840483427</v>
      </c>
      <c r="F106" s="316">
        <f t="shared" si="216"/>
        <v>2077.9324583301059</v>
      </c>
      <c r="G106" s="316">
        <f t="shared" si="216"/>
        <v>4.0710540037509757</v>
      </c>
      <c r="H106" s="316">
        <f t="shared" si="216"/>
        <v>33.725340611161222</v>
      </c>
      <c r="I106" s="316">
        <f t="shared" si="216"/>
        <v>576.42445036645063</v>
      </c>
    </row>
    <row r="107" spans="1:33" ht="13.5" customHeight="1">
      <c r="B107" s="377" t="s">
        <v>153</v>
      </c>
      <c r="C107" s="378" t="s">
        <v>135</v>
      </c>
      <c r="D107" s="379"/>
      <c r="E107" s="379"/>
      <c r="F107" s="379"/>
      <c r="G107" s="379"/>
      <c r="H107" s="379"/>
      <c r="I107" s="380"/>
      <c r="J107" s="377" t="s">
        <v>153</v>
      </c>
      <c r="K107" s="374" t="s">
        <v>4</v>
      </c>
      <c r="L107" s="375"/>
      <c r="M107" s="375"/>
      <c r="N107" s="375"/>
      <c r="O107" s="375"/>
      <c r="P107" s="375"/>
      <c r="Q107" s="376"/>
      <c r="R107" s="377" t="s">
        <v>153</v>
      </c>
      <c r="S107" s="381" t="s">
        <v>4</v>
      </c>
      <c r="T107" s="382"/>
      <c r="U107" s="382"/>
      <c r="V107" s="382"/>
      <c r="W107" s="382"/>
      <c r="X107" s="382"/>
      <c r="Y107" s="383"/>
      <c r="Z107" s="377" t="s">
        <v>153</v>
      </c>
      <c r="AA107" s="378" t="s">
        <v>136</v>
      </c>
      <c r="AB107" s="379"/>
      <c r="AC107" s="379"/>
      <c r="AD107" s="379"/>
      <c r="AE107" s="379"/>
      <c r="AF107" s="379"/>
      <c r="AG107" s="380"/>
    </row>
    <row r="108" spans="1:33" ht="13.5" customHeight="1">
      <c r="B108" s="377"/>
      <c r="C108" s="12" t="s">
        <v>137</v>
      </c>
      <c r="D108" s="13" t="s">
        <v>253</v>
      </c>
      <c r="E108" s="12" t="s">
        <v>139</v>
      </c>
      <c r="F108" s="12" t="s">
        <v>140</v>
      </c>
      <c r="G108" s="12" t="s">
        <v>141</v>
      </c>
      <c r="H108" s="12" t="s">
        <v>142</v>
      </c>
      <c r="I108" s="12" t="s">
        <v>143</v>
      </c>
      <c r="J108" s="377"/>
      <c r="K108" s="45" t="s">
        <v>137</v>
      </c>
      <c r="L108" s="46" t="s">
        <v>253</v>
      </c>
      <c r="M108" s="45" t="s">
        <v>139</v>
      </c>
      <c r="N108" s="45" t="s">
        <v>140</v>
      </c>
      <c r="O108" s="45" t="s">
        <v>141</v>
      </c>
      <c r="P108" s="45" t="s">
        <v>142</v>
      </c>
      <c r="Q108" s="45" t="s">
        <v>143</v>
      </c>
      <c r="R108" s="377"/>
      <c r="S108" s="57" t="s">
        <v>137</v>
      </c>
      <c r="T108" s="58" t="s">
        <v>253</v>
      </c>
      <c r="U108" s="57" t="s">
        <v>139</v>
      </c>
      <c r="V108" s="57" t="s">
        <v>140</v>
      </c>
      <c r="W108" s="57" t="s">
        <v>141</v>
      </c>
      <c r="X108" s="57" t="s">
        <v>142</v>
      </c>
      <c r="Y108" s="57" t="s">
        <v>143</v>
      </c>
      <c r="Z108" s="377"/>
      <c r="AA108" s="12" t="s">
        <v>137</v>
      </c>
      <c r="AB108" s="13" t="s">
        <v>253</v>
      </c>
      <c r="AC108" s="12" t="s">
        <v>139</v>
      </c>
      <c r="AD108" s="12" t="s">
        <v>140</v>
      </c>
      <c r="AE108" s="12" t="s">
        <v>141</v>
      </c>
      <c r="AF108" s="12" t="s">
        <v>142</v>
      </c>
      <c r="AG108" s="12" t="s">
        <v>143</v>
      </c>
    </row>
    <row r="109" spans="1:33" ht="13.5" customHeight="1">
      <c r="A109" s="297" t="s">
        <v>88</v>
      </c>
      <c r="B109" s="14" t="str">
        <f>+'8.คำนวณ'!G68</f>
        <v>ศรีบุญเรือง,รพช.</v>
      </c>
      <c r="C109" s="337">
        <f>+'8.คำนวณ'!M68</f>
        <v>1084.104845606576</v>
      </c>
      <c r="D109" s="53">
        <f>+'8.คำนวณ'!N68</f>
        <v>201.72012803656784</v>
      </c>
      <c r="E109" s="53">
        <f>+'8.คำนวณ'!O68</f>
        <v>501.92547436511734</v>
      </c>
      <c r="F109" s="337">
        <f>+'8.คำนวณ'!P68</f>
        <v>3319.361520327981</v>
      </c>
      <c r="G109" s="53">
        <f>+'8.คำนวณ'!Q68</f>
        <v>8.9238221571676881</v>
      </c>
      <c r="H109" s="53">
        <f>+'8.คำนวณ'!R68</f>
        <v>43.59087366206203</v>
      </c>
      <c r="I109" s="337">
        <f>+'8.คำนวณ'!S68</f>
        <v>590.44161802833514</v>
      </c>
      <c r="J109" s="14" t="str">
        <f>+B109</f>
        <v>ศรีบุญเรือง,รพช.</v>
      </c>
      <c r="K109" s="50">
        <f>+(C109-C114)*100/C114</f>
        <v>-23.859714114717484</v>
      </c>
      <c r="L109" s="50">
        <f t="shared" ref="L109:Q109" si="217">+(D109-D114)*100/D114</f>
        <v>-46.723229178696165</v>
      </c>
      <c r="M109" s="50">
        <f t="shared" si="217"/>
        <v>-75.130950557303308</v>
      </c>
      <c r="N109" s="50">
        <f t="shared" si="217"/>
        <v>-49.730373521405802</v>
      </c>
      <c r="O109" s="50">
        <f t="shared" si="217"/>
        <v>-21.687869844388281</v>
      </c>
      <c r="P109" s="50">
        <f t="shared" si="217"/>
        <v>-46.364969069569774</v>
      </c>
      <c r="Q109" s="50">
        <f t="shared" si="217"/>
        <v>-34.244178575645243</v>
      </c>
      <c r="R109" s="14" t="str">
        <f>+J109</f>
        <v>ศรีบุญเรือง,รพช.</v>
      </c>
      <c r="S109" s="15">
        <f>+K109/100</f>
        <v>-0.23859714114717484</v>
      </c>
      <c r="T109" s="15">
        <f t="shared" ref="T109:Y113" si="218">+L109/100</f>
        <v>-0.46723229178696163</v>
      </c>
      <c r="U109" s="15">
        <f t="shared" si="218"/>
        <v>-0.75130950557303311</v>
      </c>
      <c r="V109" s="15">
        <f t="shared" si="218"/>
        <v>-0.49730373521405802</v>
      </c>
      <c r="W109" s="15">
        <f t="shared" si="218"/>
        <v>-0.2168786984438828</v>
      </c>
      <c r="X109" s="15">
        <f t="shared" si="218"/>
        <v>-0.46364969069569772</v>
      </c>
      <c r="Y109" s="15">
        <f t="shared" si="218"/>
        <v>-0.34244178575645245</v>
      </c>
      <c r="Z109" s="14" t="str">
        <f>+R109</f>
        <v>ศรีบุญเรือง,รพช.</v>
      </c>
      <c r="AA109" s="16" t="str">
        <f>+IF(AND(C109&gt;C116),"OK","Not OK")</f>
        <v>Not OK</v>
      </c>
      <c r="AB109" s="16" t="str">
        <f t="shared" ref="AB109:AF109" si="219">+IF(AND(D109&gt;D116),"OK","Not OK")</f>
        <v>OK</v>
      </c>
      <c r="AC109" s="16" t="str">
        <f t="shared" si="219"/>
        <v>OK</v>
      </c>
      <c r="AD109" s="16" t="str">
        <f t="shared" si="219"/>
        <v>Not OK</v>
      </c>
      <c r="AE109" s="16" t="str">
        <f t="shared" si="219"/>
        <v>OK</v>
      </c>
      <c r="AF109" s="16" t="str">
        <f t="shared" si="219"/>
        <v>OK</v>
      </c>
      <c r="AG109" s="16" t="str">
        <f>+IF(AND(I109&gt;I116),"OK","Not OK")</f>
        <v>Not OK</v>
      </c>
    </row>
    <row r="110" spans="1:33" ht="13.5" customHeight="1">
      <c r="A110" s="297" t="s">
        <v>55</v>
      </c>
      <c r="B110" s="14" t="str">
        <f>+'8.คำนวณ'!G69</f>
        <v>เซกา,รพช.</v>
      </c>
      <c r="C110" s="53">
        <f>+'8.คำนวณ'!M69</f>
        <v>1376.9291884777656</v>
      </c>
      <c r="D110" s="53">
        <f>+'8.คำนวณ'!N69</f>
        <v>346.8856672142777</v>
      </c>
      <c r="E110" s="53">
        <f>+'8.คำนวณ'!O69</f>
        <v>6516.3564559386969</v>
      </c>
      <c r="F110" s="53">
        <f>+'8.คำนวณ'!P69</f>
        <v>11593.8064402317</v>
      </c>
      <c r="G110" s="53">
        <f>+'8.คำนวณ'!Q69</f>
        <v>7.3900460431654675</v>
      </c>
      <c r="H110" s="53">
        <f>+'8.คำนวณ'!R69</f>
        <v>83.352900719424454</v>
      </c>
      <c r="I110" s="53">
        <f>+'8.คำนวณ'!S69</f>
        <v>846.91982320875184</v>
      </c>
      <c r="J110" s="14" t="str">
        <f>+B110</f>
        <v>เซกา,รพช.</v>
      </c>
      <c r="K110" s="50">
        <f>+(C110-C114)*100/C114</f>
        <v>-3.2936874331306929</v>
      </c>
      <c r="L110" s="50">
        <f t="shared" ref="L110:Q110" si="220">+(D110-D114)*100/D114</f>
        <v>-8.3832219756477908</v>
      </c>
      <c r="M110" s="50">
        <f t="shared" si="220"/>
        <v>222.86783430141392</v>
      </c>
      <c r="N110" s="50">
        <f t="shared" si="220"/>
        <v>75.580850608276066</v>
      </c>
      <c r="O110" s="50">
        <f t="shared" si="220"/>
        <v>-35.14771614722325</v>
      </c>
      <c r="P110" s="50">
        <f t="shared" si="220"/>
        <v>2.55897697499671</v>
      </c>
      <c r="Q110" s="50">
        <f t="shared" si="220"/>
        <v>-5.6809226259720704</v>
      </c>
      <c r="R110" s="14" t="str">
        <f>+J110</f>
        <v>เซกา,รพช.</v>
      </c>
      <c r="S110" s="15">
        <f>+K110/100</f>
        <v>-3.2936874331306931E-2</v>
      </c>
      <c r="T110" s="15">
        <f t="shared" si="218"/>
        <v>-8.3832219756477908E-2</v>
      </c>
      <c r="U110" s="15">
        <f t="shared" si="218"/>
        <v>2.2286783430141393</v>
      </c>
      <c r="V110" s="15">
        <f t="shared" si="218"/>
        <v>0.75580850608276062</v>
      </c>
      <c r="W110" s="15">
        <f t="shared" si="218"/>
        <v>-0.35147716147223251</v>
      </c>
      <c r="X110" s="15">
        <f t="shared" si="218"/>
        <v>2.5589769749967101E-2</v>
      </c>
      <c r="Y110" s="15">
        <f t="shared" si="218"/>
        <v>-5.6809226259720708E-2</v>
      </c>
      <c r="Z110" s="14" t="str">
        <f>+R110</f>
        <v>เซกา,รพช.</v>
      </c>
      <c r="AA110" s="16" t="str">
        <f>+IF(AND(C110&gt;C116),"OK","Not OK")</f>
        <v>OK</v>
      </c>
      <c r="AB110" s="16" t="str">
        <f t="shared" ref="AB110:AG110" si="221">+IF(AND(D110&gt;D116),"OK","Not OK")</f>
        <v>OK</v>
      </c>
      <c r="AC110" s="16" t="str">
        <f t="shared" si="221"/>
        <v>OK</v>
      </c>
      <c r="AD110" s="16" t="str">
        <f t="shared" si="221"/>
        <v>OK</v>
      </c>
      <c r="AE110" s="16" t="str">
        <f t="shared" si="221"/>
        <v>OK</v>
      </c>
      <c r="AF110" s="16" t="str">
        <f t="shared" si="221"/>
        <v>OK</v>
      </c>
      <c r="AG110" s="16" t="str">
        <f t="shared" si="221"/>
        <v>OK</v>
      </c>
    </row>
    <row r="111" spans="1:33" ht="13.5" customHeight="1">
      <c r="A111" s="297" t="s">
        <v>49</v>
      </c>
      <c r="B111" s="14" t="str">
        <f>+'8.คำนวณ'!G70</f>
        <v>พังโคน,รพช.</v>
      </c>
      <c r="C111" s="53">
        <f>+'8.คำนวณ'!M70</f>
        <v>1777.0663891995944</v>
      </c>
      <c r="D111" s="53">
        <f>+'8.คำนวณ'!N70</f>
        <v>278.80914860962986</v>
      </c>
      <c r="E111" s="53">
        <f>+'8.คำนวณ'!O70</f>
        <v>1307.6112399355877</v>
      </c>
      <c r="F111" s="53">
        <f>+'8.คำนวณ'!P70</f>
        <v>6822.0228804982489</v>
      </c>
      <c r="G111" s="53">
        <f>+'8.คำนวณ'!Q70</f>
        <v>27.711007911936704</v>
      </c>
      <c r="H111" s="53">
        <f>+'8.คำนวณ'!R70</f>
        <v>152.44671864847302</v>
      </c>
      <c r="I111" s="53">
        <f>+'8.คำนวณ'!S70</f>
        <v>1228.347446869391</v>
      </c>
      <c r="J111" s="14" t="str">
        <f>+B111</f>
        <v>พังโคน,รพช.</v>
      </c>
      <c r="K111" s="50">
        <f>+(C111-C114)*100/C114</f>
        <v>24.809277865627042</v>
      </c>
      <c r="L111" s="50">
        <f t="shared" ref="L111:Q111" si="222">+(D111-D114)*100/D114</f>
        <v>-26.363069179366427</v>
      </c>
      <c r="M111" s="50">
        <f t="shared" si="222"/>
        <v>-35.211400419719233</v>
      </c>
      <c r="N111" s="50">
        <f t="shared" si="222"/>
        <v>3.3152128597263477</v>
      </c>
      <c r="O111" s="50">
        <f t="shared" si="222"/>
        <v>143.18145522428688</v>
      </c>
      <c r="P111" s="50">
        <f t="shared" si="222"/>
        <v>87.573310260803396</v>
      </c>
      <c r="Q111" s="50">
        <f t="shared" si="222"/>
        <v>36.797598436784966</v>
      </c>
      <c r="R111" s="14" t="str">
        <f>+J111</f>
        <v>พังโคน,รพช.</v>
      </c>
      <c r="S111" s="15">
        <f>+K111/100</f>
        <v>0.24809277865627041</v>
      </c>
      <c r="T111" s="15">
        <f t="shared" si="218"/>
        <v>-0.26363069179366427</v>
      </c>
      <c r="U111" s="15">
        <f t="shared" si="218"/>
        <v>-0.35211400419719235</v>
      </c>
      <c r="V111" s="15">
        <f t="shared" si="218"/>
        <v>3.3152128597263478E-2</v>
      </c>
      <c r="W111" s="15">
        <f t="shared" si="218"/>
        <v>1.4318145522428687</v>
      </c>
      <c r="X111" s="15">
        <f t="shared" si="218"/>
        <v>0.87573310260803394</v>
      </c>
      <c r="Y111" s="15">
        <f t="shared" si="218"/>
        <v>0.36797598436784967</v>
      </c>
      <c r="Z111" s="14" t="str">
        <f>+R111</f>
        <v>พังโคน,รพช.</v>
      </c>
      <c r="AA111" s="16" t="str">
        <f>+IF(AND(C111&gt;C116),"OK","Not OK")</f>
        <v>OK</v>
      </c>
      <c r="AB111" s="16" t="str">
        <f t="shared" ref="AB111:AG111" si="223">+IF(AND(D111&gt;D116),"OK","Not OK")</f>
        <v>OK</v>
      </c>
      <c r="AC111" s="16" t="str">
        <f t="shared" si="223"/>
        <v>OK</v>
      </c>
      <c r="AD111" s="16" t="str">
        <f t="shared" si="223"/>
        <v>OK</v>
      </c>
      <c r="AE111" s="16" t="str">
        <f t="shared" si="223"/>
        <v>OK</v>
      </c>
      <c r="AF111" s="16" t="str">
        <f t="shared" si="223"/>
        <v>OK</v>
      </c>
      <c r="AG111" s="16" t="str">
        <f t="shared" si="223"/>
        <v>OK</v>
      </c>
    </row>
    <row r="112" spans="1:33" ht="13.5" customHeight="1">
      <c r="A112" s="297" t="s">
        <v>49</v>
      </c>
      <c r="B112" s="14" t="str">
        <f>+'8.คำนวณ'!G71</f>
        <v>อากาศอำนวย,รพช.</v>
      </c>
      <c r="C112" s="53">
        <f>+'8.คำนวณ'!M71</f>
        <v>1461.5948705299766</v>
      </c>
      <c r="D112" s="53">
        <f>+'8.คำนวณ'!N71</f>
        <v>238.85738016935059</v>
      </c>
      <c r="E112" s="53">
        <f>+'8.คำนวณ'!O71</f>
        <v>494.50290431429244</v>
      </c>
      <c r="F112" s="53">
        <f>+'8.คำนวณ'!P71</f>
        <v>4795.9055283993121</v>
      </c>
      <c r="G112" s="53">
        <f>+'8.คำนวณ'!Q71</f>
        <v>8.0592028965402438</v>
      </c>
      <c r="H112" s="53">
        <f>+'8.คำนวณ'!R71</f>
        <v>45.357648087007185</v>
      </c>
      <c r="I112" s="53">
        <f>+'8.คำนวณ'!S71</f>
        <v>988.88879526725646</v>
      </c>
      <c r="J112" s="14" t="str">
        <f>+B112</f>
        <v>อากาศอำนวย,รพช.</v>
      </c>
      <c r="K112" s="50">
        <f>+(C112-C114)*100/C114</f>
        <v>2.6526647691056708</v>
      </c>
      <c r="L112" s="50">
        <f t="shared" ref="L112:Q112" si="224">+(D112-D114)*100/D114</f>
        <v>-36.914823393565136</v>
      </c>
      <c r="M112" s="50">
        <f t="shared" si="224"/>
        <v>-75.498718823736354</v>
      </c>
      <c r="N112" s="50">
        <f t="shared" si="224"/>
        <v>-27.369050324040398</v>
      </c>
      <c r="O112" s="50">
        <f t="shared" si="224"/>
        <v>-29.275445535698964</v>
      </c>
      <c r="P112" s="50">
        <f t="shared" si="224"/>
        <v>-44.191096582781356</v>
      </c>
      <c r="Q112" s="50">
        <f t="shared" si="224"/>
        <v>10.129762274004344</v>
      </c>
      <c r="R112" s="14" t="str">
        <f>+J112</f>
        <v>อากาศอำนวย,รพช.</v>
      </c>
      <c r="S112" s="15">
        <f>+K112/100</f>
        <v>2.6526647691056709E-2</v>
      </c>
      <c r="T112" s="15">
        <f t="shared" si="218"/>
        <v>-0.36914823393565138</v>
      </c>
      <c r="U112" s="15">
        <f t="shared" si="218"/>
        <v>-0.75498718823736355</v>
      </c>
      <c r="V112" s="15">
        <f t="shared" si="218"/>
        <v>-0.273690503240404</v>
      </c>
      <c r="W112" s="15">
        <f t="shared" si="218"/>
        <v>-0.29275445535698963</v>
      </c>
      <c r="X112" s="15">
        <f t="shared" si="218"/>
        <v>-0.44191096582781353</v>
      </c>
      <c r="Y112" s="15">
        <f t="shared" si="218"/>
        <v>0.10129762274004345</v>
      </c>
      <c r="Z112" s="14" t="str">
        <f>+R112</f>
        <v>อากาศอำนวย,รพช.</v>
      </c>
      <c r="AA112" s="16" t="str">
        <f>+IF(AND(C112&gt;C116),"OK","Not OK")</f>
        <v>OK</v>
      </c>
      <c r="AB112" s="16" t="str">
        <f t="shared" ref="AB112:AG112" si="225">+IF(AND(D112&gt;D116),"OK","Not OK")</f>
        <v>OK</v>
      </c>
      <c r="AC112" s="16" t="str">
        <f t="shared" si="225"/>
        <v>OK</v>
      </c>
      <c r="AD112" s="16" t="str">
        <f t="shared" si="225"/>
        <v>OK</v>
      </c>
      <c r="AE112" s="16" t="str">
        <f t="shared" si="225"/>
        <v>OK</v>
      </c>
      <c r="AF112" s="16" t="str">
        <f t="shared" si="225"/>
        <v>OK</v>
      </c>
      <c r="AG112" s="16" t="str">
        <f t="shared" si="225"/>
        <v>OK</v>
      </c>
    </row>
    <row r="113" spans="1:33" ht="13.5" customHeight="1">
      <c r="A113" s="297" t="s">
        <v>51</v>
      </c>
      <c r="B113" s="14" t="str">
        <f>+'8.คำนวณ'!G72</f>
        <v>ศรีสงคราม,รพช.</v>
      </c>
      <c r="C113" s="53">
        <f>+'8.คำนวณ'!M72</f>
        <v>1419.432464912609</v>
      </c>
      <c r="D113" s="53">
        <f>+'8.คำนวณ'!N72</f>
        <v>826.86163404319041</v>
      </c>
      <c r="E113" s="53">
        <f>+'8.คำนวณ'!O72</f>
        <v>1270.9722248590922</v>
      </c>
      <c r="F113" s="53">
        <f>+'8.คำนวณ'!P72</f>
        <v>6484.4813546126907</v>
      </c>
      <c r="G113" s="53">
        <f>+'8.คำนวณ'!Q72</f>
        <v>4.8919101478851985</v>
      </c>
      <c r="H113" s="53">
        <f>+'8.คำนวณ'!R72</f>
        <v>81.617557810321784</v>
      </c>
      <c r="I113" s="53">
        <f>+'8.คำนวณ'!S72</f>
        <v>835.05513548411238</v>
      </c>
      <c r="J113" s="14" t="str">
        <f>+B113</f>
        <v>ศรีสงคราม,รพช.</v>
      </c>
      <c r="K113" s="50">
        <f>+(C113-C114)*100/C114</f>
        <v>-0.30854108688458609</v>
      </c>
      <c r="L113" s="50">
        <f t="shared" ref="L113:Q113" si="226">+(D113-D114)*100/D114</f>
        <v>118.38434372727552</v>
      </c>
      <c r="M113" s="50">
        <f t="shared" si="226"/>
        <v>-37.026764500654991</v>
      </c>
      <c r="N113" s="50">
        <f t="shared" si="226"/>
        <v>-1.7966396225561958</v>
      </c>
      <c r="O113" s="50">
        <f t="shared" si="226"/>
        <v>-57.070423696976341</v>
      </c>
      <c r="P113" s="50">
        <f t="shared" si="226"/>
        <v>0.42377841655098758</v>
      </c>
      <c r="Q113" s="50">
        <f t="shared" si="226"/>
        <v>-7.0022595091720703</v>
      </c>
      <c r="R113" s="14" t="str">
        <f>+J113</f>
        <v>ศรีสงคราม,รพช.</v>
      </c>
      <c r="S113" s="15">
        <f>+K113/100</f>
        <v>-3.0854108688458609E-3</v>
      </c>
      <c r="T113" s="15">
        <f t="shared" si="218"/>
        <v>1.1838434372727553</v>
      </c>
      <c r="U113" s="15">
        <f t="shared" si="218"/>
        <v>-0.37026764500654991</v>
      </c>
      <c r="V113" s="15">
        <f t="shared" si="218"/>
        <v>-1.7966396225561957E-2</v>
      </c>
      <c r="W113" s="15">
        <f t="shared" si="218"/>
        <v>-0.57070423696976347</v>
      </c>
      <c r="X113" s="15">
        <f t="shared" si="218"/>
        <v>4.2377841655098754E-3</v>
      </c>
      <c r="Y113" s="15">
        <f t="shared" si="218"/>
        <v>-7.0022595091720707E-2</v>
      </c>
      <c r="Z113" s="14" t="str">
        <f>+R113</f>
        <v>ศรีสงคราม,รพช.</v>
      </c>
      <c r="AA113" s="16" t="str">
        <f>+IF(AND(C113&gt;C116),"OK","Not OK")</f>
        <v>OK</v>
      </c>
      <c r="AB113" s="16" t="str">
        <f t="shared" ref="AB113:AG113" si="227">+IF(AND(D113&gt;D116),"OK","Not OK")</f>
        <v>OK</v>
      </c>
      <c r="AC113" s="16" t="str">
        <f t="shared" si="227"/>
        <v>OK</v>
      </c>
      <c r="AD113" s="16" t="str">
        <f t="shared" si="227"/>
        <v>OK</v>
      </c>
      <c r="AE113" s="16" t="str">
        <f t="shared" si="227"/>
        <v>OK</v>
      </c>
      <c r="AF113" s="16" t="str">
        <f t="shared" si="227"/>
        <v>OK</v>
      </c>
      <c r="AG113" s="16" t="str">
        <f t="shared" si="227"/>
        <v>OK</v>
      </c>
    </row>
    <row r="114" spans="1:33" ht="13.5" customHeight="1">
      <c r="B114" s="18" t="s">
        <v>144</v>
      </c>
      <c r="C114" s="19">
        <f t="shared" ref="C114:I114" si="228">AVERAGE(C109:C113)</f>
        <v>1423.8255517453044</v>
      </c>
      <c r="D114" s="19">
        <f t="shared" si="228"/>
        <v>378.62679161460329</v>
      </c>
      <c r="E114" s="19">
        <f t="shared" si="228"/>
        <v>2018.2736598825572</v>
      </c>
      <c r="F114" s="19">
        <f t="shared" si="228"/>
        <v>6603.1155448139862</v>
      </c>
      <c r="G114" s="19">
        <f t="shared" si="228"/>
        <v>11.395197831339059</v>
      </c>
      <c r="H114" s="19">
        <f t="shared" si="228"/>
        <v>81.273139785457701</v>
      </c>
      <c r="I114" s="19">
        <f t="shared" si="228"/>
        <v>897.9305637715695</v>
      </c>
    </row>
    <row r="115" spans="1:33" ht="13.5" customHeight="1">
      <c r="B115" s="20" t="s">
        <v>268</v>
      </c>
      <c r="C115" s="21">
        <f t="shared" ref="C115:I115" si="229">STDEV(C109:C113)</f>
        <v>246.89792271599811</v>
      </c>
      <c r="D115" s="21">
        <f t="shared" si="229"/>
        <v>256.27962794295121</v>
      </c>
      <c r="E115" s="21">
        <f t="shared" si="229"/>
        <v>2545.4586269146248</v>
      </c>
      <c r="F115" s="21">
        <f t="shared" si="229"/>
        <v>3123.2210393704077</v>
      </c>
      <c r="G115" s="21">
        <f t="shared" si="229"/>
        <v>9.2435952157979884</v>
      </c>
      <c r="H115" s="21">
        <f t="shared" si="229"/>
        <v>44.102148705091558</v>
      </c>
      <c r="I115" s="21">
        <f t="shared" si="229"/>
        <v>233.74857400756767</v>
      </c>
    </row>
    <row r="116" spans="1:33" ht="13.5" customHeight="1">
      <c r="B116" s="20" t="s">
        <v>145</v>
      </c>
      <c r="C116" s="21">
        <f>+C114-C115</f>
        <v>1176.9276290293064</v>
      </c>
      <c r="D116" s="21">
        <f t="shared" ref="D116:I116" si="230">+D114-D115</f>
        <v>122.34716367165208</v>
      </c>
      <c r="E116" s="21">
        <f t="shared" si="230"/>
        <v>-527.18496703206756</v>
      </c>
      <c r="F116" s="21">
        <f t="shared" si="230"/>
        <v>3479.8945054435785</v>
      </c>
      <c r="G116" s="21">
        <f t="shared" si="230"/>
        <v>2.151602615541071</v>
      </c>
      <c r="H116" s="21">
        <f t="shared" si="230"/>
        <v>37.170991080366143</v>
      </c>
      <c r="I116" s="21">
        <f t="shared" si="230"/>
        <v>664.18198976400186</v>
      </c>
    </row>
    <row r="117" spans="1:33" ht="13.5" customHeight="1">
      <c r="B117" s="377" t="s">
        <v>154</v>
      </c>
      <c r="C117" s="378" t="s">
        <v>135</v>
      </c>
      <c r="D117" s="379"/>
      <c r="E117" s="379"/>
      <c r="F117" s="379"/>
      <c r="G117" s="379"/>
      <c r="H117" s="379"/>
      <c r="I117" s="380"/>
      <c r="J117" s="377" t="s">
        <v>154</v>
      </c>
      <c r="K117" s="374" t="s">
        <v>4</v>
      </c>
      <c r="L117" s="375"/>
      <c r="M117" s="375"/>
      <c r="N117" s="375"/>
      <c r="O117" s="375"/>
      <c r="P117" s="375"/>
      <c r="Q117" s="376"/>
      <c r="R117" s="377" t="s">
        <v>154</v>
      </c>
      <c r="S117" s="381" t="s">
        <v>4</v>
      </c>
      <c r="T117" s="382"/>
      <c r="U117" s="382"/>
      <c r="V117" s="382"/>
      <c r="W117" s="382"/>
      <c r="X117" s="382"/>
      <c r="Y117" s="383"/>
      <c r="Z117" s="377" t="s">
        <v>154</v>
      </c>
      <c r="AA117" s="378" t="s">
        <v>136</v>
      </c>
      <c r="AB117" s="379"/>
      <c r="AC117" s="379"/>
      <c r="AD117" s="379"/>
      <c r="AE117" s="379"/>
      <c r="AF117" s="379"/>
      <c r="AG117" s="380"/>
    </row>
    <row r="118" spans="1:33" ht="13.5" customHeight="1">
      <c r="B118" s="377"/>
      <c r="C118" s="12" t="s">
        <v>137</v>
      </c>
      <c r="D118" s="13" t="s">
        <v>253</v>
      </c>
      <c r="E118" s="12" t="s">
        <v>139</v>
      </c>
      <c r="F118" s="12" t="s">
        <v>140</v>
      </c>
      <c r="G118" s="12" t="s">
        <v>141</v>
      </c>
      <c r="H118" s="12" t="s">
        <v>142</v>
      </c>
      <c r="I118" s="12" t="s">
        <v>143</v>
      </c>
      <c r="J118" s="377"/>
      <c r="K118" s="45" t="s">
        <v>137</v>
      </c>
      <c r="L118" s="46" t="s">
        <v>253</v>
      </c>
      <c r="M118" s="45" t="s">
        <v>139</v>
      </c>
      <c r="N118" s="45" t="s">
        <v>140</v>
      </c>
      <c r="O118" s="45" t="s">
        <v>141</v>
      </c>
      <c r="P118" s="45" t="s">
        <v>142</v>
      </c>
      <c r="Q118" s="45" t="s">
        <v>143</v>
      </c>
      <c r="R118" s="377"/>
      <c r="S118" s="57" t="s">
        <v>137</v>
      </c>
      <c r="T118" s="58" t="s">
        <v>253</v>
      </c>
      <c r="U118" s="57" t="s">
        <v>139</v>
      </c>
      <c r="V118" s="57" t="s">
        <v>140</v>
      </c>
      <c r="W118" s="57" t="s">
        <v>141</v>
      </c>
      <c r="X118" s="57" t="s">
        <v>142</v>
      </c>
      <c r="Y118" s="57" t="s">
        <v>143</v>
      </c>
      <c r="Z118" s="377"/>
      <c r="AA118" s="12" t="s">
        <v>137</v>
      </c>
      <c r="AB118" s="13" t="s">
        <v>253</v>
      </c>
      <c r="AC118" s="12" t="s">
        <v>139</v>
      </c>
      <c r="AD118" s="12" t="s">
        <v>140</v>
      </c>
      <c r="AE118" s="12" t="s">
        <v>141</v>
      </c>
      <c r="AF118" s="12" t="s">
        <v>142</v>
      </c>
      <c r="AG118" s="12" t="s">
        <v>143</v>
      </c>
    </row>
    <row r="119" spans="1:33" ht="13.5" customHeight="1">
      <c r="A119" s="297" t="s">
        <v>45</v>
      </c>
      <c r="B119" s="14" t="str">
        <f>+'8.คำนวณ'!G73</f>
        <v>หนองหาน,รพช.</v>
      </c>
      <c r="C119" s="315">
        <f>+'8.คำนวณ'!M73</f>
        <v>1440.9263506410684</v>
      </c>
      <c r="D119" s="315">
        <f>+'8.คำนวณ'!N73</f>
        <v>416.88586120824255</v>
      </c>
      <c r="E119" s="315">
        <f>+'8.คำนวณ'!O73</f>
        <v>1280.6213423003019</v>
      </c>
      <c r="F119" s="315">
        <f>+'8.คำนวณ'!P73</f>
        <v>7332.0099635369188</v>
      </c>
      <c r="G119" s="315">
        <f>+'8.คำนวณ'!Q73</f>
        <v>32.541032611033216</v>
      </c>
      <c r="H119" s="315">
        <f>+'8.คำนวณ'!R73</f>
        <v>106.19767258212974</v>
      </c>
      <c r="I119" s="315">
        <f>+'8.คำนวณ'!S73</f>
        <v>731.56410591365932</v>
      </c>
      <c r="J119" s="14" t="str">
        <f>+B119</f>
        <v>หนองหาน,รพช.</v>
      </c>
      <c r="K119" s="50">
        <f>+(C119-C126)*100/C126</f>
        <v>-3.1262880252339174</v>
      </c>
      <c r="L119" s="50">
        <f>+(D119-$D126)*100/$D126</f>
        <v>13.605424160173198</v>
      </c>
      <c r="M119" s="50">
        <f t="shared" ref="L119:Q120" si="231">+(E119-E126)*100/E126</f>
        <v>20.664163281966481</v>
      </c>
      <c r="N119" s="50">
        <f t="shared" si="231"/>
        <v>4.0766423536149201</v>
      </c>
      <c r="O119" s="50">
        <f t="shared" si="231"/>
        <v>64.781180363040292</v>
      </c>
      <c r="P119" s="50">
        <f t="shared" si="231"/>
        <v>5.3131680311312337</v>
      </c>
      <c r="Q119" s="50">
        <f t="shared" si="231"/>
        <v>-8.4294950125072052</v>
      </c>
      <c r="R119" s="14" t="str">
        <f>+J119</f>
        <v>หนองหาน,รพช.</v>
      </c>
      <c r="S119" s="15">
        <f>+K119/100</f>
        <v>-3.126288025233917E-2</v>
      </c>
      <c r="T119" s="15">
        <f t="shared" ref="T119:Y119" si="232">+L119/100</f>
        <v>0.13605424160173199</v>
      </c>
      <c r="U119" s="15">
        <f t="shared" si="232"/>
        <v>0.2066416328196648</v>
      </c>
      <c r="V119" s="15">
        <f t="shared" si="232"/>
        <v>4.0766423536149204E-2</v>
      </c>
      <c r="W119" s="15">
        <f t="shared" si="232"/>
        <v>0.64781180363040292</v>
      </c>
      <c r="X119" s="15">
        <f t="shared" si="232"/>
        <v>5.3131680311312338E-2</v>
      </c>
      <c r="Y119" s="15">
        <f t="shared" si="232"/>
        <v>-8.4294950125072057E-2</v>
      </c>
      <c r="Z119" s="14" t="str">
        <f>+R119</f>
        <v>หนองหาน,รพช.</v>
      </c>
      <c r="AA119" s="16" t="str">
        <f>+IF(AND(C119&gt;C128),"OK","Not OK")</f>
        <v>OK</v>
      </c>
      <c r="AB119" s="16" t="str">
        <f>+IF(AND(D119&gt;D128),"OK","Not OK")</f>
        <v>OK</v>
      </c>
      <c r="AC119" s="16" t="str">
        <f t="shared" ref="AC119:AF119" si="233">+IF(AND(E119&gt;E128),"OK","Not OK")</f>
        <v>OK</v>
      </c>
      <c r="AD119" s="16" t="str">
        <f t="shared" si="233"/>
        <v>OK</v>
      </c>
      <c r="AE119" s="16" t="str">
        <f t="shared" si="233"/>
        <v>OK</v>
      </c>
      <c r="AF119" s="16" t="str">
        <f t="shared" si="233"/>
        <v>OK</v>
      </c>
      <c r="AG119" s="16" t="str">
        <f>+IF(AND(I119&gt;I128),"OK","Not OK")</f>
        <v>OK</v>
      </c>
    </row>
    <row r="120" spans="1:33" ht="13.5" customHeight="1">
      <c r="A120" s="297" t="s">
        <v>45</v>
      </c>
      <c r="B120" s="14" t="str">
        <f>+'8.คำนวณ'!G74</f>
        <v>บ้านผือ,รพช.</v>
      </c>
      <c r="C120" s="315">
        <f>+'8.คำนวณ'!M74</f>
        <v>1287.5193317380849</v>
      </c>
      <c r="D120" s="339">
        <f>+'8.คำนวณ'!N74</f>
        <v>216.46356282451876</v>
      </c>
      <c r="E120" s="315">
        <f>+'8.คำนวณ'!O74</f>
        <v>1404.0116886543535</v>
      </c>
      <c r="F120" s="315">
        <f>+'8.คำนวณ'!P74</f>
        <v>7843.15952688172</v>
      </c>
      <c r="G120" s="315">
        <f>+'8.คำนวณ'!Q74</f>
        <v>19.428317211169922</v>
      </c>
      <c r="H120" s="315">
        <f>+'8.คำนวณ'!R74</f>
        <v>79.78685115897062</v>
      </c>
      <c r="I120" s="315">
        <f>+'8.คำนวณ'!S74</f>
        <v>733.27166060704621</v>
      </c>
      <c r="J120" s="14" t="str">
        <f t="shared" ref="J120:J125" si="234">+B120</f>
        <v>บ้านผือ,รพช.</v>
      </c>
      <c r="K120" s="50">
        <f>+(C120-C126)*100/C126</f>
        <v>-13.439866757070844</v>
      </c>
      <c r="L120" s="50">
        <f>+(D120-D126)*100/D126</f>
        <v>-41.011588163173862</v>
      </c>
      <c r="M120" s="50">
        <f>+(E120-E126)*100/E126</f>
        <v>32.290389089776191</v>
      </c>
      <c r="N120" s="50">
        <f>+(F120-F126)*100/F126</f>
        <v>11.332324023171811</v>
      </c>
      <c r="O120" s="50">
        <f>+(G120-G126)*100/G126</f>
        <v>-1.6189473520673843</v>
      </c>
      <c r="P120" s="50">
        <f>+(H120-H126)*100/H126</f>
        <v>-20.877681605675161</v>
      </c>
      <c r="Q120" s="50">
        <f>+(I120-I126)*100/I126</f>
        <v>-8.2157589307294927</v>
      </c>
      <c r="R120" s="14" t="str">
        <f t="shared" ref="R120:R125" si="235">+J120</f>
        <v>บ้านผือ,รพช.</v>
      </c>
      <c r="S120" s="15">
        <f t="shared" ref="S120:S125" si="236">+K120/100</f>
        <v>-0.13439866757070842</v>
      </c>
      <c r="T120" s="15">
        <f t="shared" ref="T120:T125" si="237">+L120/100</f>
        <v>-0.41011588163173862</v>
      </c>
      <c r="U120" s="15">
        <f t="shared" ref="U120:U125" si="238">+M120/100</f>
        <v>0.32290389089776189</v>
      </c>
      <c r="V120" s="15">
        <f t="shared" ref="V120:V125" si="239">+N120/100</f>
        <v>0.11332324023171811</v>
      </c>
      <c r="W120" s="15">
        <f t="shared" ref="W120:W125" si="240">+O120/100</f>
        <v>-1.6189473520673844E-2</v>
      </c>
      <c r="X120" s="15">
        <f t="shared" ref="X120:X125" si="241">+P120/100</f>
        <v>-0.20877681605675161</v>
      </c>
      <c r="Y120" s="15">
        <f t="shared" ref="Y120:Y125" si="242">+Q120/100</f>
        <v>-8.2157589307294929E-2</v>
      </c>
      <c r="Z120" s="14" t="str">
        <f t="shared" ref="Z120:Z125" si="243">+R120</f>
        <v>บ้านผือ,รพช.</v>
      </c>
      <c r="AA120" s="16" t="str">
        <f>+IF(AND(C120&gt;C128),"OK","Not OK")</f>
        <v>OK</v>
      </c>
      <c r="AB120" s="16" t="str">
        <f t="shared" ref="AB120:AG120" si="244">+IF(AND(D120&gt;D128),"OK","Not OK")</f>
        <v>Not OK</v>
      </c>
      <c r="AC120" s="16" t="str">
        <f t="shared" si="244"/>
        <v>OK</v>
      </c>
      <c r="AD120" s="16" t="str">
        <f t="shared" si="244"/>
        <v>OK</v>
      </c>
      <c r="AE120" s="16" t="str">
        <f t="shared" si="244"/>
        <v>OK</v>
      </c>
      <c r="AF120" s="16" t="str">
        <f t="shared" si="244"/>
        <v>OK</v>
      </c>
      <c r="AG120" s="16" t="str">
        <f t="shared" si="244"/>
        <v>OK</v>
      </c>
    </row>
    <row r="121" spans="1:33" ht="13.5" customHeight="1">
      <c r="A121" s="297" t="s">
        <v>45</v>
      </c>
      <c r="B121" s="14" t="str">
        <f>+'8.คำนวณ'!G75</f>
        <v>เพ็ญ,รพช.</v>
      </c>
      <c r="C121" s="339">
        <f>+'8.คำนวณ'!M75</f>
        <v>1063.4713935698826</v>
      </c>
      <c r="D121" s="315">
        <f>+'8.คำนวณ'!N75</f>
        <v>246.46655942249069</v>
      </c>
      <c r="E121" s="315">
        <f>+'8.คำนวณ'!O75</f>
        <v>976.402367107195</v>
      </c>
      <c r="F121" s="315">
        <f>+'8.คำนวณ'!P75</f>
        <v>5865.6450286098952</v>
      </c>
      <c r="G121" s="339">
        <f>+'8.คำนวณ'!Q75</f>
        <v>9.0086011692079868</v>
      </c>
      <c r="H121" s="315">
        <f>+'8.คำนวณ'!R75</f>
        <v>61.214998234995313</v>
      </c>
      <c r="I121" s="339">
        <f>+'8.คำนวณ'!S75</f>
        <v>574.68426003785089</v>
      </c>
      <c r="J121" s="14" t="str">
        <f t="shared" si="234"/>
        <v>เพ็ญ,รพช.</v>
      </c>
      <c r="K121" s="50">
        <f>+(C121-C126)*100/C126</f>
        <v>-28.502645934500951</v>
      </c>
      <c r="L121" s="50">
        <f>+(D121-D126)*100/D126</f>
        <v>-32.835481771102621</v>
      </c>
      <c r="M121" s="50">
        <f>+(E121-E126)*100/E126</f>
        <v>-8.0003036323804508</v>
      </c>
      <c r="N121" s="50">
        <f>+(F121-F126)*100/F126</f>
        <v>-16.738160088178461</v>
      </c>
      <c r="O121" s="50">
        <f>+(G121-G126)*100/G126</f>
        <v>-54.382273241733373</v>
      </c>
      <c r="P121" s="50">
        <f>+(H121-H126)*100/H126</f>
        <v>-39.294852340932756</v>
      </c>
      <c r="Q121" s="50">
        <f>+(I121-I126)*100/I126</f>
        <v>-28.066279530887158</v>
      </c>
      <c r="R121" s="14" t="str">
        <f t="shared" si="235"/>
        <v>เพ็ญ,รพช.</v>
      </c>
      <c r="S121" s="15">
        <f t="shared" si="236"/>
        <v>-0.28502645934500953</v>
      </c>
      <c r="T121" s="15">
        <f t="shared" si="237"/>
        <v>-0.3283548177110262</v>
      </c>
      <c r="U121" s="15">
        <f t="shared" si="238"/>
        <v>-8.0003036323804511E-2</v>
      </c>
      <c r="V121" s="15">
        <f t="shared" si="239"/>
        <v>-0.16738160088178461</v>
      </c>
      <c r="W121" s="15">
        <f t="shared" si="240"/>
        <v>-0.5438227324173337</v>
      </c>
      <c r="X121" s="15">
        <f t="shared" si="241"/>
        <v>-0.39294852340932757</v>
      </c>
      <c r="Y121" s="15">
        <f t="shared" si="242"/>
        <v>-0.28066279530887156</v>
      </c>
      <c r="Z121" s="14" t="str">
        <f t="shared" si="243"/>
        <v>เพ็ญ,รพช.</v>
      </c>
      <c r="AA121" s="16" t="str">
        <f>+IF(AND(C121&gt;C128),"OK","Not OK")</f>
        <v>Not OK</v>
      </c>
      <c r="AB121" s="16" t="str">
        <f t="shared" ref="AB121:AG121" si="245">+IF(AND(D121&gt;D128),"OK","Not OK")</f>
        <v>OK</v>
      </c>
      <c r="AC121" s="16" t="str">
        <f t="shared" si="245"/>
        <v>OK</v>
      </c>
      <c r="AD121" s="16" t="str">
        <f t="shared" si="245"/>
        <v>OK</v>
      </c>
      <c r="AE121" s="16" t="str">
        <f t="shared" si="245"/>
        <v>Not OK</v>
      </c>
      <c r="AF121" s="16" t="str">
        <f t="shared" si="245"/>
        <v>OK</v>
      </c>
      <c r="AG121" s="16" t="str">
        <f t="shared" si="245"/>
        <v>Not OK</v>
      </c>
    </row>
    <row r="122" spans="1:33" ht="13.5" customHeight="1">
      <c r="A122" s="297" t="s">
        <v>53</v>
      </c>
      <c r="B122" s="14" t="str">
        <f>+'8.คำนวณ'!G76</f>
        <v>วังสะพุง,รพช.</v>
      </c>
      <c r="C122" s="315">
        <f>+'8.คำนวณ'!M76</f>
        <v>1525.200430454699</v>
      </c>
      <c r="D122" s="315">
        <f>+'8.คำนวณ'!N76</f>
        <v>268.00571550126466</v>
      </c>
      <c r="E122" s="315">
        <f>+'8.คำนวณ'!O76</f>
        <v>905.84450662189897</v>
      </c>
      <c r="F122" s="339">
        <f>+'8.คำนวณ'!P76</f>
        <v>3991.6535035750762</v>
      </c>
      <c r="G122" s="315">
        <f>+'8.คำนวณ'!Q76</f>
        <v>15.926583137325855</v>
      </c>
      <c r="H122" s="315">
        <f>+'8.คำนวณ'!R76</f>
        <v>76.668766962185629</v>
      </c>
      <c r="I122" s="315">
        <f>+'8.คำนวณ'!S76</f>
        <v>828.15452904083088</v>
      </c>
      <c r="J122" s="14" t="str">
        <f t="shared" si="234"/>
        <v>วังสะพุง,รพช.</v>
      </c>
      <c r="K122" s="50">
        <f>+(C122-C126)*100/C126</f>
        <v>2.539472012516768</v>
      </c>
      <c r="L122" s="50">
        <f>+(D122-D126)*100/D126</f>
        <v>-26.965853678441114</v>
      </c>
      <c r="M122" s="50">
        <f>+(E122-E126)*100/E126</f>
        <v>-14.648486758183385</v>
      </c>
      <c r="N122" s="50">
        <f>+(F122-F126)*100/F126</f>
        <v>-43.339153089375735</v>
      </c>
      <c r="O122" s="50">
        <f>+(G122-G126)*100/G126</f>
        <v>-19.351017532589605</v>
      </c>
      <c r="P122" s="50">
        <f>+(H122-H126)*100/H126</f>
        <v>-23.969795744968355</v>
      </c>
      <c r="Q122" s="50">
        <f>+(I122-I126)*100/I126</f>
        <v>3.6608108830564956</v>
      </c>
      <c r="R122" s="14" t="str">
        <f t="shared" si="235"/>
        <v>วังสะพุง,รพช.</v>
      </c>
      <c r="S122" s="15">
        <f t="shared" si="236"/>
        <v>2.5394720125167681E-2</v>
      </c>
      <c r="T122" s="15">
        <f t="shared" si="237"/>
        <v>-0.26965853678441115</v>
      </c>
      <c r="U122" s="15">
        <f t="shared" si="238"/>
        <v>-0.14648486758183385</v>
      </c>
      <c r="V122" s="15">
        <f t="shared" si="239"/>
        <v>-0.43339153089375737</v>
      </c>
      <c r="W122" s="15">
        <f t="shared" si="240"/>
        <v>-0.19351017532589604</v>
      </c>
      <c r="X122" s="15">
        <f t="shared" si="241"/>
        <v>-0.23969795744968356</v>
      </c>
      <c r="Y122" s="15">
        <f t="shared" si="242"/>
        <v>3.6608108830564957E-2</v>
      </c>
      <c r="Z122" s="14" t="str">
        <f t="shared" si="243"/>
        <v>วังสะพุง,รพช.</v>
      </c>
      <c r="AA122" s="16" t="str">
        <f>+IF(AND(C122&gt;C128),"OK","Not OK")</f>
        <v>OK</v>
      </c>
      <c r="AB122" s="16" t="str">
        <f t="shared" ref="AB122:AG122" si="246">+IF(AND(D122&gt;D128),"OK","Not OK")</f>
        <v>OK</v>
      </c>
      <c r="AC122" s="16" t="str">
        <f t="shared" si="246"/>
        <v>OK</v>
      </c>
      <c r="AD122" s="16" t="str">
        <f t="shared" si="246"/>
        <v>Not OK</v>
      </c>
      <c r="AE122" s="16" t="str">
        <f t="shared" si="246"/>
        <v>OK</v>
      </c>
      <c r="AF122" s="16" t="str">
        <f t="shared" si="246"/>
        <v>OK</v>
      </c>
      <c r="AG122" s="16" t="str">
        <f t="shared" si="246"/>
        <v>OK</v>
      </c>
    </row>
    <row r="123" spans="1:33" ht="13.5" customHeight="1">
      <c r="A123" s="297" t="s">
        <v>47</v>
      </c>
      <c r="B123" s="14" t="str">
        <f>+'8.คำนวณ'!G77</f>
        <v>โพนพิสัย,รพช.</v>
      </c>
      <c r="C123" s="315">
        <f>+'8.คำนวณ'!M77</f>
        <v>1831.9666310666487</v>
      </c>
      <c r="D123" s="315">
        <f>+'8.คำนวณ'!N77</f>
        <v>448.58316496552663</v>
      </c>
      <c r="E123" s="339">
        <f>+'8.คำนวณ'!O77</f>
        <v>261.49721434359799</v>
      </c>
      <c r="F123" s="315">
        <f>+'8.คำนวณ'!P77</f>
        <v>5892.425906961178</v>
      </c>
      <c r="G123" s="315">
        <f>+'8.คำนวณ'!Q77</f>
        <v>13.049026748866357</v>
      </c>
      <c r="H123" s="315">
        <f>+'8.คำนวณ'!R77</f>
        <v>95.650049625515877</v>
      </c>
      <c r="I123" s="315">
        <f>+'8.คำนวณ'!S77</f>
        <v>1093.3283527105584</v>
      </c>
      <c r="J123" s="14" t="str">
        <f t="shared" si="234"/>
        <v>โพนพิสัย,รพช.</v>
      </c>
      <c r="K123" s="50">
        <f>+(C123-C12)*100/C126</f>
        <v>102.52313680773646</v>
      </c>
      <c r="L123" s="50">
        <f>+(D123-D126)*100/D126</f>
        <v>22.243245619609429</v>
      </c>
      <c r="M123" s="50">
        <f>+(E123-E126)*100/E126</f>
        <v>-75.360911514516886</v>
      </c>
      <c r="N123" s="50">
        <f>+(F123-F126)*100/F126</f>
        <v>-16.358010045837606</v>
      </c>
      <c r="O123" s="50">
        <f>+(G123-G126)*100/G126</f>
        <v>-33.922378678971739</v>
      </c>
      <c r="P123" s="50">
        <f>+(H123-H126)*100/H126</f>
        <v>-5.1466053494937958</v>
      </c>
      <c r="Q123" s="50">
        <f>+(I123-I126)*100/I126</f>
        <v>36.852845246982959</v>
      </c>
      <c r="R123" s="14" t="str">
        <f t="shared" si="235"/>
        <v>โพนพิสัย,รพช.</v>
      </c>
      <c r="S123" s="15">
        <f t="shared" si="236"/>
        <v>1.0252313680773646</v>
      </c>
      <c r="T123" s="15">
        <f t="shared" si="237"/>
        <v>0.22243245619609428</v>
      </c>
      <c r="U123" s="15">
        <f t="shared" si="238"/>
        <v>-0.75360911514516882</v>
      </c>
      <c r="V123" s="15">
        <f t="shared" si="239"/>
        <v>-0.16358010045837607</v>
      </c>
      <c r="W123" s="15">
        <f t="shared" si="240"/>
        <v>-0.33922378678971737</v>
      </c>
      <c r="X123" s="15">
        <f t="shared" si="241"/>
        <v>-5.1466053494937956E-2</v>
      </c>
      <c r="Y123" s="15">
        <f t="shared" si="242"/>
        <v>0.36852845246982957</v>
      </c>
      <c r="Z123" s="14" t="str">
        <f t="shared" si="243"/>
        <v>โพนพิสัย,รพช.</v>
      </c>
      <c r="AA123" s="16" t="str">
        <f>+IF(AND(C123&gt;C128),"OK","Not OK")</f>
        <v>OK</v>
      </c>
      <c r="AB123" s="16" t="str">
        <f>+IF(AND(D123&gt;D128),"OK","Not OK")</f>
        <v>OK</v>
      </c>
      <c r="AC123" s="16" t="str">
        <f t="shared" ref="AC123:AG123" si="247">+IF(AND(E123&gt;E128),"OK","Not OK")</f>
        <v>Not OK</v>
      </c>
      <c r="AD123" s="16" t="str">
        <f t="shared" si="247"/>
        <v>OK</v>
      </c>
      <c r="AE123" s="16" t="str">
        <f t="shared" si="247"/>
        <v>OK</v>
      </c>
      <c r="AF123" s="16" t="str">
        <f t="shared" si="247"/>
        <v>OK</v>
      </c>
      <c r="AG123" s="16" t="str">
        <f t="shared" si="247"/>
        <v>OK</v>
      </c>
    </row>
    <row r="124" spans="1:33" ht="13.5" customHeight="1">
      <c r="A124" s="297" t="s">
        <v>45</v>
      </c>
      <c r="B124" s="14" t="str">
        <f>+'8.คำนวณ'!G78</f>
        <v>สมเด็จพระยุพราชบ้านดุง,รพช.</v>
      </c>
      <c r="C124" s="315">
        <f>+'8.คำนวณ'!M78</f>
        <v>1469.1962314603757</v>
      </c>
      <c r="D124" s="315">
        <f>+'8.คำนวณ'!N78</f>
        <v>527.43138882358357</v>
      </c>
      <c r="E124" s="315">
        <f>+'8.คำนวณ'!O78</f>
        <v>1031.3495751222922</v>
      </c>
      <c r="F124" s="315">
        <f>+'8.คำนวณ'!P78</f>
        <v>6513.6924268104776</v>
      </c>
      <c r="G124" s="315">
        <f>+'8.คำนวณ'!Q78</f>
        <v>28.951687853441079</v>
      </c>
      <c r="H124" s="315">
        <f>+'8.คำนวณ'!R78</f>
        <v>97.753266780082853</v>
      </c>
      <c r="I124" s="315">
        <f>+'8.คำนวณ'!S78</f>
        <v>624.61536578385176</v>
      </c>
      <c r="J124" s="14" t="str">
        <f t="shared" si="234"/>
        <v>สมเด็จพระยุพราชบ้านดุง,รพช.</v>
      </c>
      <c r="K124" s="50">
        <f>+(C124-C126)*100/C126</f>
        <v>-1.225699358205846</v>
      </c>
      <c r="L124" s="50">
        <f>+(D124-D126)*100/D126</f>
        <v>43.730148268956796</v>
      </c>
      <c r="M124" s="50">
        <f>+(E124-E126)*100/E126</f>
        <v>-2.8230051907407718</v>
      </c>
      <c r="N124" s="50">
        <f>+(F124-F126)*100/F126</f>
        <v>-7.5392367880010491</v>
      </c>
      <c r="O124" s="50">
        <f>+(G124-G126)*100/G126</f>
        <v>46.605467472927941</v>
      </c>
      <c r="P124" s="50">
        <f>+(H124-H126)*100/H126</f>
        <v>-3.0609055764260593</v>
      </c>
      <c r="Q124" s="50">
        <f>+(I124-I126)*100/I126</f>
        <v>-21.816360308791229</v>
      </c>
      <c r="R124" s="14" t="str">
        <f t="shared" si="235"/>
        <v>สมเด็จพระยุพราชบ้านดุง,รพช.</v>
      </c>
      <c r="S124" s="15">
        <f t="shared" si="236"/>
        <v>-1.2256993582058459E-2</v>
      </c>
      <c r="T124" s="15">
        <f t="shared" si="237"/>
        <v>0.43730148268956798</v>
      </c>
      <c r="U124" s="15">
        <f t="shared" si="238"/>
        <v>-2.8230051907407717E-2</v>
      </c>
      <c r="V124" s="15">
        <f t="shared" si="239"/>
        <v>-7.5392367880010497E-2</v>
      </c>
      <c r="W124" s="15">
        <f t="shared" si="240"/>
        <v>0.46605467472927942</v>
      </c>
      <c r="X124" s="15">
        <f t="shared" si="241"/>
        <v>-3.0609055764260592E-2</v>
      </c>
      <c r="Y124" s="15">
        <f t="shared" si="242"/>
        <v>-0.21816360308791227</v>
      </c>
      <c r="Z124" s="14" t="str">
        <f t="shared" si="243"/>
        <v>สมเด็จพระยุพราชบ้านดุง,รพช.</v>
      </c>
      <c r="AA124" s="16" t="str">
        <f>+IF(AND(C124&gt;C128),"OK","Not OK")</f>
        <v>OK</v>
      </c>
      <c r="AB124" s="16" t="str">
        <f t="shared" ref="AB124:AG124" si="248">+IF(AND(D124&gt;D128),"OK","Not OK")</f>
        <v>OK</v>
      </c>
      <c r="AC124" s="16" t="str">
        <f t="shared" si="248"/>
        <v>OK</v>
      </c>
      <c r="AD124" s="16" t="str">
        <f t="shared" si="248"/>
        <v>OK</v>
      </c>
      <c r="AE124" s="16" t="str">
        <f t="shared" si="248"/>
        <v>OK</v>
      </c>
      <c r="AF124" s="16" t="str">
        <f t="shared" si="248"/>
        <v>OK</v>
      </c>
      <c r="AG124" s="16" t="str">
        <f t="shared" si="248"/>
        <v>OK</v>
      </c>
    </row>
    <row r="125" spans="1:33" ht="13.5" customHeight="1">
      <c r="A125" s="297" t="s">
        <v>51</v>
      </c>
      <c r="B125" s="14" t="str">
        <f>+'8.คำนวณ'!G79</f>
        <v>สมเด็จพระยุพราชธาตุพนม,รพช.</v>
      </c>
      <c r="C125" s="315">
        <f>+'8.คำนวณ'!M79</f>
        <v>1793.7129870323447</v>
      </c>
      <c r="D125" s="315">
        <f>+'8.คำนวณ'!N79</f>
        <v>444.88002997631708</v>
      </c>
      <c r="E125" s="315">
        <f>+'8.คำนวณ'!O79</f>
        <v>1569.4462701167563</v>
      </c>
      <c r="F125" s="315">
        <f>+'8.คำนวณ'!P79</f>
        <v>11875.139167530224</v>
      </c>
      <c r="G125" s="315">
        <f>+'8.คำนวณ'!Q79</f>
        <v>19.330942911338187</v>
      </c>
      <c r="H125" s="315">
        <f>+'8.คำนวณ'!R79</f>
        <v>188.6075567521263</v>
      </c>
      <c r="I125" s="315">
        <f>+'8.คำนวณ'!S79</f>
        <v>1006.7378476673125</v>
      </c>
      <c r="J125" s="14" t="str">
        <f t="shared" si="234"/>
        <v>สมเด็จพระยุพราชธาตุพนม,รพช.</v>
      </c>
      <c r="K125" s="50">
        <f>+(C125-C126)*100/C126</f>
        <v>20.591614688607237</v>
      </c>
      <c r="L125" s="50">
        <f>+(D125-D126)*100/D126</f>
        <v>21.234105563978265</v>
      </c>
      <c r="M125" s="50">
        <f>+(E125-E126)*100/E126</f>
        <v>47.878154724078826</v>
      </c>
      <c r="N125" s="50">
        <f>+(F125-F126)*100/F126</f>
        <v>68.565593634606117</v>
      </c>
      <c r="O125" s="50">
        <f>+(G125-G126)*100/G126</f>
        <v>-2.1120310306061398</v>
      </c>
      <c r="P125" s="50">
        <f>+(H125-H126)*100/H126</f>
        <v>87.036672586365057</v>
      </c>
      <c r="Q125" s="50">
        <f>+(I125-I126)*100/I126</f>
        <v>26.014237652875707</v>
      </c>
      <c r="R125" s="14" t="str">
        <f t="shared" si="235"/>
        <v>สมเด็จพระยุพราชธาตุพนม,รพช.</v>
      </c>
      <c r="S125" s="15">
        <f t="shared" si="236"/>
        <v>0.20591614688607238</v>
      </c>
      <c r="T125" s="15">
        <f t="shared" si="237"/>
        <v>0.21234105563978264</v>
      </c>
      <c r="U125" s="15">
        <f t="shared" si="238"/>
        <v>0.47878154724078825</v>
      </c>
      <c r="V125" s="15">
        <f t="shared" si="239"/>
        <v>0.68565593634606115</v>
      </c>
      <c r="W125" s="15">
        <f t="shared" si="240"/>
        <v>-2.1120310306061398E-2</v>
      </c>
      <c r="X125" s="15">
        <f t="shared" si="241"/>
        <v>0.8703667258636506</v>
      </c>
      <c r="Y125" s="15">
        <f t="shared" si="242"/>
        <v>0.26014237652875705</v>
      </c>
      <c r="Z125" s="14" t="str">
        <f t="shared" si="243"/>
        <v>สมเด็จพระยุพราชธาตุพนม,รพช.</v>
      </c>
      <c r="AA125" s="16" t="str">
        <f>+IF(AND(C125&gt;C128),"OK","Not OK")</f>
        <v>OK</v>
      </c>
      <c r="AB125" s="16" t="str">
        <f t="shared" ref="AB125:AG125" si="249">+IF(AND(D125&gt;D128),"OK","Not OK")</f>
        <v>OK</v>
      </c>
      <c r="AC125" s="16" t="str">
        <f t="shared" si="249"/>
        <v>OK</v>
      </c>
      <c r="AD125" s="16" t="str">
        <f t="shared" si="249"/>
        <v>OK</v>
      </c>
      <c r="AE125" s="16" t="str">
        <f t="shared" si="249"/>
        <v>OK</v>
      </c>
      <c r="AF125" s="16" t="str">
        <f t="shared" si="249"/>
        <v>OK</v>
      </c>
      <c r="AG125" s="16" t="str">
        <f t="shared" si="249"/>
        <v>OK</v>
      </c>
    </row>
    <row r="126" spans="1:33" ht="13.5" customHeight="1">
      <c r="B126" s="18" t="s">
        <v>144</v>
      </c>
      <c r="C126" s="19">
        <f>AVERAGE(C119:C125)</f>
        <v>1487.4276222804435</v>
      </c>
      <c r="D126" s="19">
        <f t="shared" ref="D126:I126" si="250">AVERAGE(D119:D125)</f>
        <v>366.95946896027766</v>
      </c>
      <c r="E126" s="19">
        <f t="shared" si="250"/>
        <v>1061.310423466628</v>
      </c>
      <c r="F126" s="19">
        <f t="shared" si="250"/>
        <v>7044.8179319864985</v>
      </c>
      <c r="G126" s="19">
        <f t="shared" si="250"/>
        <v>19.748027377483229</v>
      </c>
      <c r="H126" s="19">
        <f t="shared" si="250"/>
        <v>100.83988029942945</v>
      </c>
      <c r="I126" s="19">
        <f t="shared" si="250"/>
        <v>798.90801739444419</v>
      </c>
    </row>
    <row r="127" spans="1:33" ht="13.5" customHeight="1">
      <c r="B127" s="20" t="s">
        <v>268</v>
      </c>
      <c r="C127" s="316">
        <f>STDEV(C119:C125)</f>
        <v>269.61132476193546</v>
      </c>
      <c r="D127" s="316">
        <f t="shared" ref="D127:I127" si="251">STDEV(D119:D125)</f>
        <v>121.06288147229959</v>
      </c>
      <c r="E127" s="316">
        <f t="shared" si="251"/>
        <v>427.3408721750672</v>
      </c>
      <c r="F127" s="316">
        <f t="shared" si="251"/>
        <v>2462.1872135777799</v>
      </c>
      <c r="G127" s="316">
        <f t="shared" si="251"/>
        <v>8.4009904563938083</v>
      </c>
      <c r="H127" s="316">
        <f t="shared" si="251"/>
        <v>41.56508255748404</v>
      </c>
      <c r="I127" s="316">
        <f t="shared" si="251"/>
        <v>191.58526655112726</v>
      </c>
    </row>
    <row r="128" spans="1:33" ht="13.5" customHeight="1">
      <c r="B128" s="20" t="s">
        <v>145</v>
      </c>
      <c r="C128" s="316">
        <f>+C126-C127</f>
        <v>1217.816297518508</v>
      </c>
      <c r="D128" s="316">
        <f t="shared" ref="D128:I128" si="252">+D126-D127</f>
        <v>245.89658748797808</v>
      </c>
      <c r="E128" s="316">
        <f t="shared" si="252"/>
        <v>633.96955129156072</v>
      </c>
      <c r="F128" s="316">
        <f t="shared" si="252"/>
        <v>4582.6307184087182</v>
      </c>
      <c r="G128" s="316">
        <f t="shared" si="252"/>
        <v>11.347036921089421</v>
      </c>
      <c r="H128" s="316">
        <f t="shared" si="252"/>
        <v>59.274797741945413</v>
      </c>
      <c r="I128" s="316">
        <f t="shared" si="252"/>
        <v>607.32275084331695</v>
      </c>
    </row>
    <row r="129" spans="1:33" ht="13.5" customHeight="1">
      <c r="B129" s="377" t="s">
        <v>155</v>
      </c>
      <c r="C129" s="378" t="s">
        <v>135</v>
      </c>
      <c r="D129" s="379"/>
      <c r="E129" s="379"/>
      <c r="F129" s="379"/>
      <c r="G129" s="379"/>
      <c r="H129" s="379"/>
      <c r="I129" s="380"/>
      <c r="J129" s="377" t="s">
        <v>155</v>
      </c>
      <c r="K129" s="374" t="s">
        <v>4</v>
      </c>
      <c r="L129" s="375"/>
      <c r="M129" s="375"/>
      <c r="N129" s="375"/>
      <c r="O129" s="375"/>
      <c r="P129" s="375"/>
      <c r="Q129" s="376"/>
      <c r="R129" s="377" t="s">
        <v>155</v>
      </c>
      <c r="S129" s="381" t="s">
        <v>4</v>
      </c>
      <c r="T129" s="382"/>
      <c r="U129" s="382"/>
      <c r="V129" s="382"/>
      <c r="W129" s="382"/>
      <c r="X129" s="382"/>
      <c r="Y129" s="383"/>
      <c r="Z129" s="377" t="s">
        <v>155</v>
      </c>
      <c r="AA129" s="378" t="s">
        <v>136</v>
      </c>
      <c r="AB129" s="379"/>
      <c r="AC129" s="379"/>
      <c r="AD129" s="379"/>
      <c r="AE129" s="379"/>
      <c r="AF129" s="379"/>
      <c r="AG129" s="380"/>
    </row>
    <row r="130" spans="1:33" ht="13.5" customHeight="1">
      <c r="B130" s="377"/>
      <c r="C130" s="12" t="s">
        <v>137</v>
      </c>
      <c r="D130" s="13" t="s">
        <v>253</v>
      </c>
      <c r="E130" s="12" t="s">
        <v>139</v>
      </c>
      <c r="F130" s="12" t="s">
        <v>140</v>
      </c>
      <c r="G130" s="12" t="s">
        <v>141</v>
      </c>
      <c r="H130" s="12" t="s">
        <v>142</v>
      </c>
      <c r="I130" s="12" t="s">
        <v>143</v>
      </c>
      <c r="J130" s="377"/>
      <c r="K130" s="45" t="s">
        <v>137</v>
      </c>
      <c r="L130" s="46" t="s">
        <v>253</v>
      </c>
      <c r="M130" s="45" t="s">
        <v>139</v>
      </c>
      <c r="N130" s="45" t="s">
        <v>140</v>
      </c>
      <c r="O130" s="45" t="s">
        <v>141</v>
      </c>
      <c r="P130" s="45" t="s">
        <v>142</v>
      </c>
      <c r="Q130" s="45" t="s">
        <v>143</v>
      </c>
      <c r="R130" s="377"/>
      <c r="S130" s="57" t="s">
        <v>137</v>
      </c>
      <c r="T130" s="58" t="s">
        <v>253</v>
      </c>
      <c r="U130" s="57" t="s">
        <v>139</v>
      </c>
      <c r="V130" s="57" t="s">
        <v>140</v>
      </c>
      <c r="W130" s="57" t="s">
        <v>141</v>
      </c>
      <c r="X130" s="57" t="s">
        <v>142</v>
      </c>
      <c r="Y130" s="57" t="s">
        <v>143</v>
      </c>
      <c r="Z130" s="377"/>
      <c r="AA130" s="12" t="s">
        <v>137</v>
      </c>
      <c r="AB130" s="13" t="s">
        <v>253</v>
      </c>
      <c r="AC130" s="12" t="s">
        <v>139</v>
      </c>
      <c r="AD130" s="12" t="s">
        <v>140</v>
      </c>
      <c r="AE130" s="12" t="s">
        <v>141</v>
      </c>
      <c r="AF130" s="12" t="s">
        <v>142</v>
      </c>
      <c r="AG130" s="12" t="s">
        <v>143</v>
      </c>
    </row>
    <row r="131" spans="1:33" ht="13.5" customHeight="1">
      <c r="A131" s="297" t="s">
        <v>45</v>
      </c>
      <c r="B131" s="14" t="str">
        <f>+'8.คำนวณ'!G80</f>
        <v>กุมภวาปี,รพท.</v>
      </c>
      <c r="C131" s="53">
        <f>+'8.คำนวณ'!M80</f>
        <v>2589.064503334168</v>
      </c>
      <c r="D131" s="53">
        <f>+'8.คำนวณ'!N80</f>
        <v>944.03724653759446</v>
      </c>
      <c r="E131" s="53">
        <f>+'8.คำนวณ'!O80</f>
        <v>3804.1492031963476</v>
      </c>
      <c r="F131" s="53">
        <f>+'8.คำนวณ'!P80</f>
        <v>13337.594275545351</v>
      </c>
      <c r="G131" s="53">
        <f>+'8.คำนวณ'!Q80</f>
        <v>54.120001565986769</v>
      </c>
      <c r="H131" s="53">
        <f>+'8.คำนวณ'!R80</f>
        <v>146.93729835962884</v>
      </c>
      <c r="I131" s="53">
        <f>+'8.คำนวณ'!S80</f>
        <v>1353.5658355700295</v>
      </c>
      <c r="J131" s="14" t="str">
        <f>+B131</f>
        <v>กุมภวาปี,รพท.</v>
      </c>
      <c r="K131" s="50">
        <f>+(C131-C136)*100/C136</f>
        <v>6.9775259725747416</v>
      </c>
      <c r="L131" s="50">
        <f t="shared" ref="L131:Q131" si="253">+(D131-D136)*100/D136</f>
        <v>-23.025515697516564</v>
      </c>
      <c r="M131" s="50">
        <f t="shared" si="253"/>
        <v>9.5559077527320611</v>
      </c>
      <c r="N131" s="50">
        <f t="shared" si="253"/>
        <v>-7.4232332981699862</v>
      </c>
      <c r="O131" s="50">
        <f t="shared" si="253"/>
        <v>-4.2298947940320772</v>
      </c>
      <c r="P131" s="50">
        <f t="shared" si="253"/>
        <v>-53.623770930235182</v>
      </c>
      <c r="Q131" s="50">
        <f t="shared" si="253"/>
        <v>2.3278401524577483</v>
      </c>
      <c r="R131" s="14" t="str">
        <f>+J131</f>
        <v>กุมภวาปี,รพท.</v>
      </c>
      <c r="S131" s="15">
        <f>+K131/100</f>
        <v>6.9775259725747413E-2</v>
      </c>
      <c r="T131" s="15">
        <f t="shared" ref="T131:Y135" si="254">+L131/100</f>
        <v>-0.23025515697516563</v>
      </c>
      <c r="U131" s="15">
        <f t="shared" si="254"/>
        <v>9.555907752732061E-2</v>
      </c>
      <c r="V131" s="15">
        <f t="shared" si="254"/>
        <v>-7.4232332981699858E-2</v>
      </c>
      <c r="W131" s="15">
        <f t="shared" si="254"/>
        <v>-4.2298947940320769E-2</v>
      </c>
      <c r="X131" s="15">
        <f t="shared" si="254"/>
        <v>-0.53623770930235182</v>
      </c>
      <c r="Y131" s="15">
        <f t="shared" si="254"/>
        <v>2.3278401524577483E-2</v>
      </c>
      <c r="Z131" s="14" t="str">
        <f>+R131</f>
        <v>กุมภวาปี,รพท.</v>
      </c>
      <c r="AA131" s="16" t="str">
        <f>+IF(AND(C131&gt;C138),"OK","Not OK")</f>
        <v>OK</v>
      </c>
      <c r="AB131" s="16" t="str">
        <f>+IF(AND(D131&gt;D138),"OK","Not OK")</f>
        <v>OK</v>
      </c>
      <c r="AC131" s="16" t="str">
        <f>+IF(AND(E131&gt;E138),"OK","Not OK")</f>
        <v>OK</v>
      </c>
      <c r="AD131" s="16" t="str">
        <f t="shared" ref="AD131:AE131" si="255">+IF(AND(F131&gt;F138),"OK","Not OK")</f>
        <v>OK</v>
      </c>
      <c r="AE131" s="16" t="str">
        <f t="shared" si="255"/>
        <v>OK</v>
      </c>
      <c r="AF131" s="16" t="str">
        <f>+IF(AND(H131&gt;H138),"OK","Not OK")</f>
        <v>OK</v>
      </c>
      <c r="AG131" s="16" t="str">
        <f>+IF(AND(I131&gt;I138),"OK","Not OK")</f>
        <v>OK</v>
      </c>
    </row>
    <row r="132" spans="1:33" ht="13.5" customHeight="1">
      <c r="A132" s="297" t="s">
        <v>55</v>
      </c>
      <c r="B132" s="14" t="str">
        <f>+'8.คำนวณ'!G81</f>
        <v>บึงกาฬ,รพท.</v>
      </c>
      <c r="C132" s="53">
        <f>+'8.คำนวณ'!M81</f>
        <v>2430.7299226028567</v>
      </c>
      <c r="D132" s="53">
        <f>+'8.คำนวณ'!N81</f>
        <v>1565.3090755706237</v>
      </c>
      <c r="E132" s="53">
        <f>+'8.คำนวณ'!O81</f>
        <v>2215.7950764279967</v>
      </c>
      <c r="F132" s="53">
        <f>+'8.คำนวณ'!P81</f>
        <v>12565.953092353526</v>
      </c>
      <c r="G132" s="53">
        <f>+'8.คำนวณ'!Q81</f>
        <v>91.308273223337963</v>
      </c>
      <c r="H132" s="53">
        <f>+'8.คำนวณ'!R81</f>
        <v>271.18298731071002</v>
      </c>
      <c r="I132" s="53">
        <f>+'8.คำนวณ'!S81</f>
        <v>1433.9997261534013</v>
      </c>
      <c r="J132" s="14" t="str">
        <f>+B132</f>
        <v>บึงกาฬ,รพท.</v>
      </c>
      <c r="K132" s="50">
        <f>+(C132-C136)*100/C136</f>
        <v>0.43530128071105662</v>
      </c>
      <c r="L132" s="50">
        <f t="shared" ref="L132:Q132" si="256">+(D132-D136)*100/D136</f>
        <v>27.631467198945519</v>
      </c>
      <c r="M132" s="50">
        <f t="shared" si="256"/>
        <v>-36.187192450775697</v>
      </c>
      <c r="N132" s="50">
        <f t="shared" si="256"/>
        <v>-12.779225114839095</v>
      </c>
      <c r="O132" s="50">
        <f t="shared" si="256"/>
        <v>61.578024385537546</v>
      </c>
      <c r="P132" s="50">
        <f t="shared" si="256"/>
        <v>-14.409448929952532</v>
      </c>
      <c r="Q132" s="50">
        <f t="shared" si="256"/>
        <v>8.4085390606045856</v>
      </c>
      <c r="R132" s="14" t="str">
        <f>+J132</f>
        <v>บึงกาฬ,รพท.</v>
      </c>
      <c r="S132" s="15">
        <f>+K132/100</f>
        <v>4.3530128071105657E-3</v>
      </c>
      <c r="T132" s="15">
        <f t="shared" si="254"/>
        <v>0.2763146719894552</v>
      </c>
      <c r="U132" s="15">
        <f t="shared" si="254"/>
        <v>-0.36187192450775696</v>
      </c>
      <c r="V132" s="15">
        <f t="shared" si="254"/>
        <v>-0.12779225114839096</v>
      </c>
      <c r="W132" s="15">
        <f t="shared" si="254"/>
        <v>0.61578024385537544</v>
      </c>
      <c r="X132" s="15">
        <f t="shared" si="254"/>
        <v>-0.14409448929952531</v>
      </c>
      <c r="Y132" s="15">
        <f t="shared" si="254"/>
        <v>8.4085390606045862E-2</v>
      </c>
      <c r="Z132" s="14" t="str">
        <f>+R132</f>
        <v>บึงกาฬ,รพท.</v>
      </c>
      <c r="AA132" s="16" t="str">
        <f t="shared" ref="AA132:AG132" si="257">+IF(AND(C132&gt;C138),"OK","Not OK")</f>
        <v>OK</v>
      </c>
      <c r="AB132" s="16" t="str">
        <f t="shared" si="257"/>
        <v>OK</v>
      </c>
      <c r="AC132" s="16" t="str">
        <f t="shared" si="257"/>
        <v>OK</v>
      </c>
      <c r="AD132" s="16" t="str">
        <f t="shared" si="257"/>
        <v>OK</v>
      </c>
      <c r="AE132" s="16" t="str">
        <f t="shared" si="257"/>
        <v>OK</v>
      </c>
      <c r="AF132" s="16" t="str">
        <f t="shared" si="257"/>
        <v>OK</v>
      </c>
      <c r="AG132" s="16" t="str">
        <f t="shared" si="257"/>
        <v>OK</v>
      </c>
    </row>
    <row r="133" spans="1:33" ht="13.5" customHeight="1">
      <c r="A133" s="297" t="s">
        <v>49</v>
      </c>
      <c r="B133" s="14" t="str">
        <f>+'8.คำนวณ'!G82</f>
        <v>วานรนิวาส,รพท.</v>
      </c>
      <c r="C133" s="53">
        <f>+'8.คำนวณ'!M82</f>
        <v>2606.184437980492</v>
      </c>
      <c r="D133" s="53">
        <f>+'8.คำนวณ'!N82</f>
        <v>1185.2484730815654</v>
      </c>
      <c r="E133" s="53">
        <f>+'8.คำนวณ'!O82</f>
        <v>2490.7677827289494</v>
      </c>
      <c r="F133" s="53">
        <f>+'8.คำนวณ'!P82</f>
        <v>16075.390684385382</v>
      </c>
      <c r="G133" s="53">
        <f>+'8.คำนวณ'!Q82</f>
        <v>61.616553612408012</v>
      </c>
      <c r="H133" s="53">
        <f>+'8.คำนวณ'!R82</f>
        <v>206.80112257656089</v>
      </c>
      <c r="I133" s="337">
        <f>+'8.คำนวณ'!S82</f>
        <v>904.41107325772327</v>
      </c>
      <c r="J133" s="14" t="str">
        <f>+B133</f>
        <v>วานรนิวาส,รพท.</v>
      </c>
      <c r="K133" s="50">
        <f>+(C133-C136)*100/C136</f>
        <v>7.684904352262615</v>
      </c>
      <c r="L133" s="50">
        <f t="shared" ref="L133:Q133" si="258">+(D133-D136)*100/D136</f>
        <v>-3.3577432242487228</v>
      </c>
      <c r="M133" s="50">
        <f t="shared" si="258"/>
        <v>-28.268237952168093</v>
      </c>
      <c r="N133" s="50">
        <f t="shared" si="258"/>
        <v>11.579919308069284</v>
      </c>
      <c r="O133" s="50">
        <f t="shared" si="258"/>
        <v>9.0359137313503304</v>
      </c>
      <c r="P133" s="50">
        <f t="shared" si="258"/>
        <v>-34.729600043264831</v>
      </c>
      <c r="Q133" s="50">
        <f t="shared" si="258"/>
        <v>-31.627683482824597</v>
      </c>
      <c r="R133" s="14" t="str">
        <f>+J133</f>
        <v>วานรนิวาส,รพท.</v>
      </c>
      <c r="S133" s="15">
        <f>+K133/100</f>
        <v>7.6849043522626156E-2</v>
      </c>
      <c r="T133" s="15">
        <f t="shared" si="254"/>
        <v>-3.3577432242487229E-2</v>
      </c>
      <c r="U133" s="15">
        <f t="shared" si="254"/>
        <v>-0.2826823795216809</v>
      </c>
      <c r="V133" s="15">
        <f t="shared" si="254"/>
        <v>0.11579919308069284</v>
      </c>
      <c r="W133" s="15">
        <f t="shared" si="254"/>
        <v>9.0359137313503299E-2</v>
      </c>
      <c r="X133" s="15">
        <f t="shared" si="254"/>
        <v>-0.3472960004326483</v>
      </c>
      <c r="Y133" s="15">
        <f t="shared" si="254"/>
        <v>-0.31627683482824598</v>
      </c>
      <c r="Z133" s="14" t="str">
        <f>+R133</f>
        <v>วานรนิวาส,รพท.</v>
      </c>
      <c r="AA133" s="16" t="str">
        <f t="shared" ref="AA133:AG133" si="259">+IF(AND(C133&gt;C138),"OK","Not OK")</f>
        <v>OK</v>
      </c>
      <c r="AB133" s="16" t="str">
        <f t="shared" si="259"/>
        <v>OK</v>
      </c>
      <c r="AC133" s="16" t="str">
        <f t="shared" si="259"/>
        <v>OK</v>
      </c>
      <c r="AD133" s="16" t="str">
        <f t="shared" si="259"/>
        <v>OK</v>
      </c>
      <c r="AE133" s="16" t="str">
        <f t="shared" si="259"/>
        <v>OK</v>
      </c>
      <c r="AF133" s="16" t="str">
        <f t="shared" si="259"/>
        <v>OK</v>
      </c>
      <c r="AG133" s="16" t="str">
        <f t="shared" si="259"/>
        <v>Not OK</v>
      </c>
    </row>
    <row r="134" spans="1:33" ht="13.5" customHeight="1">
      <c r="A134" s="297" t="s">
        <v>47</v>
      </c>
      <c r="B134" s="14" t="str">
        <f>+'8.คำนวณ'!G83</f>
        <v>สมเด็จพระยุพราชท่าบ่อ,รพท.</v>
      </c>
      <c r="C134" s="53">
        <f>+'8.คำนวณ'!M83</f>
        <v>2542.7526263139516</v>
      </c>
      <c r="D134" s="53">
        <f>+'8.คำนวณ'!N83</f>
        <v>1621.4550982882913</v>
      </c>
      <c r="E134" s="53">
        <f>+'8.คำนวณ'!O83</f>
        <v>7502.6934774609017</v>
      </c>
      <c r="F134" s="53">
        <f>+'8.คำนวณ'!P83</f>
        <v>19857.189803820344</v>
      </c>
      <c r="G134" s="53">
        <f>+'8.คำนวณ'!Q83</f>
        <v>34.658102559100719</v>
      </c>
      <c r="H134" s="53">
        <f>+'8.คำนวณ'!R83</f>
        <v>795.64634459467698</v>
      </c>
      <c r="I134" s="53">
        <f>+'8.คำนวณ'!S83</f>
        <v>1872.9198985359967</v>
      </c>
      <c r="J134" s="14" t="str">
        <f>+B134</f>
        <v>สมเด็จพระยุพราชท่าบ่อ,รพท.</v>
      </c>
      <c r="K134" s="50">
        <f>+(C134-C136)*100/C136</f>
        <v>5.0639660669065929</v>
      </c>
      <c r="L134" s="50">
        <f t="shared" ref="L134:Q134" si="260">+(D134-D136)*100/D136</f>
        <v>32.209476340193817</v>
      </c>
      <c r="M134" s="50">
        <f t="shared" si="260"/>
        <v>116.07049319282606</v>
      </c>
      <c r="N134" s="50">
        <f t="shared" si="260"/>
        <v>37.829535810127808</v>
      </c>
      <c r="O134" s="50">
        <f t="shared" si="260"/>
        <v>-38.669437688812771</v>
      </c>
      <c r="P134" s="50">
        <f t="shared" si="260"/>
        <v>151.12124387324269</v>
      </c>
      <c r="Q134" s="50">
        <f t="shared" si="260"/>
        <v>41.590340831141155</v>
      </c>
      <c r="R134" s="14" t="str">
        <f>+J134</f>
        <v>สมเด็จพระยุพราชท่าบ่อ,รพท.</v>
      </c>
      <c r="S134" s="15">
        <f>+K134/100</f>
        <v>5.0639660669065931E-2</v>
      </c>
      <c r="T134" s="15">
        <f t="shared" si="254"/>
        <v>0.32209476340193816</v>
      </c>
      <c r="U134" s="15">
        <f t="shared" si="254"/>
        <v>1.1607049319282607</v>
      </c>
      <c r="V134" s="15">
        <f t="shared" si="254"/>
        <v>0.37829535810127807</v>
      </c>
      <c r="W134" s="15">
        <f t="shared" si="254"/>
        <v>-0.38669437688812769</v>
      </c>
      <c r="X134" s="15">
        <f t="shared" si="254"/>
        <v>1.5112124387324268</v>
      </c>
      <c r="Y134" s="15">
        <f t="shared" si="254"/>
        <v>0.41590340831141154</v>
      </c>
      <c r="Z134" s="14" t="str">
        <f>+R134</f>
        <v>สมเด็จพระยุพราชท่าบ่อ,รพท.</v>
      </c>
      <c r="AA134" s="16" t="str">
        <f t="shared" ref="AA134:AG134" si="261">+IF(AND(C134&gt;C138),"OK","Not OK")</f>
        <v>OK</v>
      </c>
      <c r="AB134" s="16" t="str">
        <f t="shared" si="261"/>
        <v>OK</v>
      </c>
      <c r="AC134" s="16" t="str">
        <f t="shared" si="261"/>
        <v>OK</v>
      </c>
      <c r="AD134" s="16" t="str">
        <f t="shared" si="261"/>
        <v>OK</v>
      </c>
      <c r="AE134" s="16" t="str">
        <f t="shared" si="261"/>
        <v>OK</v>
      </c>
      <c r="AF134" s="16" t="str">
        <f t="shared" si="261"/>
        <v>OK</v>
      </c>
      <c r="AG134" s="16" t="str">
        <f t="shared" si="261"/>
        <v>OK</v>
      </c>
    </row>
    <row r="135" spans="1:33" ht="13.5" customHeight="1">
      <c r="A135" s="297" t="s">
        <v>49</v>
      </c>
      <c r="B135" s="14" t="str">
        <f>+'8.คำนวณ'!G84</f>
        <v>สมเด็จพระยุพราชสว่างแดนดิน,รพท.</v>
      </c>
      <c r="C135" s="337">
        <f>+'8.คำนวณ'!M84</f>
        <v>1932.2424283367773</v>
      </c>
      <c r="D135" s="337">
        <f>+'8.คำนวณ'!N84</f>
        <v>816.09412211448443</v>
      </c>
      <c r="E135" s="53">
        <f>+'8.คำนวณ'!O84</f>
        <v>1348.2743605628821</v>
      </c>
      <c r="F135" s="337">
        <f>+'8.คำนวณ'!P84</f>
        <v>10199.193481606895</v>
      </c>
      <c r="G135" s="53">
        <f>+'8.คำนวณ'!Q84</f>
        <v>40.848714198131439</v>
      </c>
      <c r="H135" s="53">
        <f>+'8.คำนวณ'!R84</f>
        <v>163.61989357732136</v>
      </c>
      <c r="I135" s="53">
        <f>+'8.คำนวณ'!S84</f>
        <v>1048.9723488581571</v>
      </c>
      <c r="J135" s="14" t="str">
        <f>+B135</f>
        <v>สมเด็จพระยุพราชสว่างแดนดิน,รพท.</v>
      </c>
      <c r="K135" s="50">
        <f>+(C135-C136)*100/C136</f>
        <v>-20.161697672454988</v>
      </c>
      <c r="L135" s="50">
        <f t="shared" ref="L135:Q135" si="262">+(D135-D136)*100/D136</f>
        <v>-33.457684617374092</v>
      </c>
      <c r="M135" s="50">
        <f t="shared" si="262"/>
        <v>-61.170970542614405</v>
      </c>
      <c r="N135" s="50">
        <f t="shared" si="262"/>
        <v>-29.206996705188054</v>
      </c>
      <c r="O135" s="50">
        <f t="shared" si="262"/>
        <v>-27.714605634043007</v>
      </c>
      <c r="P135" s="50">
        <f t="shared" si="262"/>
        <v>-48.358423969790181</v>
      </c>
      <c r="Q135" s="50">
        <f t="shared" si="262"/>
        <v>-20.699036561378815</v>
      </c>
      <c r="R135" s="14" t="str">
        <f>+J135</f>
        <v>สมเด็จพระยุพราชสว่างแดนดิน,รพท.</v>
      </c>
      <c r="S135" s="15">
        <f>+K135/100</f>
        <v>-0.20161697672454987</v>
      </c>
      <c r="T135" s="15">
        <f t="shared" si="254"/>
        <v>-0.33457684617374089</v>
      </c>
      <c r="U135" s="15">
        <f t="shared" si="254"/>
        <v>-0.611709705426144</v>
      </c>
      <c r="V135" s="15">
        <f t="shared" si="254"/>
        <v>-0.29206996705188054</v>
      </c>
      <c r="W135" s="15">
        <f t="shared" si="254"/>
        <v>-0.27714605634043005</v>
      </c>
      <c r="X135" s="15">
        <f t="shared" si="254"/>
        <v>-0.48358423969790182</v>
      </c>
      <c r="Y135" s="15">
        <f t="shared" si="254"/>
        <v>-0.20699036561378814</v>
      </c>
      <c r="Z135" s="14" t="str">
        <f>+R135</f>
        <v>สมเด็จพระยุพราชสว่างแดนดิน,รพท.</v>
      </c>
      <c r="AA135" s="16" t="str">
        <f t="shared" ref="AA135:AG135" si="263">+IF(AND(C135&gt;C138),"OK","Not OK")</f>
        <v>Not OK</v>
      </c>
      <c r="AB135" s="16" t="str">
        <f t="shared" si="263"/>
        <v>Not OK</v>
      </c>
      <c r="AC135" s="16" t="str">
        <f t="shared" si="263"/>
        <v>OK</v>
      </c>
      <c r="AD135" s="16" t="str">
        <f t="shared" si="263"/>
        <v>Not OK</v>
      </c>
      <c r="AE135" s="16" t="str">
        <f t="shared" si="263"/>
        <v>OK</v>
      </c>
      <c r="AF135" s="16" t="str">
        <f t="shared" si="263"/>
        <v>OK</v>
      </c>
      <c r="AG135" s="16" t="str">
        <f t="shared" si="263"/>
        <v>OK</v>
      </c>
    </row>
    <row r="136" spans="1:33" ht="13.5" customHeight="1">
      <c r="B136" s="18" t="s">
        <v>144</v>
      </c>
      <c r="C136" s="19">
        <f>AVERAGE(C131:C135)</f>
        <v>2420.194783713649</v>
      </c>
      <c r="D136" s="19">
        <f t="shared" ref="D136:I136" si="264">AVERAGE(D131:D135)</f>
        <v>1226.428803118512</v>
      </c>
      <c r="E136" s="19">
        <f t="shared" si="264"/>
        <v>3472.335980075416</v>
      </c>
      <c r="F136" s="19">
        <f t="shared" si="264"/>
        <v>14407.064267542301</v>
      </c>
      <c r="G136" s="19">
        <f t="shared" si="264"/>
        <v>56.510329031792978</v>
      </c>
      <c r="H136" s="19">
        <f t="shared" si="264"/>
        <v>316.83752928377965</v>
      </c>
      <c r="I136" s="19">
        <f t="shared" si="264"/>
        <v>1322.7737764750614</v>
      </c>
      <c r="J136" s="23"/>
      <c r="K136" s="51"/>
      <c r="L136" s="51"/>
      <c r="M136" s="51"/>
      <c r="N136" s="51"/>
      <c r="O136" s="51"/>
      <c r="P136" s="51"/>
      <c r="Q136" s="51"/>
      <c r="R136" s="23"/>
      <c r="S136" s="61"/>
      <c r="T136" s="61"/>
      <c r="U136" s="61"/>
      <c r="V136" s="61"/>
      <c r="W136" s="61"/>
      <c r="X136" s="61"/>
      <c r="Y136" s="61"/>
      <c r="Z136" s="23"/>
      <c r="AA136" s="26"/>
      <c r="AB136" s="26"/>
      <c r="AC136" s="26"/>
      <c r="AD136" s="26"/>
      <c r="AE136" s="26"/>
      <c r="AF136" s="26"/>
      <c r="AG136" s="26"/>
    </row>
    <row r="137" spans="1:33" ht="13.5" customHeight="1">
      <c r="B137" s="20" t="s">
        <v>268</v>
      </c>
      <c r="C137" s="21">
        <f>STDEV(C131:C135)</f>
        <v>281.21968670023443</v>
      </c>
      <c r="D137" s="21">
        <f t="shared" ref="D137:I137" si="265">STDEV(D131:D135)</f>
        <v>360.79806477363542</v>
      </c>
      <c r="E137" s="21">
        <f t="shared" si="265"/>
        <v>2419.0850803473495</v>
      </c>
      <c r="F137" s="21">
        <f t="shared" si="265"/>
        <v>3698.8786938963667</v>
      </c>
      <c r="G137" s="21">
        <f t="shared" si="265"/>
        <v>22.166924097803605</v>
      </c>
      <c r="H137" s="21">
        <f t="shared" si="265"/>
        <v>271.93379800182475</v>
      </c>
      <c r="I137" s="21">
        <f t="shared" si="265"/>
        <v>376.1564473766918</v>
      </c>
      <c r="J137" s="23"/>
      <c r="K137" s="51"/>
      <c r="L137" s="51"/>
      <c r="M137" s="51"/>
      <c r="N137" s="51"/>
      <c r="O137" s="51"/>
      <c r="P137" s="51"/>
      <c r="Q137" s="51"/>
      <c r="R137" s="23"/>
      <c r="S137" s="61"/>
      <c r="T137" s="61"/>
      <c r="U137" s="61"/>
      <c r="V137" s="61"/>
      <c r="W137" s="61"/>
      <c r="X137" s="61"/>
      <c r="Y137" s="61"/>
      <c r="Z137" s="23"/>
      <c r="AA137" s="26"/>
      <c r="AB137" s="26"/>
      <c r="AC137" s="26"/>
      <c r="AD137" s="26"/>
      <c r="AE137" s="26"/>
      <c r="AF137" s="26"/>
      <c r="AG137" s="26"/>
    </row>
    <row r="138" spans="1:33" ht="13.5" customHeight="1">
      <c r="B138" s="20" t="s">
        <v>145</v>
      </c>
      <c r="C138" s="21">
        <f>+C136-C137</f>
        <v>2138.9750970134146</v>
      </c>
      <c r="D138" s="21">
        <f t="shared" ref="D138:I138" si="266">+D136-D137</f>
        <v>865.63073834487659</v>
      </c>
      <c r="E138" s="21">
        <f t="shared" si="266"/>
        <v>1053.2508997280665</v>
      </c>
      <c r="F138" s="21">
        <f t="shared" si="266"/>
        <v>10708.185573645933</v>
      </c>
      <c r="G138" s="21">
        <f t="shared" si="266"/>
        <v>34.343404933989376</v>
      </c>
      <c r="H138" s="21">
        <f t="shared" si="266"/>
        <v>44.90373128195489</v>
      </c>
      <c r="I138" s="21">
        <f t="shared" si="266"/>
        <v>946.61732909836951</v>
      </c>
      <c r="J138" s="23"/>
      <c r="K138" s="51"/>
      <c r="L138" s="51"/>
      <c r="M138" s="51"/>
      <c r="N138" s="51"/>
      <c r="O138" s="51"/>
      <c r="P138" s="51"/>
      <c r="Q138" s="51"/>
      <c r="R138" s="23"/>
      <c r="S138" s="61"/>
      <c r="T138" s="61"/>
      <c r="U138" s="61"/>
      <c r="V138" s="61"/>
      <c r="W138" s="61"/>
      <c r="X138" s="61"/>
      <c r="Y138" s="61"/>
      <c r="Z138" s="23"/>
      <c r="AA138" s="26"/>
      <c r="AB138" s="26"/>
      <c r="AC138" s="26"/>
      <c r="AD138" s="26"/>
      <c r="AE138" s="26"/>
      <c r="AF138" s="26"/>
      <c r="AG138" s="26"/>
    </row>
    <row r="139" spans="1:33" ht="13.5" customHeight="1">
      <c r="B139" s="377" t="s">
        <v>156</v>
      </c>
      <c r="C139" s="378" t="s">
        <v>135</v>
      </c>
      <c r="D139" s="379"/>
      <c r="E139" s="379"/>
      <c r="F139" s="379"/>
      <c r="G139" s="379"/>
      <c r="H139" s="379"/>
      <c r="I139" s="380"/>
      <c r="J139" s="377" t="s">
        <v>156</v>
      </c>
      <c r="K139" s="374" t="s">
        <v>4</v>
      </c>
      <c r="L139" s="375"/>
      <c r="M139" s="375"/>
      <c r="N139" s="375"/>
      <c r="O139" s="375"/>
      <c r="P139" s="375"/>
      <c r="Q139" s="376"/>
      <c r="R139" s="377" t="s">
        <v>156</v>
      </c>
      <c r="S139" s="381" t="s">
        <v>4</v>
      </c>
      <c r="T139" s="382"/>
      <c r="U139" s="382"/>
      <c r="V139" s="382"/>
      <c r="W139" s="382"/>
      <c r="X139" s="382"/>
      <c r="Y139" s="383"/>
      <c r="Z139" s="377" t="s">
        <v>156</v>
      </c>
      <c r="AA139" s="378" t="s">
        <v>136</v>
      </c>
      <c r="AB139" s="379"/>
      <c r="AC139" s="379"/>
      <c r="AD139" s="379"/>
      <c r="AE139" s="379"/>
      <c r="AF139" s="379"/>
      <c r="AG139" s="380"/>
    </row>
    <row r="140" spans="1:33" ht="13.5" customHeight="1">
      <c r="B140" s="377"/>
      <c r="C140" s="12" t="s">
        <v>137</v>
      </c>
      <c r="D140" s="13" t="s">
        <v>253</v>
      </c>
      <c r="E140" s="12" t="s">
        <v>139</v>
      </c>
      <c r="F140" s="12" t="s">
        <v>140</v>
      </c>
      <c r="G140" s="12" t="s">
        <v>141</v>
      </c>
      <c r="H140" s="12" t="s">
        <v>142</v>
      </c>
      <c r="I140" s="12" t="s">
        <v>143</v>
      </c>
      <c r="J140" s="377"/>
      <c r="K140" s="45" t="s">
        <v>137</v>
      </c>
      <c r="L140" s="46" t="s">
        <v>253</v>
      </c>
      <c r="M140" s="45" t="s">
        <v>139</v>
      </c>
      <c r="N140" s="45" t="s">
        <v>140</v>
      </c>
      <c r="O140" s="45" t="s">
        <v>141</v>
      </c>
      <c r="P140" s="45" t="s">
        <v>142</v>
      </c>
      <c r="Q140" s="45" t="s">
        <v>143</v>
      </c>
      <c r="R140" s="377"/>
      <c r="S140" s="57" t="s">
        <v>137</v>
      </c>
      <c r="T140" s="58" t="s">
        <v>253</v>
      </c>
      <c r="U140" s="57" t="s">
        <v>139</v>
      </c>
      <c r="V140" s="57" t="s">
        <v>140</v>
      </c>
      <c r="W140" s="57" t="s">
        <v>141</v>
      </c>
      <c r="X140" s="57" t="s">
        <v>142</v>
      </c>
      <c r="Y140" s="57" t="s">
        <v>143</v>
      </c>
      <c r="Z140" s="377"/>
      <c r="AA140" s="12" t="s">
        <v>137</v>
      </c>
      <c r="AB140" s="13" t="s">
        <v>253</v>
      </c>
      <c r="AC140" s="12" t="s">
        <v>139</v>
      </c>
      <c r="AD140" s="12" t="s">
        <v>140</v>
      </c>
      <c r="AE140" s="12" t="s">
        <v>141</v>
      </c>
      <c r="AF140" s="12" t="s">
        <v>142</v>
      </c>
      <c r="AG140" s="12" t="s">
        <v>143</v>
      </c>
    </row>
    <row r="141" spans="1:33" ht="13.5" customHeight="1">
      <c r="A141" s="297" t="s">
        <v>88</v>
      </c>
      <c r="B141" s="14" t="str">
        <f>+'8.คำนวณ'!G85</f>
        <v>หนองบัวลำภู,รพท.</v>
      </c>
      <c r="C141" s="53">
        <f>+'8.คำนวณ'!M85</f>
        <v>2161.3278749814554</v>
      </c>
      <c r="D141" s="53">
        <f>+'8.คำนวณ'!N85</f>
        <v>1232.3533326739528</v>
      </c>
      <c r="E141" s="337">
        <f>+'8.คำนวณ'!O85</f>
        <v>3548.4428054048071</v>
      </c>
      <c r="F141" s="53">
        <f>+'8.คำนวณ'!P85</f>
        <v>19847.82369289644</v>
      </c>
      <c r="G141" s="53">
        <f>+'8.คำนวณ'!Q85</f>
        <v>69.692264766797663</v>
      </c>
      <c r="H141" s="337">
        <f>+'8.คำนวณ'!R85</f>
        <v>258.35444522507885</v>
      </c>
      <c r="I141" s="53">
        <f>+'8.คำนวณ'!S85</f>
        <v>1757.0395310815488</v>
      </c>
      <c r="J141" s="14" t="str">
        <f>+B141</f>
        <v>หนองบัวลำภู,รพท.</v>
      </c>
      <c r="K141" s="54">
        <f>+(C141-C145)*100/C145</f>
        <v>-16.590158782050473</v>
      </c>
      <c r="L141" s="54">
        <f t="shared" ref="L141:Q141" si="267">+(D141-D145)*100/D145</f>
        <v>-24.527798331071608</v>
      </c>
      <c r="M141" s="54">
        <f t="shared" si="267"/>
        <v>-37.164897052994512</v>
      </c>
      <c r="N141" s="54">
        <f t="shared" si="267"/>
        <v>22.417719877756237</v>
      </c>
      <c r="O141" s="54">
        <f t="shared" si="267"/>
        <v>-34.903367336459574</v>
      </c>
      <c r="P141" s="54">
        <f t="shared" si="267"/>
        <v>-45.839428072965319</v>
      </c>
      <c r="Q141" s="54">
        <f t="shared" si="267"/>
        <v>-20.313700407155039</v>
      </c>
      <c r="R141" s="14" t="str">
        <f>+J141</f>
        <v>หนองบัวลำภู,รพท.</v>
      </c>
      <c r="S141" s="15">
        <f>+K141/100</f>
        <v>-0.16590158782050474</v>
      </c>
      <c r="T141" s="15">
        <f t="shared" ref="T141:Y144" si="268">+L141/100</f>
        <v>-0.24527798331071607</v>
      </c>
      <c r="U141" s="15">
        <f t="shared" si="268"/>
        <v>-0.37164897052994511</v>
      </c>
      <c r="V141" s="15">
        <f t="shared" si="268"/>
        <v>0.22417719877756237</v>
      </c>
      <c r="W141" s="15">
        <f t="shared" si="268"/>
        <v>-0.34903367336459573</v>
      </c>
      <c r="X141" s="15">
        <f t="shared" si="268"/>
        <v>-0.45839428072965321</v>
      </c>
      <c r="Y141" s="15">
        <f t="shared" si="268"/>
        <v>-0.20313700407155039</v>
      </c>
      <c r="Z141" s="14" t="str">
        <f>+R141</f>
        <v>หนองบัวลำภู,รพท.</v>
      </c>
      <c r="AA141" s="16" t="str">
        <f>+IF(AND(C141&gt;C147),"OK","Not OK")</f>
        <v>OK</v>
      </c>
      <c r="AB141" s="16" t="str">
        <f t="shared" ref="AB141:AG141" si="269">+IF(AND(D141&gt;D147),"OK","Not OK")</f>
        <v>OK</v>
      </c>
      <c r="AC141" s="16" t="str">
        <f t="shared" si="269"/>
        <v>Not OK</v>
      </c>
      <c r="AD141" s="16" t="str">
        <f t="shared" si="269"/>
        <v>OK</v>
      </c>
      <c r="AE141" s="16" t="str">
        <f t="shared" si="269"/>
        <v>OK</v>
      </c>
      <c r="AF141" s="16" t="str">
        <f t="shared" si="269"/>
        <v>Not OK</v>
      </c>
      <c r="AG141" s="16" t="str">
        <f t="shared" si="269"/>
        <v>OK</v>
      </c>
    </row>
    <row r="142" spans="1:33" ht="13.5" customHeight="1">
      <c r="A142" s="297" t="s">
        <v>53</v>
      </c>
      <c r="B142" s="14" t="str">
        <f>+'8.คำนวณ'!G86</f>
        <v>เลย,รพท.</v>
      </c>
      <c r="C142" s="53">
        <f>+'8.คำนวณ'!M86</f>
        <v>3241.605709198363</v>
      </c>
      <c r="D142" s="53">
        <f>+'8.คำนวณ'!N86</f>
        <v>2379.5165121338732</v>
      </c>
      <c r="E142" s="53">
        <f>+'8.คำนวณ'!O86</f>
        <v>8107.3606441180418</v>
      </c>
      <c r="F142" s="337">
        <f>+'8.คำนวณ'!P86</f>
        <v>11504.889803767659</v>
      </c>
      <c r="G142" s="53">
        <f>+'8.คำนวณ'!Q86</f>
        <v>183.06865104394095</v>
      </c>
      <c r="H142" s="53">
        <f>+'8.คำนวณ'!R86</f>
        <v>617.29298707809744</v>
      </c>
      <c r="I142" s="53">
        <f>+'8.คำนวณ'!S86</f>
        <v>2875.4329570497694</v>
      </c>
      <c r="J142" s="14" t="str">
        <f>+B142</f>
        <v>เลย,รพท.</v>
      </c>
      <c r="K142" s="50">
        <f>+(C142-C145)*100/C145</f>
        <v>25.099861351556417</v>
      </c>
      <c r="L142" s="50">
        <f t="shared" ref="L142:Q142" si="270">+(D142-D145)*100/D145</f>
        <v>45.72715901911446</v>
      </c>
      <c r="M142" s="50">
        <f t="shared" si="270"/>
        <v>43.563492111448127</v>
      </c>
      <c r="N142" s="50">
        <f t="shared" si="270"/>
        <v>-29.039959291549323</v>
      </c>
      <c r="O142" s="50">
        <f t="shared" si="270"/>
        <v>70.996778036904644</v>
      </c>
      <c r="P142" s="50">
        <f t="shared" si="270"/>
        <v>29.407261398465792</v>
      </c>
      <c r="Q142" s="50">
        <f t="shared" si="270"/>
        <v>30.40834199875118</v>
      </c>
      <c r="R142" s="14" t="str">
        <f>+J142</f>
        <v>เลย,รพท.</v>
      </c>
      <c r="S142" s="15">
        <f>+K142/100</f>
        <v>0.25099861351556418</v>
      </c>
      <c r="T142" s="15">
        <f t="shared" si="268"/>
        <v>0.45727159019114461</v>
      </c>
      <c r="U142" s="15">
        <f t="shared" si="268"/>
        <v>0.43563492111448127</v>
      </c>
      <c r="V142" s="15">
        <f t="shared" si="268"/>
        <v>-0.29039959291549322</v>
      </c>
      <c r="W142" s="15">
        <f t="shared" si="268"/>
        <v>0.7099677803690464</v>
      </c>
      <c r="X142" s="15">
        <f t="shared" si="268"/>
        <v>0.29407261398465789</v>
      </c>
      <c r="Y142" s="15">
        <f t="shared" si="268"/>
        <v>0.30408341998751182</v>
      </c>
      <c r="Z142" s="14" t="str">
        <f>+R142</f>
        <v>เลย,รพท.</v>
      </c>
      <c r="AA142" s="16" t="str">
        <f>+IF(AND(C142&gt;C147),"OK","Not OK")</f>
        <v>OK</v>
      </c>
      <c r="AB142" s="16" t="str">
        <f t="shared" ref="AB142:AG142" si="271">+IF(AND(D142&gt;D147),"OK","Not OK")</f>
        <v>OK</v>
      </c>
      <c r="AC142" s="16" t="str">
        <f t="shared" si="271"/>
        <v>OK</v>
      </c>
      <c r="AD142" s="16" t="str">
        <f t="shared" si="271"/>
        <v>Not OK</v>
      </c>
      <c r="AE142" s="16" t="str">
        <f t="shared" si="271"/>
        <v>OK</v>
      </c>
      <c r="AF142" s="16" t="str">
        <f t="shared" si="271"/>
        <v>OK</v>
      </c>
      <c r="AG142" s="16" t="str">
        <f t="shared" si="271"/>
        <v>OK</v>
      </c>
    </row>
    <row r="143" spans="1:33" ht="13.5" customHeight="1">
      <c r="A143" s="297" t="s">
        <v>47</v>
      </c>
      <c r="B143" s="14" t="str">
        <f>+'8.คำนวณ'!G87</f>
        <v>หนองคาย,รพท.</v>
      </c>
      <c r="C143" s="53">
        <f>+'8.คำนวณ'!M87</f>
        <v>2695.6334766501618</v>
      </c>
      <c r="D143" s="53">
        <f>+'8.คำนวณ'!N87</f>
        <v>1272.5533961457627</v>
      </c>
      <c r="E143" s="53">
        <f>+'8.คำนวณ'!O87</f>
        <v>4493.5383751187765</v>
      </c>
      <c r="F143" s="53">
        <f>+'8.คำนวณ'!P87</f>
        <v>17232.501263002945</v>
      </c>
      <c r="G143" s="53">
        <f>+'8.คำนวณ'!Q87</f>
        <v>103.08068592467859</v>
      </c>
      <c r="H143" s="53">
        <f>+'8.คำนวณ'!R87</f>
        <v>630.98322254296636</v>
      </c>
      <c r="I143" s="53">
        <f>+'8.คำนวณ'!S87</f>
        <v>2054.7506124211877</v>
      </c>
      <c r="J143" s="14" t="str">
        <f>+B143</f>
        <v>หนองคาย,รพท.</v>
      </c>
      <c r="K143" s="50">
        <f>+(C143-C145)*100/C145</f>
        <v>4.0297323103318794</v>
      </c>
      <c r="L143" s="50">
        <f t="shared" ref="L143:Q143" si="272">+(D143-D145)*100/D145</f>
        <v>-22.06585238017696</v>
      </c>
      <c r="M143" s="50">
        <f t="shared" si="272"/>
        <v>-20.429337069532586</v>
      </c>
      <c r="N143" s="50">
        <f t="shared" si="272"/>
        <v>6.2868929636043909</v>
      </c>
      <c r="O143" s="50">
        <f t="shared" si="272"/>
        <v>-3.7166381549216547</v>
      </c>
      <c r="P143" s="50">
        <f t="shared" si="272"/>
        <v>32.277237109342771</v>
      </c>
      <c r="Q143" s="50">
        <f t="shared" si="272"/>
        <v>-6.8117307587332636</v>
      </c>
      <c r="R143" s="14" t="str">
        <f>+J143</f>
        <v>หนองคาย,รพท.</v>
      </c>
      <c r="S143" s="15">
        <f>+K143/100</f>
        <v>4.0297323103318794E-2</v>
      </c>
      <c r="T143" s="15">
        <f t="shared" si="268"/>
        <v>-0.22065852380176959</v>
      </c>
      <c r="U143" s="15">
        <f t="shared" si="268"/>
        <v>-0.20429337069532585</v>
      </c>
      <c r="V143" s="15">
        <f t="shared" si="268"/>
        <v>6.2868929636043902E-2</v>
      </c>
      <c r="W143" s="15">
        <f t="shared" si="268"/>
        <v>-3.7166381549216546E-2</v>
      </c>
      <c r="X143" s="15">
        <f t="shared" si="268"/>
        <v>0.32277237109342771</v>
      </c>
      <c r="Y143" s="15">
        <f t="shared" si="268"/>
        <v>-6.8117307587332643E-2</v>
      </c>
      <c r="Z143" s="14" t="str">
        <f>+R143</f>
        <v>หนองคาย,รพท.</v>
      </c>
      <c r="AA143" s="16" t="str">
        <f>+IF(AND(C143&gt;C147),"OK","Not OK")</f>
        <v>OK</v>
      </c>
      <c r="AB143" s="16" t="str">
        <f t="shared" ref="AB143:AG143" si="273">+IF(AND(D143&gt;D147),"OK","Not OK")</f>
        <v>OK</v>
      </c>
      <c r="AC143" s="16" t="str">
        <f t="shared" si="273"/>
        <v>OK</v>
      </c>
      <c r="AD143" s="16" t="str">
        <f t="shared" si="273"/>
        <v>OK</v>
      </c>
      <c r="AE143" s="16" t="str">
        <f t="shared" si="273"/>
        <v>OK</v>
      </c>
      <c r="AF143" s="16" t="str">
        <f t="shared" si="273"/>
        <v>OK</v>
      </c>
      <c r="AG143" s="16" t="str">
        <f t="shared" si="273"/>
        <v>OK</v>
      </c>
    </row>
    <row r="144" spans="1:33" ht="13.5" customHeight="1">
      <c r="A144" s="297" t="s">
        <v>51</v>
      </c>
      <c r="B144" s="14" t="str">
        <f>+'8.คำนวณ'!G88</f>
        <v>นครพนม,รพท.</v>
      </c>
      <c r="C144" s="53">
        <f>+'8.คำนวณ'!M88</f>
        <v>2266.2908188723236</v>
      </c>
      <c r="D144" s="53">
        <f>+'8.คำนวณ'!N88</f>
        <v>1647.0058437834889</v>
      </c>
      <c r="E144" s="53">
        <f>+'8.คำนวณ'!O88</f>
        <v>6439.5783106370827</v>
      </c>
      <c r="F144" s="53">
        <f>+'8.คำนวณ'!P88</f>
        <v>16267.565418614535</v>
      </c>
      <c r="G144" s="53">
        <f>+'8.คำนวณ'!Q88</f>
        <v>72.397229769187987</v>
      </c>
      <c r="H144" s="53">
        <f>+'8.คำนวณ'!R88</f>
        <v>401.43224798387092</v>
      </c>
      <c r="I144" s="53">
        <f>+'8.คำนวณ'!S88</f>
        <v>2132.5591709752016</v>
      </c>
      <c r="J144" s="14" t="str">
        <f>+B144</f>
        <v>นครพนม,รพท.</v>
      </c>
      <c r="K144" s="50">
        <f>+(C144-C145)*100/C145</f>
        <v>-12.539434879837819</v>
      </c>
      <c r="L144" s="50">
        <f t="shared" ref="L144:Q144" si="274">+(D144-D145)*100/D145</f>
        <v>0.8664916921341147</v>
      </c>
      <c r="M144" s="50">
        <f t="shared" si="274"/>
        <v>14.030742011078949</v>
      </c>
      <c r="N144" s="50">
        <f t="shared" si="274"/>
        <v>0.33534645018872755</v>
      </c>
      <c r="O144" s="50">
        <f t="shared" si="274"/>
        <v>-32.376772545523401</v>
      </c>
      <c r="P144" s="50">
        <f t="shared" si="274"/>
        <v>-15.845070434843215</v>
      </c>
      <c r="Q144" s="50">
        <f t="shared" si="274"/>
        <v>-3.2829108328628549</v>
      </c>
      <c r="R144" s="14" t="str">
        <f>+J144</f>
        <v>นครพนม,รพท.</v>
      </c>
      <c r="S144" s="15">
        <f>+K144/100</f>
        <v>-0.12539434879837819</v>
      </c>
      <c r="T144" s="15">
        <f t="shared" si="268"/>
        <v>8.6649169213411474E-3</v>
      </c>
      <c r="U144" s="15">
        <f t="shared" si="268"/>
        <v>0.1403074201107895</v>
      </c>
      <c r="V144" s="15">
        <f t="shared" si="268"/>
        <v>3.3534645018872757E-3</v>
      </c>
      <c r="W144" s="15">
        <f t="shared" si="268"/>
        <v>-0.32376772545523402</v>
      </c>
      <c r="X144" s="15">
        <f t="shared" si="268"/>
        <v>-0.15845070434843214</v>
      </c>
      <c r="Y144" s="15">
        <f t="shared" si="268"/>
        <v>-3.2829108328628551E-2</v>
      </c>
      <c r="Z144" s="14" t="str">
        <f>+R144</f>
        <v>นครพนม,รพท.</v>
      </c>
      <c r="AA144" s="16" t="str">
        <f>+IF(AND(C144&gt;C147),"OK","Not OK")</f>
        <v>OK</v>
      </c>
      <c r="AB144" s="16" t="str">
        <f t="shared" ref="AB144:AG144" si="275">+IF(AND(D144&gt;D147),"OK","Not OK")</f>
        <v>OK</v>
      </c>
      <c r="AC144" s="16" t="str">
        <f t="shared" si="275"/>
        <v>OK</v>
      </c>
      <c r="AD144" s="16" t="str">
        <f t="shared" si="275"/>
        <v>OK</v>
      </c>
      <c r="AE144" s="16" t="str">
        <f t="shared" si="275"/>
        <v>OK</v>
      </c>
      <c r="AF144" s="16" t="str">
        <f t="shared" si="275"/>
        <v>OK</v>
      </c>
      <c r="AG144" s="16" t="str">
        <f t="shared" si="275"/>
        <v>OK</v>
      </c>
    </row>
    <row r="145" spans="1:33" ht="13.5" customHeight="1">
      <c r="B145" s="18" t="s">
        <v>144</v>
      </c>
      <c r="C145" s="19">
        <f>AVERAGE(C141:C144)</f>
        <v>2591.2144699255759</v>
      </c>
      <c r="D145" s="19">
        <f t="shared" ref="D145:I145" si="276">AVERAGE(D141:D144)</f>
        <v>1632.8572711842694</v>
      </c>
      <c r="E145" s="19">
        <f t="shared" si="276"/>
        <v>5647.2300338196774</v>
      </c>
      <c r="F145" s="19">
        <f t="shared" si="276"/>
        <v>16213.195044570393</v>
      </c>
      <c r="G145" s="19">
        <f t="shared" si="276"/>
        <v>107.05970787615129</v>
      </c>
      <c r="H145" s="19">
        <f t="shared" si="276"/>
        <v>477.01572570750335</v>
      </c>
      <c r="I145" s="19">
        <f t="shared" si="276"/>
        <v>2204.9455678819268</v>
      </c>
      <c r="L145" s="48"/>
      <c r="Q145" s="48"/>
      <c r="T145" s="59"/>
      <c r="Y145" s="59"/>
      <c r="AB145" s="11"/>
      <c r="AG145" s="11"/>
    </row>
    <row r="146" spans="1:33" ht="13.5" customHeight="1">
      <c r="B146" s="20" t="s">
        <v>268</v>
      </c>
      <c r="C146" s="21">
        <f>STDEV(C141:C144)</f>
        <v>491.35525390310994</v>
      </c>
      <c r="D146" s="21">
        <f t="shared" ref="D146:I146" si="277">STDEV(D141:D144)</f>
        <v>531.63975626736647</v>
      </c>
      <c r="E146" s="21">
        <f t="shared" si="277"/>
        <v>2034.368918118173</v>
      </c>
      <c r="F146" s="21">
        <f t="shared" si="277"/>
        <v>3484.2792155773022</v>
      </c>
      <c r="G146" s="21">
        <f t="shared" si="277"/>
        <v>52.886687834214847</v>
      </c>
      <c r="H146" s="21">
        <f t="shared" si="277"/>
        <v>179.73064831058051</v>
      </c>
      <c r="I146" s="21">
        <f t="shared" si="277"/>
        <v>475.38457131685391</v>
      </c>
      <c r="L146" s="48"/>
      <c r="Q146" s="48"/>
      <c r="T146" s="59"/>
      <c r="Y146" s="59"/>
      <c r="AB146" s="11"/>
      <c r="AG146" s="11"/>
    </row>
    <row r="147" spans="1:33" ht="13.5" customHeight="1">
      <c r="B147" s="20" t="s">
        <v>145</v>
      </c>
      <c r="C147" s="21">
        <f>+C145-C146</f>
        <v>2099.8592160224662</v>
      </c>
      <c r="D147" s="21">
        <f t="shared" ref="D147:I147" si="278">+D145-D146</f>
        <v>1101.2175149169029</v>
      </c>
      <c r="E147" s="21">
        <f t="shared" si="278"/>
        <v>3612.8611157015043</v>
      </c>
      <c r="F147" s="21">
        <f t="shared" si="278"/>
        <v>12728.915828993091</v>
      </c>
      <c r="G147" s="21">
        <f t="shared" si="278"/>
        <v>54.173020041936446</v>
      </c>
      <c r="H147" s="21">
        <f t="shared" si="278"/>
        <v>297.28507739692282</v>
      </c>
      <c r="I147" s="21">
        <f t="shared" si="278"/>
        <v>1729.5609965650729</v>
      </c>
      <c r="L147" s="48"/>
      <c r="Q147" s="48"/>
      <c r="T147" s="59"/>
      <c r="Y147" s="59"/>
      <c r="AB147" s="11"/>
      <c r="AG147" s="11"/>
    </row>
    <row r="148" spans="1:33" ht="13.5" customHeight="1">
      <c r="B148" s="377" t="s">
        <v>157</v>
      </c>
      <c r="C148" s="378" t="s">
        <v>135</v>
      </c>
      <c r="D148" s="379"/>
      <c r="E148" s="379"/>
      <c r="F148" s="379"/>
      <c r="G148" s="379"/>
      <c r="H148" s="379"/>
      <c r="I148" s="380"/>
      <c r="J148" s="377" t="s">
        <v>157</v>
      </c>
      <c r="K148" s="374" t="s">
        <v>4</v>
      </c>
      <c r="L148" s="375"/>
      <c r="M148" s="375"/>
      <c r="N148" s="375"/>
      <c r="O148" s="375"/>
      <c r="P148" s="375"/>
      <c r="Q148" s="376"/>
      <c r="R148" s="377" t="s">
        <v>157</v>
      </c>
      <c r="S148" s="381" t="s">
        <v>4</v>
      </c>
      <c r="T148" s="382"/>
      <c r="U148" s="382"/>
      <c r="V148" s="382"/>
      <c r="W148" s="382"/>
      <c r="X148" s="382"/>
      <c r="Y148" s="383"/>
      <c r="Z148" s="377" t="s">
        <v>157</v>
      </c>
      <c r="AA148" s="378" t="s">
        <v>136</v>
      </c>
      <c r="AB148" s="379"/>
      <c r="AC148" s="379"/>
      <c r="AD148" s="379"/>
      <c r="AE148" s="379"/>
      <c r="AF148" s="379"/>
      <c r="AG148" s="380"/>
    </row>
    <row r="149" spans="1:33" ht="13.5" customHeight="1">
      <c r="B149" s="377"/>
      <c r="C149" s="12" t="s">
        <v>137</v>
      </c>
      <c r="D149" s="13" t="s">
        <v>253</v>
      </c>
      <c r="E149" s="12" t="s">
        <v>139</v>
      </c>
      <c r="F149" s="12" t="s">
        <v>140</v>
      </c>
      <c r="G149" s="12" t="s">
        <v>141</v>
      </c>
      <c r="H149" s="12" t="s">
        <v>142</v>
      </c>
      <c r="I149" s="12" t="s">
        <v>143</v>
      </c>
      <c r="J149" s="377"/>
      <c r="K149" s="45" t="s">
        <v>137</v>
      </c>
      <c r="L149" s="46" t="s">
        <v>253</v>
      </c>
      <c r="M149" s="45" t="s">
        <v>139</v>
      </c>
      <c r="N149" s="45" t="s">
        <v>140</v>
      </c>
      <c r="O149" s="45" t="s">
        <v>141</v>
      </c>
      <c r="P149" s="45" t="s">
        <v>142</v>
      </c>
      <c r="Q149" s="45" t="s">
        <v>143</v>
      </c>
      <c r="R149" s="377"/>
      <c r="S149" s="57" t="s">
        <v>137</v>
      </c>
      <c r="T149" s="58" t="s">
        <v>253</v>
      </c>
      <c r="U149" s="57" t="s">
        <v>139</v>
      </c>
      <c r="V149" s="57" t="s">
        <v>140</v>
      </c>
      <c r="W149" s="57" t="s">
        <v>141</v>
      </c>
      <c r="X149" s="57" t="s">
        <v>142</v>
      </c>
      <c r="Y149" s="57" t="s">
        <v>143</v>
      </c>
      <c r="Z149" s="377"/>
      <c r="AA149" s="12" t="s">
        <v>137</v>
      </c>
      <c r="AB149" s="13" t="s">
        <v>253</v>
      </c>
      <c r="AC149" s="12" t="s">
        <v>139</v>
      </c>
      <c r="AD149" s="12" t="s">
        <v>140</v>
      </c>
      <c r="AE149" s="12" t="s">
        <v>141</v>
      </c>
      <c r="AF149" s="12" t="s">
        <v>142</v>
      </c>
      <c r="AG149" s="12" t="s">
        <v>143</v>
      </c>
    </row>
    <row r="150" spans="1:33" ht="13.5" customHeight="1">
      <c r="A150" s="297" t="s">
        <v>45</v>
      </c>
      <c r="B150" s="14" t="str">
        <f>+'8.คำนวณ'!G89</f>
        <v>อุดรธานี,รพศ.</v>
      </c>
      <c r="C150" s="53">
        <f>+'8.คำนวณ'!M89</f>
        <v>4320.5563621793017</v>
      </c>
      <c r="D150" s="53">
        <f>+'8.คำนวณ'!N89</f>
        <v>1690.1826261793319</v>
      </c>
      <c r="E150" s="53">
        <f>+'8.คำนวณ'!O89</f>
        <v>7731.6509510924061</v>
      </c>
      <c r="F150" s="53">
        <f>+'8.คำนวณ'!P89</f>
        <v>29010.572421878958</v>
      </c>
      <c r="G150" s="53">
        <f>+'8.คำนวณ'!Q89</f>
        <v>101.276755871505</v>
      </c>
      <c r="H150" s="53">
        <f>+'8.คำนวณ'!R89</f>
        <v>518.37105514435416</v>
      </c>
      <c r="I150" s="53">
        <f>+'8.คำนวณ'!S89</f>
        <v>2383.8616490323379</v>
      </c>
      <c r="J150" s="14" t="str">
        <f>+B150</f>
        <v>อุดรธานี,รพศ.</v>
      </c>
      <c r="K150" s="50">
        <f>+(C150-C152)*100/C152</f>
        <v>-9.9658074418376419</v>
      </c>
      <c r="L150" s="50">
        <f t="shared" ref="L150:Q150" si="279">+(D150-D152)*100/D152</f>
        <v>-35.836197596577961</v>
      </c>
      <c r="M150" s="50">
        <f t="shared" si="279"/>
        <v>-3.9514008552388744</v>
      </c>
      <c r="N150" s="50">
        <f t="shared" si="279"/>
        <v>-1.8512354844873677</v>
      </c>
      <c r="O150" s="50">
        <f t="shared" si="279"/>
        <v>-26.30946358055942</v>
      </c>
      <c r="P150" s="50">
        <f t="shared" si="279"/>
        <v>-0.24345409201570106</v>
      </c>
      <c r="Q150" s="50">
        <f t="shared" si="279"/>
        <v>-9.4086096483917725</v>
      </c>
      <c r="R150" s="14" t="str">
        <f>+J150</f>
        <v>อุดรธานี,รพศ.</v>
      </c>
      <c r="S150" s="15">
        <f>+K150/100</f>
        <v>-9.9658074418376416E-2</v>
      </c>
      <c r="T150" s="15">
        <f t="shared" ref="T150:Y151" si="280">+L150/100</f>
        <v>-0.35836197596577962</v>
      </c>
      <c r="U150" s="15">
        <f t="shared" si="280"/>
        <v>-3.9514008552388742E-2</v>
      </c>
      <c r="V150" s="15">
        <f t="shared" si="280"/>
        <v>-1.8512354844873676E-2</v>
      </c>
      <c r="W150" s="15">
        <f t="shared" si="280"/>
        <v>-0.26309463580559422</v>
      </c>
      <c r="X150" s="15">
        <f t="shared" si="280"/>
        <v>-2.4345409201570107E-3</v>
      </c>
      <c r="Y150" s="15">
        <f t="shared" si="280"/>
        <v>-9.4086096483917719E-2</v>
      </c>
      <c r="Z150" s="14" t="str">
        <f>+R150</f>
        <v>อุดรธานี,รพศ.</v>
      </c>
      <c r="AA150" s="16" t="str">
        <f>+IF(AND(C150&gt;C154),"OK","Not OK")</f>
        <v>OK</v>
      </c>
      <c r="AB150" s="16" t="str">
        <f t="shared" ref="AB150:AG150" si="281">+IF(AND(D150&gt;D154),"OK","Not OK")</f>
        <v>OK</v>
      </c>
      <c r="AC150" s="16" t="str">
        <f t="shared" si="281"/>
        <v>OK</v>
      </c>
      <c r="AD150" s="16" t="str">
        <f t="shared" si="281"/>
        <v>OK</v>
      </c>
      <c r="AE150" s="16" t="str">
        <f t="shared" si="281"/>
        <v>OK</v>
      </c>
      <c r="AF150" s="16" t="str">
        <f t="shared" si="281"/>
        <v>OK</v>
      </c>
      <c r="AG150" s="16" t="str">
        <f t="shared" si="281"/>
        <v>OK</v>
      </c>
    </row>
    <row r="151" spans="1:33" ht="13.5" customHeight="1">
      <c r="A151" s="297" t="s">
        <v>49</v>
      </c>
      <c r="B151" s="14" t="str">
        <f>+'8.คำนวณ'!G90</f>
        <v>สกลนคร,รพศ.</v>
      </c>
      <c r="C151" s="53">
        <f>+'8.คำนวณ'!M90</f>
        <v>5277.0337075893785</v>
      </c>
      <c r="D151" s="53">
        <f>+'8.คำนวณ'!N90</f>
        <v>3578.1542331374394</v>
      </c>
      <c r="E151" s="53">
        <f>+'8.คำนวณ'!O90</f>
        <v>8367.8049908719931</v>
      </c>
      <c r="F151" s="53">
        <f>+'8.คำนวณ'!P90</f>
        <v>30104.939760230627</v>
      </c>
      <c r="G151" s="53">
        <f>+'8.คำนวณ'!Q90</f>
        <v>173.59369776461972</v>
      </c>
      <c r="H151" s="53">
        <f>+'8.คำนวณ'!R90</f>
        <v>520.90120599127306</v>
      </c>
      <c r="I151" s="53">
        <f>+'8.คำนวณ'!S90</f>
        <v>2879.0262253671262</v>
      </c>
      <c r="J151" s="14" t="str">
        <f>+B151</f>
        <v>สกลนคร,รพศ.</v>
      </c>
      <c r="K151" s="50">
        <f>+(C151-C152)*100/C152</f>
        <v>9.9658074418376223</v>
      </c>
      <c r="L151" s="50">
        <f t="shared" ref="L151:Q151" si="282">+(D151-D152)*100/D152</f>
        <v>35.836197596577954</v>
      </c>
      <c r="M151" s="50">
        <f t="shared" si="282"/>
        <v>3.9514008552388744</v>
      </c>
      <c r="N151" s="50">
        <f t="shared" si="282"/>
        <v>1.8512354844873802</v>
      </c>
      <c r="O151" s="50">
        <f t="shared" si="282"/>
        <v>26.309463580559438</v>
      </c>
      <c r="P151" s="50">
        <f t="shared" si="282"/>
        <v>0.24345409201572293</v>
      </c>
      <c r="Q151" s="50">
        <f t="shared" si="282"/>
        <v>9.4086096483917565</v>
      </c>
      <c r="R151" s="14" t="str">
        <f>+J151</f>
        <v>สกลนคร,รพศ.</v>
      </c>
      <c r="S151" s="15">
        <f>+K151/100</f>
        <v>9.9658074418376222E-2</v>
      </c>
      <c r="T151" s="15">
        <f t="shared" si="280"/>
        <v>0.35836197596577951</v>
      </c>
      <c r="U151" s="15">
        <f t="shared" si="280"/>
        <v>3.9514008552388742E-2</v>
      </c>
      <c r="V151" s="15">
        <f t="shared" si="280"/>
        <v>1.8512354844873801E-2</v>
      </c>
      <c r="W151" s="15">
        <f t="shared" si="280"/>
        <v>0.26309463580559439</v>
      </c>
      <c r="X151" s="15">
        <f t="shared" si="280"/>
        <v>2.4345409201572293E-3</v>
      </c>
      <c r="Y151" s="15">
        <f t="shared" si="280"/>
        <v>9.4086096483917567E-2</v>
      </c>
      <c r="Z151" s="14" t="str">
        <f>+R151</f>
        <v>สกลนคร,รพศ.</v>
      </c>
      <c r="AA151" s="16" t="str">
        <f>+IF(AND(C151&gt;C154),"OK","Not OK")</f>
        <v>OK</v>
      </c>
      <c r="AB151" s="16" t="str">
        <f t="shared" ref="AB151:AG151" si="283">+IF(AND(D151&gt;D154),"OK","Not OK")</f>
        <v>OK</v>
      </c>
      <c r="AC151" s="16" t="str">
        <f t="shared" si="283"/>
        <v>OK</v>
      </c>
      <c r="AD151" s="16" t="str">
        <f t="shared" si="283"/>
        <v>OK</v>
      </c>
      <c r="AE151" s="16" t="str">
        <f t="shared" si="283"/>
        <v>OK</v>
      </c>
      <c r="AF151" s="16" t="str">
        <f t="shared" si="283"/>
        <v>OK</v>
      </c>
      <c r="AG151" s="16" t="str">
        <f t="shared" si="283"/>
        <v>OK</v>
      </c>
    </row>
    <row r="152" spans="1:33" ht="13.5" customHeight="1">
      <c r="B152" s="18" t="s">
        <v>144</v>
      </c>
      <c r="C152" s="19">
        <f t="shared" ref="C152:I152" si="284">AVERAGE(C150:C151)</f>
        <v>4798.7950348843406</v>
      </c>
      <c r="D152" s="19">
        <f t="shared" si="284"/>
        <v>2634.1684296583858</v>
      </c>
      <c r="E152" s="19">
        <f t="shared" si="284"/>
        <v>8049.7279709821996</v>
      </c>
      <c r="F152" s="19">
        <f t="shared" si="284"/>
        <v>29557.756091054791</v>
      </c>
      <c r="G152" s="19">
        <f t="shared" si="284"/>
        <v>137.43522681806235</v>
      </c>
      <c r="H152" s="19">
        <f t="shared" si="284"/>
        <v>519.63613056781355</v>
      </c>
      <c r="I152" s="19">
        <f t="shared" si="284"/>
        <v>2631.4439371997323</v>
      </c>
      <c r="L152" s="48"/>
      <c r="Q152" s="48"/>
      <c r="T152" s="59"/>
      <c r="Y152" s="59"/>
      <c r="AB152" s="11"/>
      <c r="AG152" s="11"/>
    </row>
    <row r="153" spans="1:33" ht="13.5" customHeight="1">
      <c r="B153" s="20" t="s">
        <v>268</v>
      </c>
      <c r="C153" s="21">
        <f t="shared" ref="C153:I153" si="285">STDEV(C150:C151)</f>
        <v>676.331616990773</v>
      </c>
      <c r="D153" s="21">
        <f t="shared" si="285"/>
        <v>1334.9975259677406</v>
      </c>
      <c r="E153" s="21">
        <f t="shared" si="285"/>
        <v>449.8288354073627</v>
      </c>
      <c r="F153" s="21">
        <f t="shared" si="285"/>
        <v>773.83456605753804</v>
      </c>
      <c r="G153" s="21">
        <f t="shared" si="285"/>
        <v>51.135800007295074</v>
      </c>
      <c r="H153" s="21">
        <f t="shared" si="285"/>
        <v>1.7890868212812407</v>
      </c>
      <c r="I153" s="21">
        <f t="shared" si="285"/>
        <v>350.13422972969266</v>
      </c>
    </row>
    <row r="154" spans="1:33" ht="13.5" customHeight="1">
      <c r="B154" s="20" t="s">
        <v>145</v>
      </c>
      <c r="C154" s="21">
        <f>+C152-C153</f>
        <v>4122.4634178935676</v>
      </c>
      <c r="D154" s="21">
        <f t="shared" ref="D154:I154" si="286">+D152-D153</f>
        <v>1299.1709036906452</v>
      </c>
      <c r="E154" s="21">
        <f t="shared" si="286"/>
        <v>7599.8991355748367</v>
      </c>
      <c r="F154" s="21">
        <f t="shared" si="286"/>
        <v>28783.921524997251</v>
      </c>
      <c r="G154" s="21">
        <f t="shared" si="286"/>
        <v>86.299426810767272</v>
      </c>
      <c r="H154" s="21">
        <f t="shared" si="286"/>
        <v>517.84704374653234</v>
      </c>
      <c r="I154" s="21">
        <f t="shared" si="286"/>
        <v>2281.3097074700395</v>
      </c>
    </row>
  </sheetData>
  <mergeCells count="104">
    <mergeCell ref="R107:R108"/>
    <mergeCell ref="S107:Y107"/>
    <mergeCell ref="R117:R118"/>
    <mergeCell ref="S117:Y117"/>
    <mergeCell ref="R129:R130"/>
    <mergeCell ref="S129:Y129"/>
    <mergeCell ref="R75:R76"/>
    <mergeCell ref="S75:Y75"/>
    <mergeCell ref="R86:R87"/>
    <mergeCell ref="S86:Y86"/>
    <mergeCell ref="R96:R97"/>
    <mergeCell ref="S96:Y96"/>
    <mergeCell ref="S29:Y29"/>
    <mergeCell ref="R47:R48"/>
    <mergeCell ref="S47:Y47"/>
    <mergeCell ref="R64:R65"/>
    <mergeCell ref="S64:Y64"/>
    <mergeCell ref="K2:Q2"/>
    <mergeCell ref="K14:Q14"/>
    <mergeCell ref="Z2:Z3"/>
    <mergeCell ref="K64:Q64"/>
    <mergeCell ref="AA2:AG2"/>
    <mergeCell ref="R2:R3"/>
    <mergeCell ref="S2:Y2"/>
    <mergeCell ref="R14:R15"/>
    <mergeCell ref="S14:Y14"/>
    <mergeCell ref="B2:B3"/>
    <mergeCell ref="C2:I2"/>
    <mergeCell ref="J2:J3"/>
    <mergeCell ref="B14:B15"/>
    <mergeCell ref="C14:I14"/>
    <mergeCell ref="J14:J15"/>
    <mergeCell ref="Z14:Z15"/>
    <mergeCell ref="AA14:AG14"/>
    <mergeCell ref="K75:Q75"/>
    <mergeCell ref="Z64:Z65"/>
    <mergeCell ref="AA64:AG64"/>
    <mergeCell ref="B29:B30"/>
    <mergeCell ref="C29:I29"/>
    <mergeCell ref="J29:J30"/>
    <mergeCell ref="B47:B48"/>
    <mergeCell ref="C47:I47"/>
    <mergeCell ref="J47:J48"/>
    <mergeCell ref="K29:Q29"/>
    <mergeCell ref="K47:Q47"/>
    <mergeCell ref="B64:B65"/>
    <mergeCell ref="C64:I64"/>
    <mergeCell ref="J64:J65"/>
    <mergeCell ref="B75:B76"/>
    <mergeCell ref="C75:I75"/>
    <mergeCell ref="J75:J76"/>
    <mergeCell ref="Z29:Z30"/>
    <mergeCell ref="AA29:AG29"/>
    <mergeCell ref="Z47:Z48"/>
    <mergeCell ref="AA47:AG47"/>
    <mergeCell ref="Z75:Z76"/>
    <mergeCell ref="AA75:AG75"/>
    <mergeCell ref="R29:R30"/>
    <mergeCell ref="K107:Q107"/>
    <mergeCell ref="K117:Q117"/>
    <mergeCell ref="Z107:Z108"/>
    <mergeCell ref="AA107:AG107"/>
    <mergeCell ref="B86:B87"/>
    <mergeCell ref="C86:I86"/>
    <mergeCell ref="J86:J87"/>
    <mergeCell ref="B96:B97"/>
    <mergeCell ref="C96:I96"/>
    <mergeCell ref="J96:J97"/>
    <mergeCell ref="K86:Q86"/>
    <mergeCell ref="K96:Q96"/>
    <mergeCell ref="B107:B108"/>
    <mergeCell ref="C107:I107"/>
    <mergeCell ref="J107:J108"/>
    <mergeCell ref="B117:B118"/>
    <mergeCell ref="C117:I117"/>
    <mergeCell ref="J117:J118"/>
    <mergeCell ref="Z86:Z87"/>
    <mergeCell ref="AA86:AG86"/>
    <mergeCell ref="Z96:Z97"/>
    <mergeCell ref="AA96:AG96"/>
    <mergeCell ref="Z117:Z118"/>
    <mergeCell ref="AA117:AG117"/>
    <mergeCell ref="K148:Q148"/>
    <mergeCell ref="Z148:Z149"/>
    <mergeCell ref="AA148:AG148"/>
    <mergeCell ref="B129:B130"/>
    <mergeCell ref="C129:I129"/>
    <mergeCell ref="J129:J130"/>
    <mergeCell ref="B139:B140"/>
    <mergeCell ref="C139:I139"/>
    <mergeCell ref="J139:J140"/>
    <mergeCell ref="K129:Q129"/>
    <mergeCell ref="K139:Q139"/>
    <mergeCell ref="B148:B149"/>
    <mergeCell ref="C148:I148"/>
    <mergeCell ref="J148:J149"/>
    <mergeCell ref="Z129:Z130"/>
    <mergeCell ref="AA129:AG129"/>
    <mergeCell ref="Z139:Z140"/>
    <mergeCell ref="AA139:AG139"/>
    <mergeCell ref="R139:R140"/>
    <mergeCell ref="S139:Y139"/>
    <mergeCell ref="R148:R149"/>
    <mergeCell ref="S148:Y148"/>
  </mergeCells>
  <conditionalFormatting sqref="AA16:AG25">
    <cfRule type="containsText" dxfId="2" priority="2" operator="containsText" text="Not OK">
      <formula>NOT(ISERROR(SEARCH("Not OK",AA16)))</formula>
    </cfRule>
  </conditionalFormatting>
  <conditionalFormatting sqref="AA1:AG1048576">
    <cfRule type="containsText" dxfId="1" priority="1" operator="containsText" text="Not OK">
      <formula>NOT(ISERROR(SEARCH("Not OK",AA1)))</formula>
    </cfRule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AX154"/>
  <sheetViews>
    <sheetView zoomScale="54" zoomScaleNormal="54" zoomScaleSheetLayoutView="76" workbookViewId="0">
      <selection activeCell="B14" sqref="B14:M26"/>
    </sheetView>
  </sheetViews>
  <sheetFormatPr defaultColWidth="9" defaultRowHeight="13.2"/>
  <cols>
    <col min="1" max="1" width="11.77734375" style="175" customWidth="1"/>
    <col min="2" max="2" width="30.77734375" style="11" customWidth="1"/>
    <col min="3" max="4" width="16.5546875" style="11" customWidth="1"/>
    <col min="5" max="8" width="14.21875" style="11" customWidth="1"/>
    <col min="9" max="13" width="14.44140625" style="11" customWidth="1"/>
    <col min="14" max="14" width="20.6640625" style="11" hidden="1" customWidth="1"/>
    <col min="15" max="15" width="16.6640625" style="48" hidden="1" customWidth="1"/>
    <col min="16" max="16" width="16.6640625" style="49" hidden="1" customWidth="1"/>
    <col min="17" max="20" width="14.5546875" style="48" hidden="1" customWidth="1"/>
    <col min="21" max="21" width="14.5546875" style="49" hidden="1" customWidth="1"/>
    <col min="22" max="25" width="14.44140625" style="11" hidden="1" customWidth="1"/>
    <col min="26" max="26" width="20.6640625" style="11" hidden="1" customWidth="1"/>
    <col min="27" max="27" width="16.6640625" style="59" hidden="1" customWidth="1"/>
    <col min="28" max="28" width="16.6640625" style="60" hidden="1" customWidth="1"/>
    <col min="29" max="32" width="14.5546875" style="59" hidden="1" customWidth="1"/>
    <col min="33" max="37" width="14.5546875" style="60" hidden="1" customWidth="1"/>
    <col min="38" max="38" width="20.6640625" style="11" customWidth="1"/>
    <col min="39" max="39" width="16.6640625" style="11" customWidth="1"/>
    <col min="40" max="40" width="16.6640625" style="22" customWidth="1"/>
    <col min="41" max="44" width="15.109375" style="11" customWidth="1"/>
    <col min="45" max="45" width="15.109375" style="22" customWidth="1"/>
    <col min="46" max="49" width="14.5546875" style="60" customWidth="1"/>
    <col min="50" max="271" width="9" style="11"/>
    <col min="272" max="272" width="20.5546875" style="11" customWidth="1"/>
    <col min="273" max="274" width="16.5546875" style="11" customWidth="1"/>
    <col min="275" max="279" width="14.21875" style="11" customWidth="1"/>
    <col min="280" max="280" width="9" style="11" customWidth="1"/>
    <col min="281" max="281" width="20.6640625" style="11" customWidth="1"/>
    <col min="282" max="283" width="16.6640625" style="11" customWidth="1"/>
    <col min="284" max="288" width="14.5546875" style="11" customWidth="1"/>
    <col min="289" max="289" width="9" style="11" customWidth="1"/>
    <col min="290" max="290" width="20.6640625" style="11" customWidth="1"/>
    <col min="291" max="292" width="16.6640625" style="11" customWidth="1"/>
    <col min="293" max="297" width="15.109375" style="11" customWidth="1"/>
    <col min="298" max="527" width="9" style="11"/>
    <col min="528" max="528" width="20.5546875" style="11" customWidth="1"/>
    <col min="529" max="530" width="16.5546875" style="11" customWidth="1"/>
    <col min="531" max="535" width="14.21875" style="11" customWidth="1"/>
    <col min="536" max="536" width="9" style="11" customWidth="1"/>
    <col min="537" max="537" width="20.6640625" style="11" customWidth="1"/>
    <col min="538" max="539" width="16.6640625" style="11" customWidth="1"/>
    <col min="540" max="544" width="14.5546875" style="11" customWidth="1"/>
    <col min="545" max="545" width="9" style="11" customWidth="1"/>
    <col min="546" max="546" width="20.6640625" style="11" customWidth="1"/>
    <col min="547" max="548" width="16.6640625" style="11" customWidth="1"/>
    <col min="549" max="553" width="15.109375" style="11" customWidth="1"/>
    <col min="554" max="783" width="9" style="11"/>
    <col min="784" max="784" width="20.5546875" style="11" customWidth="1"/>
    <col min="785" max="786" width="16.5546875" style="11" customWidth="1"/>
    <col min="787" max="791" width="14.21875" style="11" customWidth="1"/>
    <col min="792" max="792" width="9" style="11" customWidth="1"/>
    <col min="793" max="793" width="20.6640625" style="11" customWidth="1"/>
    <col min="794" max="795" width="16.6640625" style="11" customWidth="1"/>
    <col min="796" max="800" width="14.5546875" style="11" customWidth="1"/>
    <col min="801" max="801" width="9" style="11" customWidth="1"/>
    <col min="802" max="802" width="20.6640625" style="11" customWidth="1"/>
    <col min="803" max="804" width="16.6640625" style="11" customWidth="1"/>
    <col min="805" max="809" width="15.109375" style="11" customWidth="1"/>
    <col min="810" max="1039" width="9" style="11"/>
    <col min="1040" max="1040" width="20.5546875" style="11" customWidth="1"/>
    <col min="1041" max="1042" width="16.5546875" style="11" customWidth="1"/>
    <col min="1043" max="1047" width="14.21875" style="11" customWidth="1"/>
    <col min="1048" max="1048" width="9" style="11" customWidth="1"/>
    <col min="1049" max="1049" width="20.6640625" style="11" customWidth="1"/>
    <col min="1050" max="1051" width="16.6640625" style="11" customWidth="1"/>
    <col min="1052" max="1056" width="14.5546875" style="11" customWidth="1"/>
    <col min="1057" max="1057" width="9" style="11" customWidth="1"/>
    <col min="1058" max="1058" width="20.6640625" style="11" customWidth="1"/>
    <col min="1059" max="1060" width="16.6640625" style="11" customWidth="1"/>
    <col min="1061" max="1065" width="15.109375" style="11" customWidth="1"/>
    <col min="1066" max="1295" width="9" style="11"/>
    <col min="1296" max="1296" width="20.5546875" style="11" customWidth="1"/>
    <col min="1297" max="1298" width="16.5546875" style="11" customWidth="1"/>
    <col min="1299" max="1303" width="14.21875" style="11" customWidth="1"/>
    <col min="1304" max="1304" width="9" style="11" customWidth="1"/>
    <col min="1305" max="1305" width="20.6640625" style="11" customWidth="1"/>
    <col min="1306" max="1307" width="16.6640625" style="11" customWidth="1"/>
    <col min="1308" max="1312" width="14.5546875" style="11" customWidth="1"/>
    <col min="1313" max="1313" width="9" style="11" customWidth="1"/>
    <col min="1314" max="1314" width="20.6640625" style="11" customWidth="1"/>
    <col min="1315" max="1316" width="16.6640625" style="11" customWidth="1"/>
    <col min="1317" max="1321" width="15.109375" style="11" customWidth="1"/>
    <col min="1322" max="1551" width="9" style="11"/>
    <col min="1552" max="1552" width="20.5546875" style="11" customWidth="1"/>
    <col min="1553" max="1554" width="16.5546875" style="11" customWidth="1"/>
    <col min="1555" max="1559" width="14.21875" style="11" customWidth="1"/>
    <col min="1560" max="1560" width="9" style="11" customWidth="1"/>
    <col min="1561" max="1561" width="20.6640625" style="11" customWidth="1"/>
    <col min="1562" max="1563" width="16.6640625" style="11" customWidth="1"/>
    <col min="1564" max="1568" width="14.5546875" style="11" customWidth="1"/>
    <col min="1569" max="1569" width="9" style="11" customWidth="1"/>
    <col min="1570" max="1570" width="20.6640625" style="11" customWidth="1"/>
    <col min="1571" max="1572" width="16.6640625" style="11" customWidth="1"/>
    <col min="1573" max="1577" width="15.109375" style="11" customWidth="1"/>
    <col min="1578" max="1807" width="9" style="11"/>
    <col min="1808" max="1808" width="20.5546875" style="11" customWidth="1"/>
    <col min="1809" max="1810" width="16.5546875" style="11" customWidth="1"/>
    <col min="1811" max="1815" width="14.21875" style="11" customWidth="1"/>
    <col min="1816" max="1816" width="9" style="11" customWidth="1"/>
    <col min="1817" max="1817" width="20.6640625" style="11" customWidth="1"/>
    <col min="1818" max="1819" width="16.6640625" style="11" customWidth="1"/>
    <col min="1820" max="1824" width="14.5546875" style="11" customWidth="1"/>
    <col min="1825" max="1825" width="9" style="11" customWidth="1"/>
    <col min="1826" max="1826" width="20.6640625" style="11" customWidth="1"/>
    <col min="1827" max="1828" width="16.6640625" style="11" customWidth="1"/>
    <col min="1829" max="1833" width="15.109375" style="11" customWidth="1"/>
    <col min="1834" max="2063" width="9" style="11"/>
    <col min="2064" max="2064" width="20.5546875" style="11" customWidth="1"/>
    <col min="2065" max="2066" width="16.5546875" style="11" customWidth="1"/>
    <col min="2067" max="2071" width="14.21875" style="11" customWidth="1"/>
    <col min="2072" max="2072" width="9" style="11" customWidth="1"/>
    <col min="2073" max="2073" width="20.6640625" style="11" customWidth="1"/>
    <col min="2074" max="2075" width="16.6640625" style="11" customWidth="1"/>
    <col min="2076" max="2080" width="14.5546875" style="11" customWidth="1"/>
    <col min="2081" max="2081" width="9" style="11" customWidth="1"/>
    <col min="2082" max="2082" width="20.6640625" style="11" customWidth="1"/>
    <col min="2083" max="2084" width="16.6640625" style="11" customWidth="1"/>
    <col min="2085" max="2089" width="15.109375" style="11" customWidth="1"/>
    <col min="2090" max="2319" width="9" style="11"/>
    <col min="2320" max="2320" width="20.5546875" style="11" customWidth="1"/>
    <col min="2321" max="2322" width="16.5546875" style="11" customWidth="1"/>
    <col min="2323" max="2327" width="14.21875" style="11" customWidth="1"/>
    <col min="2328" max="2328" width="9" style="11" customWidth="1"/>
    <col min="2329" max="2329" width="20.6640625" style="11" customWidth="1"/>
    <col min="2330" max="2331" width="16.6640625" style="11" customWidth="1"/>
    <col min="2332" max="2336" width="14.5546875" style="11" customWidth="1"/>
    <col min="2337" max="2337" width="9" style="11" customWidth="1"/>
    <col min="2338" max="2338" width="20.6640625" style="11" customWidth="1"/>
    <col min="2339" max="2340" width="16.6640625" style="11" customWidth="1"/>
    <col min="2341" max="2345" width="15.109375" style="11" customWidth="1"/>
    <col min="2346" max="2575" width="9" style="11"/>
    <col min="2576" max="2576" width="20.5546875" style="11" customWidth="1"/>
    <col min="2577" max="2578" width="16.5546875" style="11" customWidth="1"/>
    <col min="2579" max="2583" width="14.21875" style="11" customWidth="1"/>
    <col min="2584" max="2584" width="9" style="11" customWidth="1"/>
    <col min="2585" max="2585" width="20.6640625" style="11" customWidth="1"/>
    <col min="2586" max="2587" width="16.6640625" style="11" customWidth="1"/>
    <col min="2588" max="2592" width="14.5546875" style="11" customWidth="1"/>
    <col min="2593" max="2593" width="9" style="11" customWidth="1"/>
    <col min="2594" max="2594" width="20.6640625" style="11" customWidth="1"/>
    <col min="2595" max="2596" width="16.6640625" style="11" customWidth="1"/>
    <col min="2597" max="2601" width="15.109375" style="11" customWidth="1"/>
    <col min="2602" max="2831" width="9" style="11"/>
    <col min="2832" max="2832" width="20.5546875" style="11" customWidth="1"/>
    <col min="2833" max="2834" width="16.5546875" style="11" customWidth="1"/>
    <col min="2835" max="2839" width="14.21875" style="11" customWidth="1"/>
    <col min="2840" max="2840" width="9" style="11" customWidth="1"/>
    <col min="2841" max="2841" width="20.6640625" style="11" customWidth="1"/>
    <col min="2842" max="2843" width="16.6640625" style="11" customWidth="1"/>
    <col min="2844" max="2848" width="14.5546875" style="11" customWidth="1"/>
    <col min="2849" max="2849" width="9" style="11" customWidth="1"/>
    <col min="2850" max="2850" width="20.6640625" style="11" customWidth="1"/>
    <col min="2851" max="2852" width="16.6640625" style="11" customWidth="1"/>
    <col min="2853" max="2857" width="15.109375" style="11" customWidth="1"/>
    <col min="2858" max="3087" width="9" style="11"/>
    <col min="3088" max="3088" width="20.5546875" style="11" customWidth="1"/>
    <col min="3089" max="3090" width="16.5546875" style="11" customWidth="1"/>
    <col min="3091" max="3095" width="14.21875" style="11" customWidth="1"/>
    <col min="3096" max="3096" width="9" style="11" customWidth="1"/>
    <col min="3097" max="3097" width="20.6640625" style="11" customWidth="1"/>
    <col min="3098" max="3099" width="16.6640625" style="11" customWidth="1"/>
    <col min="3100" max="3104" width="14.5546875" style="11" customWidth="1"/>
    <col min="3105" max="3105" width="9" style="11" customWidth="1"/>
    <col min="3106" max="3106" width="20.6640625" style="11" customWidth="1"/>
    <col min="3107" max="3108" width="16.6640625" style="11" customWidth="1"/>
    <col min="3109" max="3113" width="15.109375" style="11" customWidth="1"/>
    <col min="3114" max="3343" width="9" style="11"/>
    <col min="3344" max="3344" width="20.5546875" style="11" customWidth="1"/>
    <col min="3345" max="3346" width="16.5546875" style="11" customWidth="1"/>
    <col min="3347" max="3351" width="14.21875" style="11" customWidth="1"/>
    <col min="3352" max="3352" width="9" style="11" customWidth="1"/>
    <col min="3353" max="3353" width="20.6640625" style="11" customWidth="1"/>
    <col min="3354" max="3355" width="16.6640625" style="11" customWidth="1"/>
    <col min="3356" max="3360" width="14.5546875" style="11" customWidth="1"/>
    <col min="3361" max="3361" width="9" style="11" customWidth="1"/>
    <col min="3362" max="3362" width="20.6640625" style="11" customWidth="1"/>
    <col min="3363" max="3364" width="16.6640625" style="11" customWidth="1"/>
    <col min="3365" max="3369" width="15.109375" style="11" customWidth="1"/>
    <col min="3370" max="3599" width="9" style="11"/>
    <col min="3600" max="3600" width="20.5546875" style="11" customWidth="1"/>
    <col min="3601" max="3602" width="16.5546875" style="11" customWidth="1"/>
    <col min="3603" max="3607" width="14.21875" style="11" customWidth="1"/>
    <col min="3608" max="3608" width="9" style="11" customWidth="1"/>
    <col min="3609" max="3609" width="20.6640625" style="11" customWidth="1"/>
    <col min="3610" max="3611" width="16.6640625" style="11" customWidth="1"/>
    <col min="3612" max="3616" width="14.5546875" style="11" customWidth="1"/>
    <col min="3617" max="3617" width="9" style="11" customWidth="1"/>
    <col min="3618" max="3618" width="20.6640625" style="11" customWidth="1"/>
    <col min="3619" max="3620" width="16.6640625" style="11" customWidth="1"/>
    <col min="3621" max="3625" width="15.109375" style="11" customWidth="1"/>
    <col min="3626" max="3855" width="9" style="11"/>
    <col min="3856" max="3856" width="20.5546875" style="11" customWidth="1"/>
    <col min="3857" max="3858" width="16.5546875" style="11" customWidth="1"/>
    <col min="3859" max="3863" width="14.21875" style="11" customWidth="1"/>
    <col min="3864" max="3864" width="9" style="11" customWidth="1"/>
    <col min="3865" max="3865" width="20.6640625" style="11" customWidth="1"/>
    <col min="3866" max="3867" width="16.6640625" style="11" customWidth="1"/>
    <col min="3868" max="3872" width="14.5546875" style="11" customWidth="1"/>
    <col min="3873" max="3873" width="9" style="11" customWidth="1"/>
    <col min="3874" max="3874" width="20.6640625" style="11" customWidth="1"/>
    <col min="3875" max="3876" width="16.6640625" style="11" customWidth="1"/>
    <col min="3877" max="3881" width="15.109375" style="11" customWidth="1"/>
    <col min="3882" max="4111" width="9" style="11"/>
    <col min="4112" max="4112" width="20.5546875" style="11" customWidth="1"/>
    <col min="4113" max="4114" width="16.5546875" style="11" customWidth="1"/>
    <col min="4115" max="4119" width="14.21875" style="11" customWidth="1"/>
    <col min="4120" max="4120" width="9" style="11" customWidth="1"/>
    <col min="4121" max="4121" width="20.6640625" style="11" customWidth="1"/>
    <col min="4122" max="4123" width="16.6640625" style="11" customWidth="1"/>
    <col min="4124" max="4128" width="14.5546875" style="11" customWidth="1"/>
    <col min="4129" max="4129" width="9" style="11" customWidth="1"/>
    <col min="4130" max="4130" width="20.6640625" style="11" customWidth="1"/>
    <col min="4131" max="4132" width="16.6640625" style="11" customWidth="1"/>
    <col min="4133" max="4137" width="15.109375" style="11" customWidth="1"/>
    <col min="4138" max="4367" width="9" style="11"/>
    <col min="4368" max="4368" width="20.5546875" style="11" customWidth="1"/>
    <col min="4369" max="4370" width="16.5546875" style="11" customWidth="1"/>
    <col min="4371" max="4375" width="14.21875" style="11" customWidth="1"/>
    <col min="4376" max="4376" width="9" style="11" customWidth="1"/>
    <col min="4377" max="4377" width="20.6640625" style="11" customWidth="1"/>
    <col min="4378" max="4379" width="16.6640625" style="11" customWidth="1"/>
    <col min="4380" max="4384" width="14.5546875" style="11" customWidth="1"/>
    <col min="4385" max="4385" width="9" style="11" customWidth="1"/>
    <col min="4386" max="4386" width="20.6640625" style="11" customWidth="1"/>
    <col min="4387" max="4388" width="16.6640625" style="11" customWidth="1"/>
    <col min="4389" max="4393" width="15.109375" style="11" customWidth="1"/>
    <col min="4394" max="4623" width="9" style="11"/>
    <col min="4624" max="4624" width="20.5546875" style="11" customWidth="1"/>
    <col min="4625" max="4626" width="16.5546875" style="11" customWidth="1"/>
    <col min="4627" max="4631" width="14.21875" style="11" customWidth="1"/>
    <col min="4632" max="4632" width="9" style="11" customWidth="1"/>
    <col min="4633" max="4633" width="20.6640625" style="11" customWidth="1"/>
    <col min="4634" max="4635" width="16.6640625" style="11" customWidth="1"/>
    <col min="4636" max="4640" width="14.5546875" style="11" customWidth="1"/>
    <col min="4641" max="4641" width="9" style="11" customWidth="1"/>
    <col min="4642" max="4642" width="20.6640625" style="11" customWidth="1"/>
    <col min="4643" max="4644" width="16.6640625" style="11" customWidth="1"/>
    <col min="4645" max="4649" width="15.109375" style="11" customWidth="1"/>
    <col min="4650" max="4879" width="9" style="11"/>
    <col min="4880" max="4880" width="20.5546875" style="11" customWidth="1"/>
    <col min="4881" max="4882" width="16.5546875" style="11" customWidth="1"/>
    <col min="4883" max="4887" width="14.21875" style="11" customWidth="1"/>
    <col min="4888" max="4888" width="9" style="11" customWidth="1"/>
    <col min="4889" max="4889" width="20.6640625" style="11" customWidth="1"/>
    <col min="4890" max="4891" width="16.6640625" style="11" customWidth="1"/>
    <col min="4892" max="4896" width="14.5546875" style="11" customWidth="1"/>
    <col min="4897" max="4897" width="9" style="11" customWidth="1"/>
    <col min="4898" max="4898" width="20.6640625" style="11" customWidth="1"/>
    <col min="4899" max="4900" width="16.6640625" style="11" customWidth="1"/>
    <col min="4901" max="4905" width="15.109375" style="11" customWidth="1"/>
    <col min="4906" max="5135" width="9" style="11"/>
    <col min="5136" max="5136" width="20.5546875" style="11" customWidth="1"/>
    <col min="5137" max="5138" width="16.5546875" style="11" customWidth="1"/>
    <col min="5139" max="5143" width="14.21875" style="11" customWidth="1"/>
    <col min="5144" max="5144" width="9" style="11" customWidth="1"/>
    <col min="5145" max="5145" width="20.6640625" style="11" customWidth="1"/>
    <col min="5146" max="5147" width="16.6640625" style="11" customWidth="1"/>
    <col min="5148" max="5152" width="14.5546875" style="11" customWidth="1"/>
    <col min="5153" max="5153" width="9" style="11" customWidth="1"/>
    <col min="5154" max="5154" width="20.6640625" style="11" customWidth="1"/>
    <col min="5155" max="5156" width="16.6640625" style="11" customWidth="1"/>
    <col min="5157" max="5161" width="15.109375" style="11" customWidth="1"/>
    <col min="5162" max="5391" width="9" style="11"/>
    <col min="5392" max="5392" width="20.5546875" style="11" customWidth="1"/>
    <col min="5393" max="5394" width="16.5546875" style="11" customWidth="1"/>
    <col min="5395" max="5399" width="14.21875" style="11" customWidth="1"/>
    <col min="5400" max="5400" width="9" style="11" customWidth="1"/>
    <col min="5401" max="5401" width="20.6640625" style="11" customWidth="1"/>
    <col min="5402" max="5403" width="16.6640625" style="11" customWidth="1"/>
    <col min="5404" max="5408" width="14.5546875" style="11" customWidth="1"/>
    <col min="5409" max="5409" width="9" style="11" customWidth="1"/>
    <col min="5410" max="5410" width="20.6640625" style="11" customWidth="1"/>
    <col min="5411" max="5412" width="16.6640625" style="11" customWidth="1"/>
    <col min="5413" max="5417" width="15.109375" style="11" customWidth="1"/>
    <col min="5418" max="5647" width="9" style="11"/>
    <col min="5648" max="5648" width="20.5546875" style="11" customWidth="1"/>
    <col min="5649" max="5650" width="16.5546875" style="11" customWidth="1"/>
    <col min="5651" max="5655" width="14.21875" style="11" customWidth="1"/>
    <col min="5656" max="5656" width="9" style="11" customWidth="1"/>
    <col min="5657" max="5657" width="20.6640625" style="11" customWidth="1"/>
    <col min="5658" max="5659" width="16.6640625" style="11" customWidth="1"/>
    <col min="5660" max="5664" width="14.5546875" style="11" customWidth="1"/>
    <col min="5665" max="5665" width="9" style="11" customWidth="1"/>
    <col min="5666" max="5666" width="20.6640625" style="11" customWidth="1"/>
    <col min="5667" max="5668" width="16.6640625" style="11" customWidth="1"/>
    <col min="5669" max="5673" width="15.109375" style="11" customWidth="1"/>
    <col min="5674" max="5903" width="9" style="11"/>
    <col min="5904" max="5904" width="20.5546875" style="11" customWidth="1"/>
    <col min="5905" max="5906" width="16.5546875" style="11" customWidth="1"/>
    <col min="5907" max="5911" width="14.21875" style="11" customWidth="1"/>
    <col min="5912" max="5912" width="9" style="11" customWidth="1"/>
    <col min="5913" max="5913" width="20.6640625" style="11" customWidth="1"/>
    <col min="5914" max="5915" width="16.6640625" style="11" customWidth="1"/>
    <col min="5916" max="5920" width="14.5546875" style="11" customWidth="1"/>
    <col min="5921" max="5921" width="9" style="11" customWidth="1"/>
    <col min="5922" max="5922" width="20.6640625" style="11" customWidth="1"/>
    <col min="5923" max="5924" width="16.6640625" style="11" customWidth="1"/>
    <col min="5925" max="5929" width="15.109375" style="11" customWidth="1"/>
    <col min="5930" max="6159" width="9" style="11"/>
    <col min="6160" max="6160" width="20.5546875" style="11" customWidth="1"/>
    <col min="6161" max="6162" width="16.5546875" style="11" customWidth="1"/>
    <col min="6163" max="6167" width="14.21875" style="11" customWidth="1"/>
    <col min="6168" max="6168" width="9" style="11" customWidth="1"/>
    <col min="6169" max="6169" width="20.6640625" style="11" customWidth="1"/>
    <col min="6170" max="6171" width="16.6640625" style="11" customWidth="1"/>
    <col min="6172" max="6176" width="14.5546875" style="11" customWidth="1"/>
    <col min="6177" max="6177" width="9" style="11" customWidth="1"/>
    <col min="6178" max="6178" width="20.6640625" style="11" customWidth="1"/>
    <col min="6179" max="6180" width="16.6640625" style="11" customWidth="1"/>
    <col min="6181" max="6185" width="15.109375" style="11" customWidth="1"/>
    <col min="6186" max="6415" width="9" style="11"/>
    <col min="6416" max="6416" width="20.5546875" style="11" customWidth="1"/>
    <col min="6417" max="6418" width="16.5546875" style="11" customWidth="1"/>
    <col min="6419" max="6423" width="14.21875" style="11" customWidth="1"/>
    <col min="6424" max="6424" width="9" style="11" customWidth="1"/>
    <col min="6425" max="6425" width="20.6640625" style="11" customWidth="1"/>
    <col min="6426" max="6427" width="16.6640625" style="11" customWidth="1"/>
    <col min="6428" max="6432" width="14.5546875" style="11" customWidth="1"/>
    <col min="6433" max="6433" width="9" style="11" customWidth="1"/>
    <col min="6434" max="6434" width="20.6640625" style="11" customWidth="1"/>
    <col min="6435" max="6436" width="16.6640625" style="11" customWidth="1"/>
    <col min="6437" max="6441" width="15.109375" style="11" customWidth="1"/>
    <col min="6442" max="6671" width="9" style="11"/>
    <col min="6672" max="6672" width="20.5546875" style="11" customWidth="1"/>
    <col min="6673" max="6674" width="16.5546875" style="11" customWidth="1"/>
    <col min="6675" max="6679" width="14.21875" style="11" customWidth="1"/>
    <col min="6680" max="6680" width="9" style="11" customWidth="1"/>
    <col min="6681" max="6681" width="20.6640625" style="11" customWidth="1"/>
    <col min="6682" max="6683" width="16.6640625" style="11" customWidth="1"/>
    <col min="6684" max="6688" width="14.5546875" style="11" customWidth="1"/>
    <col min="6689" max="6689" width="9" style="11" customWidth="1"/>
    <col min="6690" max="6690" width="20.6640625" style="11" customWidth="1"/>
    <col min="6691" max="6692" width="16.6640625" style="11" customWidth="1"/>
    <col min="6693" max="6697" width="15.109375" style="11" customWidth="1"/>
    <col min="6698" max="6927" width="9" style="11"/>
    <col min="6928" max="6928" width="20.5546875" style="11" customWidth="1"/>
    <col min="6929" max="6930" width="16.5546875" style="11" customWidth="1"/>
    <col min="6931" max="6935" width="14.21875" style="11" customWidth="1"/>
    <col min="6936" max="6936" width="9" style="11" customWidth="1"/>
    <col min="6937" max="6937" width="20.6640625" style="11" customWidth="1"/>
    <col min="6938" max="6939" width="16.6640625" style="11" customWidth="1"/>
    <col min="6940" max="6944" width="14.5546875" style="11" customWidth="1"/>
    <col min="6945" max="6945" width="9" style="11" customWidth="1"/>
    <col min="6946" max="6946" width="20.6640625" style="11" customWidth="1"/>
    <col min="6947" max="6948" width="16.6640625" style="11" customWidth="1"/>
    <col min="6949" max="6953" width="15.109375" style="11" customWidth="1"/>
    <col min="6954" max="7183" width="9" style="11"/>
    <col min="7184" max="7184" width="20.5546875" style="11" customWidth="1"/>
    <col min="7185" max="7186" width="16.5546875" style="11" customWidth="1"/>
    <col min="7187" max="7191" width="14.21875" style="11" customWidth="1"/>
    <col min="7192" max="7192" width="9" style="11" customWidth="1"/>
    <col min="7193" max="7193" width="20.6640625" style="11" customWidth="1"/>
    <col min="7194" max="7195" width="16.6640625" style="11" customWidth="1"/>
    <col min="7196" max="7200" width="14.5546875" style="11" customWidth="1"/>
    <col min="7201" max="7201" width="9" style="11" customWidth="1"/>
    <col min="7202" max="7202" width="20.6640625" style="11" customWidth="1"/>
    <col min="7203" max="7204" width="16.6640625" style="11" customWidth="1"/>
    <col min="7205" max="7209" width="15.109375" style="11" customWidth="1"/>
    <col min="7210" max="7439" width="9" style="11"/>
    <col min="7440" max="7440" width="20.5546875" style="11" customWidth="1"/>
    <col min="7441" max="7442" width="16.5546875" style="11" customWidth="1"/>
    <col min="7443" max="7447" width="14.21875" style="11" customWidth="1"/>
    <col min="7448" max="7448" width="9" style="11" customWidth="1"/>
    <col min="7449" max="7449" width="20.6640625" style="11" customWidth="1"/>
    <col min="7450" max="7451" width="16.6640625" style="11" customWidth="1"/>
    <col min="7452" max="7456" width="14.5546875" style="11" customWidth="1"/>
    <col min="7457" max="7457" width="9" style="11" customWidth="1"/>
    <col min="7458" max="7458" width="20.6640625" style="11" customWidth="1"/>
    <col min="7459" max="7460" width="16.6640625" style="11" customWidth="1"/>
    <col min="7461" max="7465" width="15.109375" style="11" customWidth="1"/>
    <col min="7466" max="7695" width="9" style="11"/>
    <col min="7696" max="7696" width="20.5546875" style="11" customWidth="1"/>
    <col min="7697" max="7698" width="16.5546875" style="11" customWidth="1"/>
    <col min="7699" max="7703" width="14.21875" style="11" customWidth="1"/>
    <col min="7704" max="7704" width="9" style="11" customWidth="1"/>
    <col min="7705" max="7705" width="20.6640625" style="11" customWidth="1"/>
    <col min="7706" max="7707" width="16.6640625" style="11" customWidth="1"/>
    <col min="7708" max="7712" width="14.5546875" style="11" customWidth="1"/>
    <col min="7713" max="7713" width="9" style="11" customWidth="1"/>
    <col min="7714" max="7714" width="20.6640625" style="11" customWidth="1"/>
    <col min="7715" max="7716" width="16.6640625" style="11" customWidth="1"/>
    <col min="7717" max="7721" width="15.109375" style="11" customWidth="1"/>
    <col min="7722" max="7951" width="9" style="11"/>
    <col min="7952" max="7952" width="20.5546875" style="11" customWidth="1"/>
    <col min="7953" max="7954" width="16.5546875" style="11" customWidth="1"/>
    <col min="7955" max="7959" width="14.21875" style="11" customWidth="1"/>
    <col min="7960" max="7960" width="9" style="11" customWidth="1"/>
    <col min="7961" max="7961" width="20.6640625" style="11" customWidth="1"/>
    <col min="7962" max="7963" width="16.6640625" style="11" customWidth="1"/>
    <col min="7964" max="7968" width="14.5546875" style="11" customWidth="1"/>
    <col min="7969" max="7969" width="9" style="11" customWidth="1"/>
    <col min="7970" max="7970" width="20.6640625" style="11" customWidth="1"/>
    <col min="7971" max="7972" width="16.6640625" style="11" customWidth="1"/>
    <col min="7973" max="7977" width="15.109375" style="11" customWidth="1"/>
    <col min="7978" max="8207" width="9" style="11"/>
    <col min="8208" max="8208" width="20.5546875" style="11" customWidth="1"/>
    <col min="8209" max="8210" width="16.5546875" style="11" customWidth="1"/>
    <col min="8211" max="8215" width="14.21875" style="11" customWidth="1"/>
    <col min="8216" max="8216" width="9" style="11" customWidth="1"/>
    <col min="8217" max="8217" width="20.6640625" style="11" customWidth="1"/>
    <col min="8218" max="8219" width="16.6640625" style="11" customWidth="1"/>
    <col min="8220" max="8224" width="14.5546875" style="11" customWidth="1"/>
    <col min="8225" max="8225" width="9" style="11" customWidth="1"/>
    <col min="8226" max="8226" width="20.6640625" style="11" customWidth="1"/>
    <col min="8227" max="8228" width="16.6640625" style="11" customWidth="1"/>
    <col min="8229" max="8233" width="15.109375" style="11" customWidth="1"/>
    <col min="8234" max="8463" width="9" style="11"/>
    <col min="8464" max="8464" width="20.5546875" style="11" customWidth="1"/>
    <col min="8465" max="8466" width="16.5546875" style="11" customWidth="1"/>
    <col min="8467" max="8471" width="14.21875" style="11" customWidth="1"/>
    <col min="8472" max="8472" width="9" style="11" customWidth="1"/>
    <col min="8473" max="8473" width="20.6640625" style="11" customWidth="1"/>
    <col min="8474" max="8475" width="16.6640625" style="11" customWidth="1"/>
    <col min="8476" max="8480" width="14.5546875" style="11" customWidth="1"/>
    <col min="8481" max="8481" width="9" style="11" customWidth="1"/>
    <col min="8482" max="8482" width="20.6640625" style="11" customWidth="1"/>
    <col min="8483" max="8484" width="16.6640625" style="11" customWidth="1"/>
    <col min="8485" max="8489" width="15.109375" style="11" customWidth="1"/>
    <col min="8490" max="8719" width="9" style="11"/>
    <col min="8720" max="8720" width="20.5546875" style="11" customWidth="1"/>
    <col min="8721" max="8722" width="16.5546875" style="11" customWidth="1"/>
    <col min="8723" max="8727" width="14.21875" style="11" customWidth="1"/>
    <col min="8728" max="8728" width="9" style="11" customWidth="1"/>
    <col min="8729" max="8729" width="20.6640625" style="11" customWidth="1"/>
    <col min="8730" max="8731" width="16.6640625" style="11" customWidth="1"/>
    <col min="8732" max="8736" width="14.5546875" style="11" customWidth="1"/>
    <col min="8737" max="8737" width="9" style="11" customWidth="1"/>
    <col min="8738" max="8738" width="20.6640625" style="11" customWidth="1"/>
    <col min="8739" max="8740" width="16.6640625" style="11" customWidth="1"/>
    <col min="8741" max="8745" width="15.109375" style="11" customWidth="1"/>
    <col min="8746" max="8975" width="9" style="11"/>
    <col min="8976" max="8976" width="20.5546875" style="11" customWidth="1"/>
    <col min="8977" max="8978" width="16.5546875" style="11" customWidth="1"/>
    <col min="8979" max="8983" width="14.21875" style="11" customWidth="1"/>
    <col min="8984" max="8984" width="9" style="11" customWidth="1"/>
    <col min="8985" max="8985" width="20.6640625" style="11" customWidth="1"/>
    <col min="8986" max="8987" width="16.6640625" style="11" customWidth="1"/>
    <col min="8988" max="8992" width="14.5546875" style="11" customWidth="1"/>
    <col min="8993" max="8993" width="9" style="11" customWidth="1"/>
    <col min="8994" max="8994" width="20.6640625" style="11" customWidth="1"/>
    <col min="8995" max="8996" width="16.6640625" style="11" customWidth="1"/>
    <col min="8997" max="9001" width="15.109375" style="11" customWidth="1"/>
    <col min="9002" max="9231" width="9" style="11"/>
    <col min="9232" max="9232" width="20.5546875" style="11" customWidth="1"/>
    <col min="9233" max="9234" width="16.5546875" style="11" customWidth="1"/>
    <col min="9235" max="9239" width="14.21875" style="11" customWidth="1"/>
    <col min="9240" max="9240" width="9" style="11" customWidth="1"/>
    <col min="9241" max="9241" width="20.6640625" style="11" customWidth="1"/>
    <col min="9242" max="9243" width="16.6640625" style="11" customWidth="1"/>
    <col min="9244" max="9248" width="14.5546875" style="11" customWidth="1"/>
    <col min="9249" max="9249" width="9" style="11" customWidth="1"/>
    <col min="9250" max="9250" width="20.6640625" style="11" customWidth="1"/>
    <col min="9251" max="9252" width="16.6640625" style="11" customWidth="1"/>
    <col min="9253" max="9257" width="15.109375" style="11" customWidth="1"/>
    <col min="9258" max="9487" width="9" style="11"/>
    <col min="9488" max="9488" width="20.5546875" style="11" customWidth="1"/>
    <col min="9489" max="9490" width="16.5546875" style="11" customWidth="1"/>
    <col min="9491" max="9495" width="14.21875" style="11" customWidth="1"/>
    <col min="9496" max="9496" width="9" style="11" customWidth="1"/>
    <col min="9497" max="9497" width="20.6640625" style="11" customWidth="1"/>
    <col min="9498" max="9499" width="16.6640625" style="11" customWidth="1"/>
    <col min="9500" max="9504" width="14.5546875" style="11" customWidth="1"/>
    <col min="9505" max="9505" width="9" style="11" customWidth="1"/>
    <col min="9506" max="9506" width="20.6640625" style="11" customWidth="1"/>
    <col min="9507" max="9508" width="16.6640625" style="11" customWidth="1"/>
    <col min="9509" max="9513" width="15.109375" style="11" customWidth="1"/>
    <col min="9514" max="9743" width="9" style="11"/>
    <col min="9744" max="9744" width="20.5546875" style="11" customWidth="1"/>
    <col min="9745" max="9746" width="16.5546875" style="11" customWidth="1"/>
    <col min="9747" max="9751" width="14.21875" style="11" customWidth="1"/>
    <col min="9752" max="9752" width="9" style="11" customWidth="1"/>
    <col min="9753" max="9753" width="20.6640625" style="11" customWidth="1"/>
    <col min="9754" max="9755" width="16.6640625" style="11" customWidth="1"/>
    <col min="9756" max="9760" width="14.5546875" style="11" customWidth="1"/>
    <col min="9761" max="9761" width="9" style="11" customWidth="1"/>
    <col min="9762" max="9762" width="20.6640625" style="11" customWidth="1"/>
    <col min="9763" max="9764" width="16.6640625" style="11" customWidth="1"/>
    <col min="9765" max="9769" width="15.109375" style="11" customWidth="1"/>
    <col min="9770" max="9999" width="9" style="11"/>
    <col min="10000" max="10000" width="20.5546875" style="11" customWidth="1"/>
    <col min="10001" max="10002" width="16.5546875" style="11" customWidth="1"/>
    <col min="10003" max="10007" width="14.21875" style="11" customWidth="1"/>
    <col min="10008" max="10008" width="9" style="11" customWidth="1"/>
    <col min="10009" max="10009" width="20.6640625" style="11" customWidth="1"/>
    <col min="10010" max="10011" width="16.6640625" style="11" customWidth="1"/>
    <col min="10012" max="10016" width="14.5546875" style="11" customWidth="1"/>
    <col min="10017" max="10017" width="9" style="11" customWidth="1"/>
    <col min="10018" max="10018" width="20.6640625" style="11" customWidth="1"/>
    <col min="10019" max="10020" width="16.6640625" style="11" customWidth="1"/>
    <col min="10021" max="10025" width="15.109375" style="11" customWidth="1"/>
    <col min="10026" max="10255" width="9" style="11"/>
    <col min="10256" max="10256" width="20.5546875" style="11" customWidth="1"/>
    <col min="10257" max="10258" width="16.5546875" style="11" customWidth="1"/>
    <col min="10259" max="10263" width="14.21875" style="11" customWidth="1"/>
    <col min="10264" max="10264" width="9" style="11" customWidth="1"/>
    <col min="10265" max="10265" width="20.6640625" style="11" customWidth="1"/>
    <col min="10266" max="10267" width="16.6640625" style="11" customWidth="1"/>
    <col min="10268" max="10272" width="14.5546875" style="11" customWidth="1"/>
    <col min="10273" max="10273" width="9" style="11" customWidth="1"/>
    <col min="10274" max="10274" width="20.6640625" style="11" customWidth="1"/>
    <col min="10275" max="10276" width="16.6640625" style="11" customWidth="1"/>
    <col min="10277" max="10281" width="15.109375" style="11" customWidth="1"/>
    <col min="10282" max="10511" width="9" style="11"/>
    <col min="10512" max="10512" width="20.5546875" style="11" customWidth="1"/>
    <col min="10513" max="10514" width="16.5546875" style="11" customWidth="1"/>
    <col min="10515" max="10519" width="14.21875" style="11" customWidth="1"/>
    <col min="10520" max="10520" width="9" style="11" customWidth="1"/>
    <col min="10521" max="10521" width="20.6640625" style="11" customWidth="1"/>
    <col min="10522" max="10523" width="16.6640625" style="11" customWidth="1"/>
    <col min="10524" max="10528" width="14.5546875" style="11" customWidth="1"/>
    <col min="10529" max="10529" width="9" style="11" customWidth="1"/>
    <col min="10530" max="10530" width="20.6640625" style="11" customWidth="1"/>
    <col min="10531" max="10532" width="16.6640625" style="11" customWidth="1"/>
    <col min="10533" max="10537" width="15.109375" style="11" customWidth="1"/>
    <col min="10538" max="10767" width="9" style="11"/>
    <col min="10768" max="10768" width="20.5546875" style="11" customWidth="1"/>
    <col min="10769" max="10770" width="16.5546875" style="11" customWidth="1"/>
    <col min="10771" max="10775" width="14.21875" style="11" customWidth="1"/>
    <col min="10776" max="10776" width="9" style="11" customWidth="1"/>
    <col min="10777" max="10777" width="20.6640625" style="11" customWidth="1"/>
    <col min="10778" max="10779" width="16.6640625" style="11" customWidth="1"/>
    <col min="10780" max="10784" width="14.5546875" style="11" customWidth="1"/>
    <col min="10785" max="10785" width="9" style="11" customWidth="1"/>
    <col min="10786" max="10786" width="20.6640625" style="11" customWidth="1"/>
    <col min="10787" max="10788" width="16.6640625" style="11" customWidth="1"/>
    <col min="10789" max="10793" width="15.109375" style="11" customWidth="1"/>
    <col min="10794" max="11023" width="9" style="11"/>
    <col min="11024" max="11024" width="20.5546875" style="11" customWidth="1"/>
    <col min="11025" max="11026" width="16.5546875" style="11" customWidth="1"/>
    <col min="11027" max="11031" width="14.21875" style="11" customWidth="1"/>
    <col min="11032" max="11032" width="9" style="11" customWidth="1"/>
    <col min="11033" max="11033" width="20.6640625" style="11" customWidth="1"/>
    <col min="11034" max="11035" width="16.6640625" style="11" customWidth="1"/>
    <col min="11036" max="11040" width="14.5546875" style="11" customWidth="1"/>
    <col min="11041" max="11041" width="9" style="11" customWidth="1"/>
    <col min="11042" max="11042" width="20.6640625" style="11" customWidth="1"/>
    <col min="11043" max="11044" width="16.6640625" style="11" customWidth="1"/>
    <col min="11045" max="11049" width="15.109375" style="11" customWidth="1"/>
    <col min="11050" max="11279" width="9" style="11"/>
    <col min="11280" max="11280" width="20.5546875" style="11" customWidth="1"/>
    <col min="11281" max="11282" width="16.5546875" style="11" customWidth="1"/>
    <col min="11283" max="11287" width="14.21875" style="11" customWidth="1"/>
    <col min="11288" max="11288" width="9" style="11" customWidth="1"/>
    <col min="11289" max="11289" width="20.6640625" style="11" customWidth="1"/>
    <col min="11290" max="11291" width="16.6640625" style="11" customWidth="1"/>
    <col min="11292" max="11296" width="14.5546875" style="11" customWidth="1"/>
    <col min="11297" max="11297" width="9" style="11" customWidth="1"/>
    <col min="11298" max="11298" width="20.6640625" style="11" customWidth="1"/>
    <col min="11299" max="11300" width="16.6640625" style="11" customWidth="1"/>
    <col min="11301" max="11305" width="15.109375" style="11" customWidth="1"/>
    <col min="11306" max="11535" width="9" style="11"/>
    <col min="11536" max="11536" width="20.5546875" style="11" customWidth="1"/>
    <col min="11537" max="11538" width="16.5546875" style="11" customWidth="1"/>
    <col min="11539" max="11543" width="14.21875" style="11" customWidth="1"/>
    <col min="11544" max="11544" width="9" style="11" customWidth="1"/>
    <col min="11545" max="11545" width="20.6640625" style="11" customWidth="1"/>
    <col min="11546" max="11547" width="16.6640625" style="11" customWidth="1"/>
    <col min="11548" max="11552" width="14.5546875" style="11" customWidth="1"/>
    <col min="11553" max="11553" width="9" style="11" customWidth="1"/>
    <col min="11554" max="11554" width="20.6640625" style="11" customWidth="1"/>
    <col min="11555" max="11556" width="16.6640625" style="11" customWidth="1"/>
    <col min="11557" max="11561" width="15.109375" style="11" customWidth="1"/>
    <col min="11562" max="11791" width="9" style="11"/>
    <col min="11792" max="11792" width="20.5546875" style="11" customWidth="1"/>
    <col min="11793" max="11794" width="16.5546875" style="11" customWidth="1"/>
    <col min="11795" max="11799" width="14.21875" style="11" customWidth="1"/>
    <col min="11800" max="11800" width="9" style="11" customWidth="1"/>
    <col min="11801" max="11801" width="20.6640625" style="11" customWidth="1"/>
    <col min="11802" max="11803" width="16.6640625" style="11" customWidth="1"/>
    <col min="11804" max="11808" width="14.5546875" style="11" customWidth="1"/>
    <col min="11809" max="11809" width="9" style="11" customWidth="1"/>
    <col min="11810" max="11810" width="20.6640625" style="11" customWidth="1"/>
    <col min="11811" max="11812" width="16.6640625" style="11" customWidth="1"/>
    <col min="11813" max="11817" width="15.109375" style="11" customWidth="1"/>
    <col min="11818" max="12047" width="9" style="11"/>
    <col min="12048" max="12048" width="20.5546875" style="11" customWidth="1"/>
    <col min="12049" max="12050" width="16.5546875" style="11" customWidth="1"/>
    <col min="12051" max="12055" width="14.21875" style="11" customWidth="1"/>
    <col min="12056" max="12056" width="9" style="11" customWidth="1"/>
    <col min="12057" max="12057" width="20.6640625" style="11" customWidth="1"/>
    <col min="12058" max="12059" width="16.6640625" style="11" customWidth="1"/>
    <col min="12060" max="12064" width="14.5546875" style="11" customWidth="1"/>
    <col min="12065" max="12065" width="9" style="11" customWidth="1"/>
    <col min="12066" max="12066" width="20.6640625" style="11" customWidth="1"/>
    <col min="12067" max="12068" width="16.6640625" style="11" customWidth="1"/>
    <col min="12069" max="12073" width="15.109375" style="11" customWidth="1"/>
    <col min="12074" max="12303" width="9" style="11"/>
    <col min="12304" max="12304" width="20.5546875" style="11" customWidth="1"/>
    <col min="12305" max="12306" width="16.5546875" style="11" customWidth="1"/>
    <col min="12307" max="12311" width="14.21875" style="11" customWidth="1"/>
    <col min="12312" max="12312" width="9" style="11" customWidth="1"/>
    <col min="12313" max="12313" width="20.6640625" style="11" customWidth="1"/>
    <col min="12314" max="12315" width="16.6640625" style="11" customWidth="1"/>
    <col min="12316" max="12320" width="14.5546875" style="11" customWidth="1"/>
    <col min="12321" max="12321" width="9" style="11" customWidth="1"/>
    <col min="12322" max="12322" width="20.6640625" style="11" customWidth="1"/>
    <col min="12323" max="12324" width="16.6640625" style="11" customWidth="1"/>
    <col min="12325" max="12329" width="15.109375" style="11" customWidth="1"/>
    <col min="12330" max="12559" width="9" style="11"/>
    <col min="12560" max="12560" width="20.5546875" style="11" customWidth="1"/>
    <col min="12561" max="12562" width="16.5546875" style="11" customWidth="1"/>
    <col min="12563" max="12567" width="14.21875" style="11" customWidth="1"/>
    <col min="12568" max="12568" width="9" style="11" customWidth="1"/>
    <col min="12569" max="12569" width="20.6640625" style="11" customWidth="1"/>
    <col min="12570" max="12571" width="16.6640625" style="11" customWidth="1"/>
    <col min="12572" max="12576" width="14.5546875" style="11" customWidth="1"/>
    <col min="12577" max="12577" width="9" style="11" customWidth="1"/>
    <col min="12578" max="12578" width="20.6640625" style="11" customWidth="1"/>
    <col min="12579" max="12580" width="16.6640625" style="11" customWidth="1"/>
    <col min="12581" max="12585" width="15.109375" style="11" customWidth="1"/>
    <col min="12586" max="12815" width="9" style="11"/>
    <col min="12816" max="12816" width="20.5546875" style="11" customWidth="1"/>
    <col min="12817" max="12818" width="16.5546875" style="11" customWidth="1"/>
    <col min="12819" max="12823" width="14.21875" style="11" customWidth="1"/>
    <col min="12824" max="12824" width="9" style="11" customWidth="1"/>
    <col min="12825" max="12825" width="20.6640625" style="11" customWidth="1"/>
    <col min="12826" max="12827" width="16.6640625" style="11" customWidth="1"/>
    <col min="12828" max="12832" width="14.5546875" style="11" customWidth="1"/>
    <col min="12833" max="12833" width="9" style="11" customWidth="1"/>
    <col min="12834" max="12834" width="20.6640625" style="11" customWidth="1"/>
    <col min="12835" max="12836" width="16.6640625" style="11" customWidth="1"/>
    <col min="12837" max="12841" width="15.109375" style="11" customWidth="1"/>
    <col min="12842" max="13071" width="9" style="11"/>
    <col min="13072" max="13072" width="20.5546875" style="11" customWidth="1"/>
    <col min="13073" max="13074" width="16.5546875" style="11" customWidth="1"/>
    <col min="13075" max="13079" width="14.21875" style="11" customWidth="1"/>
    <col min="13080" max="13080" width="9" style="11" customWidth="1"/>
    <col min="13081" max="13081" width="20.6640625" style="11" customWidth="1"/>
    <col min="13082" max="13083" width="16.6640625" style="11" customWidth="1"/>
    <col min="13084" max="13088" width="14.5546875" style="11" customWidth="1"/>
    <col min="13089" max="13089" width="9" style="11" customWidth="1"/>
    <col min="13090" max="13090" width="20.6640625" style="11" customWidth="1"/>
    <col min="13091" max="13092" width="16.6640625" style="11" customWidth="1"/>
    <col min="13093" max="13097" width="15.109375" style="11" customWidth="1"/>
    <col min="13098" max="13327" width="9" style="11"/>
    <col min="13328" max="13328" width="20.5546875" style="11" customWidth="1"/>
    <col min="13329" max="13330" width="16.5546875" style="11" customWidth="1"/>
    <col min="13331" max="13335" width="14.21875" style="11" customWidth="1"/>
    <col min="13336" max="13336" width="9" style="11" customWidth="1"/>
    <col min="13337" max="13337" width="20.6640625" style="11" customWidth="1"/>
    <col min="13338" max="13339" width="16.6640625" style="11" customWidth="1"/>
    <col min="13340" max="13344" width="14.5546875" style="11" customWidth="1"/>
    <col min="13345" max="13345" width="9" style="11" customWidth="1"/>
    <col min="13346" max="13346" width="20.6640625" style="11" customWidth="1"/>
    <col min="13347" max="13348" width="16.6640625" style="11" customWidth="1"/>
    <col min="13349" max="13353" width="15.109375" style="11" customWidth="1"/>
    <col min="13354" max="13583" width="9" style="11"/>
    <col min="13584" max="13584" width="20.5546875" style="11" customWidth="1"/>
    <col min="13585" max="13586" width="16.5546875" style="11" customWidth="1"/>
    <col min="13587" max="13591" width="14.21875" style="11" customWidth="1"/>
    <col min="13592" max="13592" width="9" style="11" customWidth="1"/>
    <col min="13593" max="13593" width="20.6640625" style="11" customWidth="1"/>
    <col min="13594" max="13595" width="16.6640625" style="11" customWidth="1"/>
    <col min="13596" max="13600" width="14.5546875" style="11" customWidth="1"/>
    <col min="13601" max="13601" width="9" style="11" customWidth="1"/>
    <col min="13602" max="13602" width="20.6640625" style="11" customWidth="1"/>
    <col min="13603" max="13604" width="16.6640625" style="11" customWidth="1"/>
    <col min="13605" max="13609" width="15.109375" style="11" customWidth="1"/>
    <col min="13610" max="13839" width="9" style="11"/>
    <col min="13840" max="13840" width="20.5546875" style="11" customWidth="1"/>
    <col min="13841" max="13842" width="16.5546875" style="11" customWidth="1"/>
    <col min="13843" max="13847" width="14.21875" style="11" customWidth="1"/>
    <col min="13848" max="13848" width="9" style="11" customWidth="1"/>
    <col min="13849" max="13849" width="20.6640625" style="11" customWidth="1"/>
    <col min="13850" max="13851" width="16.6640625" style="11" customWidth="1"/>
    <col min="13852" max="13856" width="14.5546875" style="11" customWidth="1"/>
    <col min="13857" max="13857" width="9" style="11" customWidth="1"/>
    <col min="13858" max="13858" width="20.6640625" style="11" customWidth="1"/>
    <col min="13859" max="13860" width="16.6640625" style="11" customWidth="1"/>
    <col min="13861" max="13865" width="15.109375" style="11" customWidth="1"/>
    <col min="13866" max="14095" width="9" style="11"/>
    <col min="14096" max="14096" width="20.5546875" style="11" customWidth="1"/>
    <col min="14097" max="14098" width="16.5546875" style="11" customWidth="1"/>
    <col min="14099" max="14103" width="14.21875" style="11" customWidth="1"/>
    <col min="14104" max="14104" width="9" style="11" customWidth="1"/>
    <col min="14105" max="14105" width="20.6640625" style="11" customWidth="1"/>
    <col min="14106" max="14107" width="16.6640625" style="11" customWidth="1"/>
    <col min="14108" max="14112" width="14.5546875" style="11" customWidth="1"/>
    <col min="14113" max="14113" width="9" style="11" customWidth="1"/>
    <col min="14114" max="14114" width="20.6640625" style="11" customWidth="1"/>
    <col min="14115" max="14116" width="16.6640625" style="11" customWidth="1"/>
    <col min="14117" max="14121" width="15.109375" style="11" customWidth="1"/>
    <col min="14122" max="14351" width="9" style="11"/>
    <col min="14352" max="14352" width="20.5546875" style="11" customWidth="1"/>
    <col min="14353" max="14354" width="16.5546875" style="11" customWidth="1"/>
    <col min="14355" max="14359" width="14.21875" style="11" customWidth="1"/>
    <col min="14360" max="14360" width="9" style="11" customWidth="1"/>
    <col min="14361" max="14361" width="20.6640625" style="11" customWidth="1"/>
    <col min="14362" max="14363" width="16.6640625" style="11" customWidth="1"/>
    <col min="14364" max="14368" width="14.5546875" style="11" customWidth="1"/>
    <col min="14369" max="14369" width="9" style="11" customWidth="1"/>
    <col min="14370" max="14370" width="20.6640625" style="11" customWidth="1"/>
    <col min="14371" max="14372" width="16.6640625" style="11" customWidth="1"/>
    <col min="14373" max="14377" width="15.109375" style="11" customWidth="1"/>
    <col min="14378" max="14607" width="9" style="11"/>
    <col min="14608" max="14608" width="20.5546875" style="11" customWidth="1"/>
    <col min="14609" max="14610" width="16.5546875" style="11" customWidth="1"/>
    <col min="14611" max="14615" width="14.21875" style="11" customWidth="1"/>
    <col min="14616" max="14616" width="9" style="11" customWidth="1"/>
    <col min="14617" max="14617" width="20.6640625" style="11" customWidth="1"/>
    <col min="14618" max="14619" width="16.6640625" style="11" customWidth="1"/>
    <col min="14620" max="14624" width="14.5546875" style="11" customWidth="1"/>
    <col min="14625" max="14625" width="9" style="11" customWidth="1"/>
    <col min="14626" max="14626" width="20.6640625" style="11" customWidth="1"/>
    <col min="14627" max="14628" width="16.6640625" style="11" customWidth="1"/>
    <col min="14629" max="14633" width="15.109375" style="11" customWidth="1"/>
    <col min="14634" max="14863" width="9" style="11"/>
    <col min="14864" max="14864" width="20.5546875" style="11" customWidth="1"/>
    <col min="14865" max="14866" width="16.5546875" style="11" customWidth="1"/>
    <col min="14867" max="14871" width="14.21875" style="11" customWidth="1"/>
    <col min="14872" max="14872" width="9" style="11" customWidth="1"/>
    <col min="14873" max="14873" width="20.6640625" style="11" customWidth="1"/>
    <col min="14874" max="14875" width="16.6640625" style="11" customWidth="1"/>
    <col min="14876" max="14880" width="14.5546875" style="11" customWidth="1"/>
    <col min="14881" max="14881" width="9" style="11" customWidth="1"/>
    <col min="14882" max="14882" width="20.6640625" style="11" customWidth="1"/>
    <col min="14883" max="14884" width="16.6640625" style="11" customWidth="1"/>
    <col min="14885" max="14889" width="15.109375" style="11" customWidth="1"/>
    <col min="14890" max="15119" width="9" style="11"/>
    <col min="15120" max="15120" width="20.5546875" style="11" customWidth="1"/>
    <col min="15121" max="15122" width="16.5546875" style="11" customWidth="1"/>
    <col min="15123" max="15127" width="14.21875" style="11" customWidth="1"/>
    <col min="15128" max="15128" width="9" style="11" customWidth="1"/>
    <col min="15129" max="15129" width="20.6640625" style="11" customWidth="1"/>
    <col min="15130" max="15131" width="16.6640625" style="11" customWidth="1"/>
    <col min="15132" max="15136" width="14.5546875" style="11" customWidth="1"/>
    <col min="15137" max="15137" width="9" style="11" customWidth="1"/>
    <col min="15138" max="15138" width="20.6640625" style="11" customWidth="1"/>
    <col min="15139" max="15140" width="16.6640625" style="11" customWidth="1"/>
    <col min="15141" max="15145" width="15.109375" style="11" customWidth="1"/>
    <col min="15146" max="15375" width="9" style="11"/>
    <col min="15376" max="15376" width="20.5546875" style="11" customWidth="1"/>
    <col min="15377" max="15378" width="16.5546875" style="11" customWidth="1"/>
    <col min="15379" max="15383" width="14.21875" style="11" customWidth="1"/>
    <col min="15384" max="15384" width="9" style="11" customWidth="1"/>
    <col min="15385" max="15385" width="20.6640625" style="11" customWidth="1"/>
    <col min="15386" max="15387" width="16.6640625" style="11" customWidth="1"/>
    <col min="15388" max="15392" width="14.5546875" style="11" customWidth="1"/>
    <col min="15393" max="15393" width="9" style="11" customWidth="1"/>
    <col min="15394" max="15394" width="20.6640625" style="11" customWidth="1"/>
    <col min="15395" max="15396" width="16.6640625" style="11" customWidth="1"/>
    <col min="15397" max="15401" width="15.109375" style="11" customWidth="1"/>
    <col min="15402" max="15631" width="9" style="11"/>
    <col min="15632" max="15632" width="20.5546875" style="11" customWidth="1"/>
    <col min="15633" max="15634" width="16.5546875" style="11" customWidth="1"/>
    <col min="15635" max="15639" width="14.21875" style="11" customWidth="1"/>
    <col min="15640" max="15640" width="9" style="11" customWidth="1"/>
    <col min="15641" max="15641" width="20.6640625" style="11" customWidth="1"/>
    <col min="15642" max="15643" width="16.6640625" style="11" customWidth="1"/>
    <col min="15644" max="15648" width="14.5546875" style="11" customWidth="1"/>
    <col min="15649" max="15649" width="9" style="11" customWidth="1"/>
    <col min="15650" max="15650" width="20.6640625" style="11" customWidth="1"/>
    <col min="15651" max="15652" width="16.6640625" style="11" customWidth="1"/>
    <col min="15653" max="15657" width="15.109375" style="11" customWidth="1"/>
    <col min="15658" max="15887" width="9" style="11"/>
    <col min="15888" max="15888" width="20.5546875" style="11" customWidth="1"/>
    <col min="15889" max="15890" width="16.5546875" style="11" customWidth="1"/>
    <col min="15891" max="15895" width="14.21875" style="11" customWidth="1"/>
    <col min="15896" max="15896" width="9" style="11" customWidth="1"/>
    <col min="15897" max="15897" width="20.6640625" style="11" customWidth="1"/>
    <col min="15898" max="15899" width="16.6640625" style="11" customWidth="1"/>
    <col min="15900" max="15904" width="14.5546875" style="11" customWidth="1"/>
    <col min="15905" max="15905" width="9" style="11" customWidth="1"/>
    <col min="15906" max="15906" width="20.6640625" style="11" customWidth="1"/>
    <col min="15907" max="15908" width="16.6640625" style="11" customWidth="1"/>
    <col min="15909" max="15913" width="15.109375" style="11" customWidth="1"/>
    <col min="15914" max="16143" width="9" style="11"/>
    <col min="16144" max="16144" width="20.5546875" style="11" customWidth="1"/>
    <col min="16145" max="16146" width="16.5546875" style="11" customWidth="1"/>
    <col min="16147" max="16151" width="14.21875" style="11" customWidth="1"/>
    <col min="16152" max="16152" width="9" style="11" customWidth="1"/>
    <col min="16153" max="16153" width="20.6640625" style="11" customWidth="1"/>
    <col min="16154" max="16155" width="16.6640625" style="11" customWidth="1"/>
    <col min="16156" max="16160" width="14.5546875" style="11" customWidth="1"/>
    <col min="16161" max="16161" width="9" style="11" customWidth="1"/>
    <col min="16162" max="16162" width="20.6640625" style="11" customWidth="1"/>
    <col min="16163" max="16164" width="16.6640625" style="11" customWidth="1"/>
    <col min="16165" max="16169" width="15.109375" style="11" customWidth="1"/>
    <col min="16170" max="16384" width="9" style="11"/>
  </cols>
  <sheetData>
    <row r="1" spans="1:50" s="9" customFormat="1" ht="28.5" customHeight="1">
      <c r="A1" s="174"/>
      <c r="B1" s="8" t="s">
        <v>1353</v>
      </c>
      <c r="C1" s="8"/>
      <c r="N1" s="37" t="s">
        <v>1341</v>
      </c>
      <c r="O1" s="43"/>
      <c r="P1" s="44"/>
      <c r="Q1" s="43"/>
      <c r="R1" s="43"/>
      <c r="S1" s="43"/>
      <c r="T1" s="43"/>
      <c r="U1" s="44"/>
      <c r="V1" s="43"/>
      <c r="W1" s="43"/>
      <c r="X1" s="43"/>
      <c r="Y1" s="43"/>
      <c r="Z1" s="37" t="s">
        <v>1354</v>
      </c>
      <c r="AA1" s="55"/>
      <c r="AB1" s="56"/>
      <c r="AC1" s="55"/>
      <c r="AD1" s="55"/>
      <c r="AE1" s="55"/>
      <c r="AF1" s="55"/>
      <c r="AG1" s="56"/>
      <c r="AH1" s="56"/>
      <c r="AI1" s="56"/>
      <c r="AJ1" s="56"/>
      <c r="AK1" s="56"/>
      <c r="AL1" s="37" t="s">
        <v>1362</v>
      </c>
      <c r="AN1" s="10"/>
      <c r="AS1" s="10"/>
      <c r="AT1" s="56"/>
      <c r="AU1" s="56"/>
      <c r="AV1" s="56"/>
      <c r="AW1" s="56"/>
    </row>
    <row r="2" spans="1:50" ht="13.5" customHeight="1">
      <c r="B2" s="377" t="s">
        <v>134</v>
      </c>
      <c r="C2" s="386" t="s">
        <v>248</v>
      </c>
      <c r="D2" s="387"/>
      <c r="E2" s="387"/>
      <c r="F2" s="387"/>
      <c r="G2" s="387"/>
      <c r="H2" s="387"/>
      <c r="I2" s="387"/>
      <c r="J2" s="387"/>
      <c r="K2" s="387"/>
      <c r="L2" s="387"/>
      <c r="M2" s="388"/>
      <c r="N2" s="377" t="s">
        <v>134</v>
      </c>
      <c r="O2" s="386" t="s">
        <v>731</v>
      </c>
      <c r="P2" s="387"/>
      <c r="Q2" s="387"/>
      <c r="R2" s="387"/>
      <c r="S2" s="387"/>
      <c r="T2" s="387"/>
      <c r="U2" s="387"/>
      <c r="V2" s="387"/>
      <c r="W2" s="387"/>
      <c r="X2" s="387"/>
      <c r="Y2" s="388"/>
      <c r="Z2" s="377" t="s">
        <v>134</v>
      </c>
      <c r="AA2" s="386" t="s">
        <v>731</v>
      </c>
      <c r="AB2" s="387"/>
      <c r="AC2" s="387"/>
      <c r="AD2" s="387"/>
      <c r="AE2" s="387"/>
      <c r="AF2" s="387"/>
      <c r="AG2" s="387"/>
      <c r="AH2" s="387"/>
      <c r="AI2" s="387"/>
      <c r="AJ2" s="387"/>
      <c r="AK2" s="388"/>
      <c r="AL2" s="377" t="s">
        <v>134</v>
      </c>
      <c r="AM2" s="386" t="s">
        <v>732</v>
      </c>
      <c r="AN2" s="387"/>
      <c r="AO2" s="387"/>
      <c r="AP2" s="387"/>
      <c r="AQ2" s="387"/>
      <c r="AR2" s="387"/>
      <c r="AS2" s="387"/>
      <c r="AT2" s="387"/>
      <c r="AU2" s="387"/>
      <c r="AV2" s="387"/>
      <c r="AW2" s="388"/>
    </row>
    <row r="3" spans="1:50" ht="13.5" customHeight="1">
      <c r="B3" s="377"/>
      <c r="C3" s="38" t="s">
        <v>5</v>
      </c>
      <c r="D3" s="38" t="s">
        <v>8</v>
      </c>
      <c r="E3" s="38" t="s">
        <v>11</v>
      </c>
      <c r="F3" s="38" t="s">
        <v>17</v>
      </c>
      <c r="G3" s="38" t="s">
        <v>20</v>
      </c>
      <c r="H3" s="38" t="s">
        <v>23</v>
      </c>
      <c r="I3" s="38" t="s">
        <v>26</v>
      </c>
      <c r="J3" s="38" t="s">
        <v>29</v>
      </c>
      <c r="K3" s="38" t="s">
        <v>32</v>
      </c>
      <c r="L3" s="38" t="s">
        <v>35</v>
      </c>
      <c r="M3" s="38" t="s">
        <v>38</v>
      </c>
      <c r="N3" s="377"/>
      <c r="O3" s="38" t="s">
        <v>5</v>
      </c>
      <c r="P3" s="38" t="s">
        <v>8</v>
      </c>
      <c r="Q3" s="38" t="s">
        <v>11</v>
      </c>
      <c r="R3" s="38" t="s">
        <v>17</v>
      </c>
      <c r="S3" s="38" t="s">
        <v>20</v>
      </c>
      <c r="T3" s="38" t="s">
        <v>23</v>
      </c>
      <c r="U3" s="38" t="s">
        <v>26</v>
      </c>
      <c r="V3" s="38" t="s">
        <v>29</v>
      </c>
      <c r="W3" s="38" t="s">
        <v>32</v>
      </c>
      <c r="X3" s="38" t="s">
        <v>35</v>
      </c>
      <c r="Y3" s="38" t="s">
        <v>38</v>
      </c>
      <c r="Z3" s="377"/>
      <c r="AA3" s="38" t="s">
        <v>5</v>
      </c>
      <c r="AB3" s="38" t="s">
        <v>8</v>
      </c>
      <c r="AC3" s="38" t="s">
        <v>11</v>
      </c>
      <c r="AD3" s="38" t="s">
        <v>17</v>
      </c>
      <c r="AE3" s="38" t="s">
        <v>20</v>
      </c>
      <c r="AF3" s="38" t="s">
        <v>23</v>
      </c>
      <c r="AG3" s="38" t="s">
        <v>26</v>
      </c>
      <c r="AH3" s="38" t="s">
        <v>29</v>
      </c>
      <c r="AI3" s="38" t="s">
        <v>32</v>
      </c>
      <c r="AJ3" s="38" t="s">
        <v>35</v>
      </c>
      <c r="AK3" s="38" t="s">
        <v>38</v>
      </c>
      <c r="AL3" s="377"/>
      <c r="AM3" s="38" t="s">
        <v>5</v>
      </c>
      <c r="AN3" s="38" t="s">
        <v>8</v>
      </c>
      <c r="AO3" s="38" t="s">
        <v>11</v>
      </c>
      <c r="AP3" s="38" t="s">
        <v>17</v>
      </c>
      <c r="AQ3" s="38" t="s">
        <v>20</v>
      </c>
      <c r="AR3" s="38" t="s">
        <v>23</v>
      </c>
      <c r="AS3" s="38" t="s">
        <v>26</v>
      </c>
      <c r="AT3" s="38" t="s">
        <v>29</v>
      </c>
      <c r="AU3" s="38" t="s">
        <v>32</v>
      </c>
      <c r="AV3" s="38" t="s">
        <v>35</v>
      </c>
      <c r="AW3" s="38" t="s">
        <v>38</v>
      </c>
    </row>
    <row r="4" spans="1:50" ht="13.5" customHeight="1">
      <c r="A4" s="297" t="str">
        <f>+'8.คำนวณ'!E3</f>
        <v>อุดรธานี</v>
      </c>
      <c r="B4" s="14" t="str">
        <f>+'8.คำนวณ'!G3</f>
        <v>ห้วยเกิ้ง,รพช.</v>
      </c>
      <c r="C4" s="53">
        <f>+'8.คำนวณ'!Y3</f>
        <v>14996.928531303458</v>
      </c>
      <c r="D4" s="53">
        <f>+'8.คำนวณ'!Z3</f>
        <v>90.84452213595398</v>
      </c>
      <c r="E4" s="337">
        <f>+'8.คำนวณ'!AA3</f>
        <v>2271.1947050388012</v>
      </c>
      <c r="F4" s="53">
        <f>+'8.คำนวณ'!AB3</f>
        <v>347.7506282120263</v>
      </c>
      <c r="G4" s="53">
        <f>+'8.คำนวณ'!AC3</f>
        <v>11.761662055858393</v>
      </c>
      <c r="H4" s="53">
        <f>+'8.คำนวณ'!AD3</f>
        <v>584.29051226994989</v>
      </c>
      <c r="I4" s="337">
        <f>+'8.คำนวณ'!AE3</f>
        <v>3014.6504545696994</v>
      </c>
      <c r="J4" s="337">
        <f>+'8.คำนวณ'!AF3</f>
        <v>482.41121971609539</v>
      </c>
      <c r="K4" s="337">
        <f>+'8.คำนวณ'!AG3</f>
        <v>816.97915441641794</v>
      </c>
      <c r="L4" s="53">
        <f>+'8.คำนวณ'!AH3</f>
        <v>65.71854080096513</v>
      </c>
      <c r="M4" s="337">
        <f>+'8.คำนวณ'!AI3</f>
        <v>1602.1329101972156</v>
      </c>
      <c r="N4" s="14" t="str">
        <f>+B4</f>
        <v>ห้วยเกิ้ง,รพช.</v>
      </c>
      <c r="O4" s="47">
        <f t="shared" ref="O4:Y4" si="0">+(C4-C11)*100/C11</f>
        <v>14.272354032763092</v>
      </c>
      <c r="P4" s="47">
        <f t="shared" si="0"/>
        <v>22.277023108722414</v>
      </c>
      <c r="Q4" s="47">
        <f t="shared" si="0"/>
        <v>45.636288253276021</v>
      </c>
      <c r="R4" s="47">
        <f t="shared" si="0"/>
        <v>-28.730772032482776</v>
      </c>
      <c r="S4" s="47">
        <f t="shared" si="0"/>
        <v>-98.315330522974151</v>
      </c>
      <c r="T4" s="47">
        <f t="shared" si="0"/>
        <v>-17.836812022599123</v>
      </c>
      <c r="U4" s="47">
        <f t="shared" si="0"/>
        <v>119.73197987265549</v>
      </c>
      <c r="V4" s="47">
        <f t="shared" si="0"/>
        <v>90.090528319909282</v>
      </c>
      <c r="W4" s="47">
        <f t="shared" si="0"/>
        <v>76.281003647368834</v>
      </c>
      <c r="X4" s="47">
        <f t="shared" si="0"/>
        <v>21.237733564844383</v>
      </c>
      <c r="Y4" s="47">
        <f t="shared" si="0"/>
        <v>200.54980748601031</v>
      </c>
      <c r="Z4" s="14" t="str">
        <f>+N4</f>
        <v>ห้วยเกิ้ง,รพช.</v>
      </c>
      <c r="AA4" s="15">
        <f t="shared" ref="AA4:AG4" si="1">+O4/100</f>
        <v>0.1427235403276309</v>
      </c>
      <c r="AB4" s="15">
        <f t="shared" si="1"/>
        <v>0.22277023108722413</v>
      </c>
      <c r="AC4" s="15">
        <f t="shared" si="1"/>
        <v>0.45636288253276019</v>
      </c>
      <c r="AD4" s="15">
        <f t="shared" si="1"/>
        <v>-0.28730772032482776</v>
      </c>
      <c r="AE4" s="15">
        <f t="shared" si="1"/>
        <v>-0.98315330522974154</v>
      </c>
      <c r="AF4" s="15">
        <f t="shared" si="1"/>
        <v>-0.17836812022599122</v>
      </c>
      <c r="AG4" s="15">
        <f t="shared" si="1"/>
        <v>1.1973197987265549</v>
      </c>
      <c r="AH4" s="15">
        <f>+V4/100</f>
        <v>0.9009052831990928</v>
      </c>
      <c r="AI4" s="15">
        <f>+W4/100</f>
        <v>0.76281003647368839</v>
      </c>
      <c r="AJ4" s="15">
        <f>+X4/100</f>
        <v>0.21237733564844383</v>
      </c>
      <c r="AK4" s="15">
        <f>+Y4/100</f>
        <v>2.0054980748601032</v>
      </c>
      <c r="AL4" s="14" t="str">
        <f>+Z4</f>
        <v>ห้วยเกิ้ง,รพช.</v>
      </c>
      <c r="AM4" s="17" t="str">
        <f>+IF(AND(C4&lt;C13),"OK","Not OK")</f>
        <v>OK</v>
      </c>
      <c r="AN4" s="17" t="str">
        <f t="shared" ref="AN4:AW4" si="2">+IF(AND(D4&lt;D13),"OK","Not OK")</f>
        <v>OK</v>
      </c>
      <c r="AO4" s="17" t="str">
        <f t="shared" si="2"/>
        <v>Not OK</v>
      </c>
      <c r="AP4" s="17" t="str">
        <f t="shared" si="2"/>
        <v>OK</v>
      </c>
      <c r="AQ4" s="17" t="str">
        <f t="shared" si="2"/>
        <v>OK</v>
      </c>
      <c r="AR4" s="17" t="str">
        <f t="shared" si="2"/>
        <v>OK</v>
      </c>
      <c r="AS4" s="17" t="str">
        <f t="shared" si="2"/>
        <v>Not OK</v>
      </c>
      <c r="AT4" s="17" t="str">
        <f t="shared" si="2"/>
        <v>Not OK</v>
      </c>
      <c r="AU4" s="17" t="str">
        <f t="shared" si="2"/>
        <v>Not OK</v>
      </c>
      <c r="AV4" s="17" t="str">
        <f t="shared" si="2"/>
        <v>OK</v>
      </c>
      <c r="AW4" s="17" t="str">
        <f t="shared" si="2"/>
        <v>Not OK</v>
      </c>
    </row>
    <row r="5" spans="1:50" ht="13.5" customHeight="1">
      <c r="A5" s="297" t="str">
        <f>+'8.คำนวณ'!E4</f>
        <v>เลย</v>
      </c>
      <c r="B5" s="14" t="str">
        <f>+'8.คำนวณ'!G4</f>
        <v>นาแห้ว,รพช.</v>
      </c>
      <c r="C5" s="53">
        <f>+'8.คำนวณ'!Y4</f>
        <v>14781.231951380936</v>
      </c>
      <c r="D5" s="337">
        <f>+'8.คำนวณ'!Z4</f>
        <v>140.72765621853029</v>
      </c>
      <c r="E5" s="53">
        <f>+'8.คำนวณ'!AA4</f>
        <v>1486.4685068749513</v>
      </c>
      <c r="F5" s="53">
        <f>+'8.คำนวณ'!AB4</f>
        <v>437.1106089165807</v>
      </c>
      <c r="G5" s="53">
        <f>+'8.คำนวณ'!AC4</f>
        <v>875.98062321036628</v>
      </c>
      <c r="H5" s="337">
        <f>+'8.คำนวณ'!AD4</f>
        <v>1070.8464525237828</v>
      </c>
      <c r="I5" s="53">
        <f>+'8.คำนวณ'!AE4</f>
        <v>1977.7983700476966</v>
      </c>
      <c r="J5" s="53">
        <f>+'8.คำนวณ'!AF4</f>
        <v>118.73125931740881</v>
      </c>
      <c r="K5" s="53">
        <f>+'8.คำนวณ'!AG4</f>
        <v>386.37600548062392</v>
      </c>
      <c r="L5" s="337">
        <f>+'8.คำนวณ'!AH4</f>
        <v>172.97545629725471</v>
      </c>
      <c r="M5" s="53">
        <f>+'8.คำนวณ'!AI4</f>
        <v>245.37069053165195</v>
      </c>
      <c r="N5" s="14" t="str">
        <f t="shared" ref="N5:N10" si="3">+B5</f>
        <v>นาแห้ว,รพช.</v>
      </c>
      <c r="O5" s="47">
        <f t="shared" ref="O5:Y5" si="4">+(C5-C11)*100/C11</f>
        <v>12.628807096261136</v>
      </c>
      <c r="P5" s="47">
        <f t="shared" si="4"/>
        <v>89.419884291065827</v>
      </c>
      <c r="Q5" s="47">
        <f t="shared" si="4"/>
        <v>-4.6828722053758041</v>
      </c>
      <c r="R5" s="47">
        <f t="shared" si="4"/>
        <v>-10.417025573560975</v>
      </c>
      <c r="S5" s="47">
        <f t="shared" si="4"/>
        <v>25.470176866161367</v>
      </c>
      <c r="T5" s="47">
        <f t="shared" si="4"/>
        <v>50.582897592892316</v>
      </c>
      <c r="U5" s="47">
        <f t="shared" si="4"/>
        <v>44.157857830825201</v>
      </c>
      <c r="V5" s="47">
        <f t="shared" si="4"/>
        <v>-53.214836452151935</v>
      </c>
      <c r="W5" s="47">
        <f t="shared" si="4"/>
        <v>-16.630981753704191</v>
      </c>
      <c r="X5" s="47">
        <f t="shared" si="4"/>
        <v>219.10556789958386</v>
      </c>
      <c r="Y5" s="47">
        <f t="shared" si="4"/>
        <v>-53.970039980690757</v>
      </c>
      <c r="Z5" s="14" t="str">
        <f t="shared" ref="Z5:Z10" si="5">+N5</f>
        <v>นาแห้ว,รพช.</v>
      </c>
      <c r="AA5" s="15">
        <f t="shared" ref="AA5:AA10" si="6">+O5/100</f>
        <v>0.12628807096261135</v>
      </c>
      <c r="AB5" s="15">
        <f t="shared" ref="AB5:AB10" si="7">+P5/100</f>
        <v>0.89419884291065832</v>
      </c>
      <c r="AC5" s="15">
        <f t="shared" ref="AC5:AC10" si="8">+Q5/100</f>
        <v>-4.6828722053758043E-2</v>
      </c>
      <c r="AD5" s="15">
        <f t="shared" ref="AD5:AD10" si="9">+R5/100</f>
        <v>-0.10417025573560976</v>
      </c>
      <c r="AE5" s="15">
        <f t="shared" ref="AE5:AE10" si="10">+S5/100</f>
        <v>0.25470176866161365</v>
      </c>
      <c r="AF5" s="15">
        <f t="shared" ref="AF5:AF10" si="11">+T5/100</f>
        <v>0.50582897592892317</v>
      </c>
      <c r="AG5" s="15">
        <f t="shared" ref="AG5:AG10" si="12">+U5/100</f>
        <v>0.44157857830825198</v>
      </c>
      <c r="AH5" s="15">
        <f t="shared" ref="AH5:AH10" si="13">+V5/100</f>
        <v>-0.53214836452151937</v>
      </c>
      <c r="AI5" s="15">
        <f t="shared" ref="AI5:AI10" si="14">+W5/100</f>
        <v>-0.16630981753704191</v>
      </c>
      <c r="AJ5" s="15">
        <f t="shared" ref="AJ5:AJ10" si="15">+X5/100</f>
        <v>2.1910556789958386</v>
      </c>
      <c r="AK5" s="15">
        <f t="shared" ref="AK5:AK10" si="16">+Y5/100</f>
        <v>-0.53970039980690754</v>
      </c>
      <c r="AL5" s="14" t="str">
        <f t="shared" ref="AL5:AL10" si="17">+Z5</f>
        <v>นาแห้ว,รพช.</v>
      </c>
      <c r="AM5" s="17" t="str">
        <f>+IF(AND(C5&lt;C13),"OK","Not OK")</f>
        <v>OK</v>
      </c>
      <c r="AN5" s="17" t="str">
        <f t="shared" ref="AN5:AW5" si="18">+IF(AND(D5&lt;D13),"OK","Not OK")</f>
        <v>Not OK</v>
      </c>
      <c r="AO5" s="17" t="str">
        <f t="shared" si="18"/>
        <v>OK</v>
      </c>
      <c r="AP5" s="17" t="str">
        <f t="shared" si="18"/>
        <v>OK</v>
      </c>
      <c r="AQ5" s="17" t="str">
        <f t="shared" si="18"/>
        <v>OK</v>
      </c>
      <c r="AR5" s="17" t="str">
        <f t="shared" si="18"/>
        <v>Not OK</v>
      </c>
      <c r="AS5" s="17" t="str">
        <f t="shared" si="18"/>
        <v>OK</v>
      </c>
      <c r="AT5" s="17" t="str">
        <f t="shared" si="18"/>
        <v>OK</v>
      </c>
      <c r="AU5" s="17" t="str">
        <f t="shared" si="18"/>
        <v>OK</v>
      </c>
      <c r="AV5" s="17" t="str">
        <f t="shared" si="18"/>
        <v>Not OK</v>
      </c>
      <c r="AW5" s="17" t="str">
        <f t="shared" si="18"/>
        <v>OK</v>
      </c>
    </row>
    <row r="6" spans="1:50" ht="13.5" customHeight="1">
      <c r="A6" s="297" t="str">
        <f>+'8.คำนวณ'!E5</f>
        <v>บึงกาฬ</v>
      </c>
      <c r="B6" s="14" t="str">
        <f>+'8.คำนวณ'!G5</f>
        <v>บุ่งคล้า,รพช.</v>
      </c>
      <c r="C6" s="53">
        <f>+'8.คำนวณ'!Y5</f>
        <v>14436.88252359784</v>
      </c>
      <c r="D6" s="53">
        <f>+'8.คำนวณ'!Z5</f>
        <v>57.195736389815785</v>
      </c>
      <c r="E6" s="53">
        <f>+'8.คำนวณ'!AA5</f>
        <v>1509.5685894432509</v>
      </c>
      <c r="F6" s="53">
        <f>+'8.คำนวณ'!AB5</f>
        <v>427.46528460255058</v>
      </c>
      <c r="G6" s="53">
        <f>+'8.คำนวณ'!AC5</f>
        <v>679.5278674521187</v>
      </c>
      <c r="H6" s="53">
        <f>+'8.คำนวณ'!AD5</f>
        <v>595.0005499497189</v>
      </c>
      <c r="I6" s="53">
        <f>+'8.คำนวณ'!AE5</f>
        <v>451.90700278831656</v>
      </c>
      <c r="J6" s="53">
        <f>+'8.คำนวณ'!AF5</f>
        <v>287.09432280477216</v>
      </c>
      <c r="K6" s="53">
        <f>+'8.คำนวณ'!AG5</f>
        <v>419.74876011336107</v>
      </c>
      <c r="L6" s="53">
        <f>+'8.คำนวณ'!AH5</f>
        <v>20.522773632125062</v>
      </c>
      <c r="M6" s="53">
        <f>+'8.คำนวณ'!AI5</f>
        <v>739.46232773003612</v>
      </c>
      <c r="N6" s="14" t="str">
        <f t="shared" si="3"/>
        <v>บุ่งคล้า,รพช.</v>
      </c>
      <c r="O6" s="47">
        <f t="shared" ref="O6:Y6" si="19">+(C6-C11)*100/C11</f>
        <v>10.004961844183427</v>
      </c>
      <c r="P6" s="47">
        <f t="shared" si="19"/>
        <v>-23.014352260102211</v>
      </c>
      <c r="Q6" s="47">
        <f t="shared" si="19"/>
        <v>-3.2016208286763019</v>
      </c>
      <c r="R6" s="47">
        <f t="shared" si="19"/>
        <v>-12.393772016526786</v>
      </c>
      <c r="S6" s="47">
        <f t="shared" si="19"/>
        <v>-2.6685300386746862</v>
      </c>
      <c r="T6" s="47">
        <f t="shared" si="19"/>
        <v>-16.330761828990379</v>
      </c>
      <c r="U6" s="47">
        <f t="shared" si="19"/>
        <v>-67.061381763025011</v>
      </c>
      <c r="V6" s="47">
        <f t="shared" si="19"/>
        <v>13.127367833034855</v>
      </c>
      <c r="W6" s="47">
        <f t="shared" si="19"/>
        <v>-9.4300848283247412</v>
      </c>
      <c r="X6" s="47">
        <f t="shared" si="19"/>
        <v>-62.139534273003036</v>
      </c>
      <c r="Y6" s="47">
        <f t="shared" si="19"/>
        <v>38.718366514961602</v>
      </c>
      <c r="Z6" s="14" t="str">
        <f t="shared" si="5"/>
        <v>บุ่งคล้า,รพช.</v>
      </c>
      <c r="AA6" s="15">
        <f t="shared" si="6"/>
        <v>0.10004961844183427</v>
      </c>
      <c r="AB6" s="15">
        <f t="shared" si="7"/>
        <v>-0.23014352260102211</v>
      </c>
      <c r="AC6" s="15">
        <f t="shared" si="8"/>
        <v>-3.201620828676302E-2</v>
      </c>
      <c r="AD6" s="15">
        <f t="shared" si="9"/>
        <v>-0.12393772016526786</v>
      </c>
      <c r="AE6" s="15">
        <f t="shared" si="10"/>
        <v>-2.6685300386746862E-2</v>
      </c>
      <c r="AF6" s="15">
        <f t="shared" si="11"/>
        <v>-0.16330761828990378</v>
      </c>
      <c r="AG6" s="15">
        <f t="shared" si="12"/>
        <v>-0.67061381763025008</v>
      </c>
      <c r="AH6" s="15">
        <f t="shared" si="13"/>
        <v>0.13127367833034856</v>
      </c>
      <c r="AI6" s="15">
        <f t="shared" si="14"/>
        <v>-9.4300848283247418E-2</v>
      </c>
      <c r="AJ6" s="15">
        <f t="shared" si="15"/>
        <v>-0.62139534273003039</v>
      </c>
      <c r="AK6" s="15">
        <f t="shared" si="16"/>
        <v>0.387183665149616</v>
      </c>
      <c r="AL6" s="14" t="str">
        <f t="shared" si="17"/>
        <v>บุ่งคล้า,รพช.</v>
      </c>
      <c r="AM6" s="17" t="str">
        <f>+IF(AND(C6&lt;C13),"OK","Not OK")</f>
        <v>OK</v>
      </c>
      <c r="AN6" s="17" t="str">
        <f t="shared" ref="AN6:AW6" si="20">+IF(AND(D6&lt;D13),"OK","Not OK")</f>
        <v>OK</v>
      </c>
      <c r="AO6" s="17" t="str">
        <f t="shared" si="20"/>
        <v>OK</v>
      </c>
      <c r="AP6" s="17" t="str">
        <f t="shared" si="20"/>
        <v>OK</v>
      </c>
      <c r="AQ6" s="17" t="str">
        <f t="shared" si="20"/>
        <v>OK</v>
      </c>
      <c r="AR6" s="17" t="str">
        <f t="shared" si="20"/>
        <v>OK</v>
      </c>
      <c r="AS6" s="17" t="str">
        <f t="shared" si="20"/>
        <v>OK</v>
      </c>
      <c r="AT6" s="17" t="str">
        <f t="shared" si="20"/>
        <v>OK</v>
      </c>
      <c r="AU6" s="17" t="str">
        <f t="shared" si="20"/>
        <v>OK</v>
      </c>
      <c r="AV6" s="17" t="str">
        <f t="shared" si="20"/>
        <v>OK</v>
      </c>
      <c r="AW6" s="17" t="str">
        <f t="shared" si="20"/>
        <v>OK</v>
      </c>
    </row>
    <row r="7" spans="1:50" ht="13.5" customHeight="1">
      <c r="A7" s="297" t="str">
        <f>+'8.คำนวณ'!E6</f>
        <v>สกลนคร</v>
      </c>
      <c r="B7" s="14" t="str">
        <f>+'8.คำนวณ'!G6</f>
        <v>นิคมน้ำอูน,รพช.</v>
      </c>
      <c r="C7" s="337">
        <f>+'8.คำนวณ'!Y6</f>
        <v>15987.253551151827</v>
      </c>
      <c r="D7" s="53">
        <f>+'8.คำนวณ'!Z6</f>
        <v>40.607605585081288</v>
      </c>
      <c r="E7" s="53">
        <f>+'8.คำนวณ'!AA6</f>
        <v>1407.8188280594213</v>
      </c>
      <c r="F7" s="53">
        <f>+'8.คำนวณ'!AB6</f>
        <v>476.99364412160998</v>
      </c>
      <c r="G7" s="53">
        <f>+'8.คำนวณ'!AC6</f>
        <v>768.08175511082834</v>
      </c>
      <c r="H7" s="337">
        <f>+'8.คำนวณ'!AD6</f>
        <v>1129.8827362435202</v>
      </c>
      <c r="I7" s="53">
        <f>+'8.คำนวณ'!AE6</f>
        <v>2354.8164635982748</v>
      </c>
      <c r="J7" s="53">
        <f>+'8.คำนวณ'!AF6</f>
        <v>237.63511098558976</v>
      </c>
      <c r="K7" s="53">
        <f>+'8.คำนวณ'!AG6</f>
        <v>433.32236802318408</v>
      </c>
      <c r="L7" s="53">
        <f>+'8.คำนวณ'!AH6</f>
        <v>33.033648705692244</v>
      </c>
      <c r="M7" s="53">
        <f>+'8.คำนวณ'!AI6</f>
        <v>179.91615604748094</v>
      </c>
      <c r="N7" s="14" t="str">
        <f t="shared" si="3"/>
        <v>นิคมน้ำอูน,รพช.</v>
      </c>
      <c r="O7" s="47">
        <f t="shared" ref="O7:Y7" si="21">+(C7-C11)*100/C11</f>
        <v>21.818350603954332</v>
      </c>
      <c r="P7" s="47">
        <f t="shared" si="21"/>
        <v>-45.34203042990417</v>
      </c>
      <c r="Q7" s="47">
        <f t="shared" si="21"/>
        <v>-9.7261418420978654</v>
      </c>
      <c r="R7" s="47">
        <f t="shared" si="21"/>
        <v>-2.2432570812415515</v>
      </c>
      <c r="S7" s="47">
        <f t="shared" si="21"/>
        <v>10.015394299747824</v>
      </c>
      <c r="T7" s="47">
        <f t="shared" si="21"/>
        <v>58.88460568996117</v>
      </c>
      <c r="U7" s="47">
        <f t="shared" si="21"/>
        <v>71.637969834559073</v>
      </c>
      <c r="V7" s="47">
        <f t="shared" si="21"/>
        <v>-6.3616641810375176</v>
      </c>
      <c r="W7" s="47">
        <f t="shared" si="21"/>
        <v>-6.5012839984325028</v>
      </c>
      <c r="X7" s="47">
        <f t="shared" si="21"/>
        <v>-39.059439670386489</v>
      </c>
      <c r="Y7" s="47">
        <f t="shared" si="21"/>
        <v>-66.248888766015583</v>
      </c>
      <c r="Z7" s="14" t="str">
        <f t="shared" si="5"/>
        <v>นิคมน้ำอูน,รพช.</v>
      </c>
      <c r="AA7" s="15">
        <f t="shared" si="6"/>
        <v>0.21818350603954331</v>
      </c>
      <c r="AB7" s="15">
        <f t="shared" si="7"/>
        <v>-0.45342030429904168</v>
      </c>
      <c r="AC7" s="15">
        <f t="shared" si="8"/>
        <v>-9.7261418420978657E-2</v>
      </c>
      <c r="AD7" s="15">
        <f t="shared" si="9"/>
        <v>-2.2432570812415516E-2</v>
      </c>
      <c r="AE7" s="15">
        <f t="shared" si="10"/>
        <v>0.10015394299747823</v>
      </c>
      <c r="AF7" s="15">
        <f t="shared" si="11"/>
        <v>0.58884605689961167</v>
      </c>
      <c r="AG7" s="15">
        <f t="shared" si="12"/>
        <v>0.71637969834559068</v>
      </c>
      <c r="AH7" s="15">
        <f t="shared" si="13"/>
        <v>-6.3616641810375171E-2</v>
      </c>
      <c r="AI7" s="15">
        <f t="shared" si="14"/>
        <v>-6.5012839984325027E-2</v>
      </c>
      <c r="AJ7" s="15">
        <f t="shared" si="15"/>
        <v>-0.39059439670386487</v>
      </c>
      <c r="AK7" s="15">
        <f t="shared" si="16"/>
        <v>-0.66248888766015579</v>
      </c>
      <c r="AL7" s="14" t="str">
        <f t="shared" si="17"/>
        <v>นิคมน้ำอูน,รพช.</v>
      </c>
      <c r="AM7" s="17" t="str">
        <f>+IF(AND(C7&lt;C13),"OK","Not OK")</f>
        <v>Not OK</v>
      </c>
      <c r="AN7" s="17" t="str">
        <f t="shared" ref="AN7:AW7" si="22">+IF(AND(D7&lt;D13),"OK","Not OK")</f>
        <v>OK</v>
      </c>
      <c r="AO7" s="17" t="str">
        <f t="shared" si="22"/>
        <v>OK</v>
      </c>
      <c r="AP7" s="17" t="str">
        <f t="shared" si="22"/>
        <v>OK</v>
      </c>
      <c r="AQ7" s="17" t="str">
        <f t="shared" si="22"/>
        <v>OK</v>
      </c>
      <c r="AR7" s="17" t="str">
        <f t="shared" si="22"/>
        <v>Not OK</v>
      </c>
      <c r="AS7" s="17" t="str">
        <f t="shared" si="22"/>
        <v>OK</v>
      </c>
      <c r="AT7" s="17" t="str">
        <f t="shared" si="22"/>
        <v>OK</v>
      </c>
      <c r="AU7" s="17" t="str">
        <f t="shared" si="22"/>
        <v>OK</v>
      </c>
      <c r="AV7" s="17" t="str">
        <f t="shared" si="22"/>
        <v>OK</v>
      </c>
      <c r="AW7" s="17" t="str">
        <f t="shared" si="22"/>
        <v>OK</v>
      </c>
    </row>
    <row r="8" spans="1:50" ht="13.5" customHeight="1">
      <c r="A8" s="297" t="str">
        <f>+'8.คำนวณ'!E7</f>
        <v>อุดรธานี</v>
      </c>
      <c r="B8" s="14" t="str">
        <f>+'8.คำนวณ'!G7</f>
        <v>ประจักษ์ศิลปาคม,รพช.</v>
      </c>
      <c r="C8" s="53">
        <f>+'8.คำนวณ'!Y7</f>
        <v>9412.1347267756628</v>
      </c>
      <c r="D8" s="53">
        <f>+'8.คำนวณ'!Z7</f>
        <v>69.795409617389566</v>
      </c>
      <c r="E8" s="53">
        <f>+'8.คำนวณ'!AA7</f>
        <v>1366.5160794782203</v>
      </c>
      <c r="F8" s="53">
        <f>+'8.คำนวณ'!AB7</f>
        <v>571.00675920304843</v>
      </c>
      <c r="G8" s="53">
        <f>+'8.คำนวณ'!AC7</f>
        <v>831.64669568994475</v>
      </c>
      <c r="H8" s="53">
        <f>+'8.คำนวณ'!AD7</f>
        <v>414.27099021073707</v>
      </c>
      <c r="I8" s="53">
        <f>+'8.คำนวณ'!AE7</f>
        <v>582.78586037673654</v>
      </c>
      <c r="J8" s="53">
        <f>+'8.คำนวณ'!AF7</f>
        <v>160.4026677182238</v>
      </c>
      <c r="K8" s="53">
        <f>+'8.คำนวณ'!AG7</f>
        <v>455.10076079168306</v>
      </c>
      <c r="L8" s="53">
        <f>+'8.คำนวณ'!AH7</f>
        <v>11.014621023792879</v>
      </c>
      <c r="M8" s="53">
        <f>+'8.คำนวณ'!AI7</f>
        <v>424.2624943565699</v>
      </c>
      <c r="N8" s="14" t="str">
        <f t="shared" si="3"/>
        <v>ประจักษ์ศิลปาคม,รพช.</v>
      </c>
      <c r="O8" s="47">
        <f>+(C8-C11)*100/C11</f>
        <v>-28.282195287044466</v>
      </c>
      <c r="P8" s="47">
        <f t="shared" ref="P8:Y8" si="23">+(D8-D11)*100/D11</f>
        <v>-6.0551509985806886</v>
      </c>
      <c r="Q8" s="47">
        <f t="shared" si="23"/>
        <v>-12.374606539853326</v>
      </c>
      <c r="R8" s="47">
        <f t="shared" si="23"/>
        <v>17.024118983972279</v>
      </c>
      <c r="S8" s="47">
        <f t="shared" si="23"/>
        <v>19.120052697007214</v>
      </c>
      <c r="T8" s="47">
        <f t="shared" si="23"/>
        <v>-41.745031747934888</v>
      </c>
      <c r="U8" s="47">
        <f t="shared" si="23"/>
        <v>-57.521877619922058</v>
      </c>
      <c r="V8" s="47">
        <f t="shared" si="23"/>
        <v>-36.794530051717402</v>
      </c>
      <c r="W8" s="47">
        <f t="shared" si="23"/>
        <v>-1.8021225641362439</v>
      </c>
      <c r="X8" s="47">
        <f t="shared" si="23"/>
        <v>-79.680198727408083</v>
      </c>
      <c r="Y8" s="47">
        <f t="shared" si="23"/>
        <v>-20.411090621248494</v>
      </c>
      <c r="Z8" s="14" t="str">
        <f t="shared" si="5"/>
        <v>ประจักษ์ศิลปาคม,รพช.</v>
      </c>
      <c r="AA8" s="15">
        <f>+O8/100</f>
        <v>-0.28282195287044465</v>
      </c>
      <c r="AB8" s="15">
        <f t="shared" si="7"/>
        <v>-6.0551509985806884E-2</v>
      </c>
      <c r="AC8" s="15">
        <f t="shared" si="8"/>
        <v>-0.12374606539853326</v>
      </c>
      <c r="AD8" s="15">
        <f t="shared" si="9"/>
        <v>0.17024118983972281</v>
      </c>
      <c r="AE8" s="15">
        <f t="shared" si="10"/>
        <v>0.19120052697007214</v>
      </c>
      <c r="AF8" s="15">
        <f t="shared" si="11"/>
        <v>-0.41745031747934891</v>
      </c>
      <c r="AG8" s="15">
        <f t="shared" si="12"/>
        <v>-0.57521877619922057</v>
      </c>
      <c r="AH8" s="15">
        <f t="shared" si="13"/>
        <v>-0.367945300517174</v>
      </c>
      <c r="AI8" s="15">
        <f t="shared" si="14"/>
        <v>-1.8021225641362441E-2</v>
      </c>
      <c r="AJ8" s="15">
        <f t="shared" si="15"/>
        <v>-0.7968019872740808</v>
      </c>
      <c r="AK8" s="15">
        <f t="shared" si="16"/>
        <v>-0.20411090621248495</v>
      </c>
      <c r="AL8" s="14" t="str">
        <f t="shared" si="17"/>
        <v>ประจักษ์ศิลปาคม,รพช.</v>
      </c>
      <c r="AM8" s="17" t="str">
        <f>+IF(AND(C8&lt;C13),"OK","Not OK")</f>
        <v>OK</v>
      </c>
      <c r="AN8" s="17" t="str">
        <f t="shared" ref="AN8:AW8" si="24">+IF(AND(D8&lt;D13),"OK","Not OK")</f>
        <v>OK</v>
      </c>
      <c r="AO8" s="17" t="str">
        <f t="shared" si="24"/>
        <v>OK</v>
      </c>
      <c r="AP8" s="17" t="str">
        <f t="shared" si="24"/>
        <v>OK</v>
      </c>
      <c r="AQ8" s="17" t="str">
        <f t="shared" si="24"/>
        <v>OK</v>
      </c>
      <c r="AR8" s="17" t="str">
        <f t="shared" si="24"/>
        <v>OK</v>
      </c>
      <c r="AS8" s="17" t="str">
        <f t="shared" si="24"/>
        <v>OK</v>
      </c>
      <c r="AT8" s="17" t="str">
        <f t="shared" si="24"/>
        <v>OK</v>
      </c>
      <c r="AU8" s="17" t="str">
        <f t="shared" si="24"/>
        <v>OK</v>
      </c>
      <c r="AV8" s="17" t="str">
        <f t="shared" si="24"/>
        <v>OK</v>
      </c>
      <c r="AW8" s="17" t="str">
        <f t="shared" si="24"/>
        <v>OK</v>
      </c>
    </row>
    <row r="9" spans="1:50" ht="13.5" customHeight="1">
      <c r="A9" s="297" t="str">
        <f>+'8.คำนวณ'!E8</f>
        <v>หนองคาย</v>
      </c>
      <c r="B9" s="14" t="str">
        <f>+'8.คำนวณ'!G8</f>
        <v>โพธิ์ตาก,รพช.</v>
      </c>
      <c r="C9" s="53">
        <f>+'8.คำนวณ'!Y8</f>
        <v>13427.269418875976</v>
      </c>
      <c r="D9" s="53">
        <f>+'8.คำนวณ'!Z8</f>
        <v>77.030558137798195</v>
      </c>
      <c r="E9" s="53">
        <f>+'8.คำนวณ'!AA8</f>
        <v>1312.1642006246386</v>
      </c>
      <c r="F9" s="337">
        <f>+'8.คำนวณ'!AB8</f>
        <v>749.3427330317752</v>
      </c>
      <c r="G9" s="53">
        <f>+'8.คำนวณ'!AC8</f>
        <v>879.08230822261748</v>
      </c>
      <c r="H9" s="53">
        <f>+'8.คำนวณ'!AD8</f>
        <v>689.34211800795958</v>
      </c>
      <c r="I9" s="53">
        <f>+'8.คำนวณ'!AE8</f>
        <v>941.3987691645857</v>
      </c>
      <c r="J9" s="53">
        <f>+'8.คำนวณ'!AF8</f>
        <v>249.4916666921967</v>
      </c>
      <c r="K9" s="53">
        <f>+'8.คำนวณ'!AG8</f>
        <v>337.38135482283366</v>
      </c>
      <c r="L9" s="53">
        <f>+'8.คำนวณ'!AH8</f>
        <v>71.942102625453757</v>
      </c>
      <c r="M9" s="53">
        <f>+'8.คำนวณ'!AI8</f>
        <v>14.318307257283328</v>
      </c>
      <c r="N9" s="14" t="str">
        <f t="shared" si="3"/>
        <v>โพธิ์ตาก,รพช.</v>
      </c>
      <c r="O9" s="47">
        <f t="shared" ref="O9:Y9" si="25">+(C9-C11)*100/C11</f>
        <v>2.3119955212408625</v>
      </c>
      <c r="P9" s="47">
        <f t="shared" si="25"/>
        <v>3.683382509263101</v>
      </c>
      <c r="Q9" s="47">
        <f t="shared" si="25"/>
        <v>-15.859823319491829</v>
      </c>
      <c r="R9" s="47">
        <f t="shared" si="25"/>
        <v>53.57291614634407</v>
      </c>
      <c r="S9" s="47">
        <f t="shared" si="25"/>
        <v>25.914443504895935</v>
      </c>
      <c r="T9" s="47">
        <f t="shared" si="25"/>
        <v>-3.0644091710667869</v>
      </c>
      <c r="U9" s="47">
        <f t="shared" si="25"/>
        <v>-31.383283562889481</v>
      </c>
      <c r="V9" s="47">
        <f t="shared" si="25"/>
        <v>-1.6896771993712387</v>
      </c>
      <c r="W9" s="47">
        <f t="shared" si="25"/>
        <v>-27.202642174436612</v>
      </c>
      <c r="X9" s="47">
        <f t="shared" si="25"/>
        <v>32.718976469899999</v>
      </c>
      <c r="Y9" s="47">
        <f t="shared" si="25"/>
        <v>-97.313977846461995</v>
      </c>
      <c r="Z9" s="14" t="str">
        <f t="shared" si="5"/>
        <v>โพธิ์ตาก,รพช.</v>
      </c>
      <c r="AA9" s="15">
        <f t="shared" si="6"/>
        <v>2.3119955212408626E-2</v>
      </c>
      <c r="AB9" s="15">
        <f t="shared" si="7"/>
        <v>3.6833825092631008E-2</v>
      </c>
      <c r="AC9" s="15">
        <f t="shared" si="8"/>
        <v>-0.15859823319491828</v>
      </c>
      <c r="AD9" s="15">
        <f t="shared" si="9"/>
        <v>0.53572916146344074</v>
      </c>
      <c r="AE9" s="15">
        <f t="shared" si="10"/>
        <v>0.25914443504895934</v>
      </c>
      <c r="AF9" s="15">
        <f t="shared" si="11"/>
        <v>-3.064409171066787E-2</v>
      </c>
      <c r="AG9" s="15">
        <f t="shared" si="12"/>
        <v>-0.3138328356288948</v>
      </c>
      <c r="AH9" s="15">
        <f t="shared" si="13"/>
        <v>-1.6896771993712388E-2</v>
      </c>
      <c r="AI9" s="15">
        <f t="shared" si="14"/>
        <v>-0.27202642174436614</v>
      </c>
      <c r="AJ9" s="15">
        <f t="shared" si="15"/>
        <v>0.32718976469900002</v>
      </c>
      <c r="AK9" s="15">
        <f t="shared" si="16"/>
        <v>-0.97313977846461996</v>
      </c>
      <c r="AL9" s="14" t="str">
        <f t="shared" si="17"/>
        <v>โพธิ์ตาก,รพช.</v>
      </c>
      <c r="AM9" s="17" t="str">
        <f>+IF(AND(C9&lt;C13),"OK","Not OK")</f>
        <v>OK</v>
      </c>
      <c r="AN9" s="17" t="str">
        <f t="shared" ref="AN9:AW9" si="26">+IF(AND(D9&lt;D13),"OK","Not OK")</f>
        <v>OK</v>
      </c>
      <c r="AO9" s="17" t="str">
        <f t="shared" si="26"/>
        <v>OK</v>
      </c>
      <c r="AP9" s="17" t="str">
        <f t="shared" si="26"/>
        <v>Not OK</v>
      </c>
      <c r="AQ9" s="17" t="str">
        <f t="shared" si="26"/>
        <v>OK</v>
      </c>
      <c r="AR9" s="17" t="str">
        <f t="shared" si="26"/>
        <v>OK</v>
      </c>
      <c r="AS9" s="17" t="str">
        <f t="shared" si="26"/>
        <v>OK</v>
      </c>
      <c r="AT9" s="17" t="str">
        <f t="shared" si="26"/>
        <v>OK</v>
      </c>
      <c r="AU9" s="17" t="str">
        <f t="shared" si="26"/>
        <v>OK</v>
      </c>
      <c r="AV9" s="17" t="str">
        <f t="shared" si="26"/>
        <v>OK</v>
      </c>
      <c r="AW9" s="17" t="str">
        <f t="shared" si="26"/>
        <v>OK</v>
      </c>
    </row>
    <row r="10" spans="1:50" ht="13.5" customHeight="1">
      <c r="A10" s="297" t="str">
        <f>+'8.คำนวณ'!E9</f>
        <v>นครพนม</v>
      </c>
      <c r="B10" s="14" t="str">
        <f>+'8.คำนวณ'!G9</f>
        <v>วังยาง,รพช.</v>
      </c>
      <c r="C10" s="53">
        <f>+'8.คำนวณ'!Y9</f>
        <v>8825.2259982105315</v>
      </c>
      <c r="D10" s="53">
        <f>+'8.คำนวณ'!Z9</f>
        <v>43.856687020215659</v>
      </c>
      <c r="E10" s="53">
        <f>+'8.คำนวณ'!AA9</f>
        <v>1562.7536603310323</v>
      </c>
      <c r="F10" s="53">
        <f>+'8.คำนวณ'!AB9</f>
        <v>405.90599343154355</v>
      </c>
      <c r="G10" s="53">
        <f>+'8.คำนวณ'!AC9</f>
        <v>841.0281333131752</v>
      </c>
      <c r="H10" s="53">
        <f>+'8.คำนวณ'!AD9</f>
        <v>494.30589385084687</v>
      </c>
      <c r="I10" s="53">
        <f>+'8.คำนวณ'!AE9</f>
        <v>280.41272382678903</v>
      </c>
      <c r="J10" s="53">
        <f>+'8.คำนวณ'!AF9</f>
        <v>240.69182664176344</v>
      </c>
      <c r="K10" s="53">
        <f>+'8.คำนวณ'!AG9</f>
        <v>395.26082762929326</v>
      </c>
      <c r="L10" s="53">
        <f>+'8.คำนวณ'!AH9</f>
        <v>4.237252714731353</v>
      </c>
      <c r="M10" s="53">
        <f>+'8.คำนวณ'!AI9</f>
        <v>526.00860114815214</v>
      </c>
      <c r="N10" s="14" t="str">
        <f t="shared" si="3"/>
        <v>วังยาง,รพช.</v>
      </c>
      <c r="O10" s="47">
        <f t="shared" ref="O10:Y10" si="27">+(C10-C11)*100/C11</f>
        <v>-32.754273811358431</v>
      </c>
      <c r="P10" s="47">
        <f t="shared" si="27"/>
        <v>-40.968756220464414</v>
      </c>
      <c r="Q10" s="47">
        <f t="shared" si="27"/>
        <v>0.20877648221894624</v>
      </c>
      <c r="R10" s="47">
        <f t="shared" si="27"/>
        <v>-16.812208426504334</v>
      </c>
      <c r="S10" s="47">
        <f t="shared" si="27"/>
        <v>20.463793193836565</v>
      </c>
      <c r="T10" s="47">
        <f t="shared" si="27"/>
        <v>-30.490488512262178</v>
      </c>
      <c r="U10" s="47">
        <f t="shared" si="27"/>
        <v>-79.561264592203173</v>
      </c>
      <c r="V10" s="47">
        <f t="shared" si="27"/>
        <v>-5.1571882686660162</v>
      </c>
      <c r="W10" s="47">
        <f t="shared" si="27"/>
        <v>-14.713888328334498</v>
      </c>
      <c r="X10" s="47">
        <f t="shared" si="27"/>
        <v>-92.183105263530607</v>
      </c>
      <c r="Y10" s="47">
        <f t="shared" si="27"/>
        <v>-1.3241767865549354</v>
      </c>
      <c r="Z10" s="14" t="str">
        <f t="shared" si="5"/>
        <v>วังยาง,รพช.</v>
      </c>
      <c r="AA10" s="15">
        <f t="shared" si="6"/>
        <v>-0.32754273811358431</v>
      </c>
      <c r="AB10" s="15">
        <f t="shared" si="7"/>
        <v>-0.40968756220464414</v>
      </c>
      <c r="AC10" s="15">
        <f t="shared" si="8"/>
        <v>2.0877648221894625E-3</v>
      </c>
      <c r="AD10" s="15">
        <f t="shared" si="9"/>
        <v>-0.16812208426504335</v>
      </c>
      <c r="AE10" s="15">
        <f t="shared" si="10"/>
        <v>0.20463793193836566</v>
      </c>
      <c r="AF10" s="15">
        <f t="shared" si="11"/>
        <v>-0.30490488512262176</v>
      </c>
      <c r="AG10" s="15">
        <f t="shared" si="12"/>
        <v>-0.79561264592203174</v>
      </c>
      <c r="AH10" s="15">
        <f t="shared" si="13"/>
        <v>-5.1571882686660159E-2</v>
      </c>
      <c r="AI10" s="15">
        <f t="shared" si="14"/>
        <v>-0.14713888328334498</v>
      </c>
      <c r="AJ10" s="15">
        <f t="shared" si="15"/>
        <v>-0.92183105263530607</v>
      </c>
      <c r="AK10" s="15">
        <f t="shared" si="16"/>
        <v>-1.3241767865549354E-2</v>
      </c>
      <c r="AL10" s="14" t="str">
        <f t="shared" si="17"/>
        <v>วังยาง,รพช.</v>
      </c>
      <c r="AM10" s="17" t="str">
        <f>+IF(AND(C10&lt;C13),"OK","Not OK")</f>
        <v>OK</v>
      </c>
      <c r="AN10" s="17" t="str">
        <f t="shared" ref="AN10:AW10" si="28">+IF(AND(D10&lt;D13),"OK","Not OK")</f>
        <v>OK</v>
      </c>
      <c r="AO10" s="17" t="str">
        <f t="shared" si="28"/>
        <v>OK</v>
      </c>
      <c r="AP10" s="17" t="str">
        <f t="shared" si="28"/>
        <v>OK</v>
      </c>
      <c r="AQ10" s="17" t="str">
        <f t="shared" si="28"/>
        <v>OK</v>
      </c>
      <c r="AR10" s="17" t="str">
        <f t="shared" si="28"/>
        <v>OK</v>
      </c>
      <c r="AS10" s="17" t="str">
        <f t="shared" si="28"/>
        <v>OK</v>
      </c>
      <c r="AT10" s="17" t="str">
        <f t="shared" si="28"/>
        <v>OK</v>
      </c>
      <c r="AU10" s="17" t="str">
        <f t="shared" si="28"/>
        <v>OK</v>
      </c>
      <c r="AV10" s="17" t="str">
        <f t="shared" si="28"/>
        <v>OK</v>
      </c>
      <c r="AW10" s="17" t="str">
        <f t="shared" si="28"/>
        <v>OK</v>
      </c>
    </row>
    <row r="11" spans="1:50" ht="13.5" customHeight="1">
      <c r="B11" s="18" t="s">
        <v>144</v>
      </c>
      <c r="C11" s="19">
        <f t="shared" ref="C11:M11" si="29">AVERAGE(C4:C10)</f>
        <v>13123.846671613748</v>
      </c>
      <c r="D11" s="19">
        <f t="shared" si="29"/>
        <v>74.294025014969264</v>
      </c>
      <c r="E11" s="19">
        <f t="shared" si="29"/>
        <v>1559.4977956929026</v>
      </c>
      <c r="F11" s="19">
        <f t="shared" si="29"/>
        <v>487.93937878844787</v>
      </c>
      <c r="G11" s="19">
        <f t="shared" si="29"/>
        <v>698.1584350078441</v>
      </c>
      <c r="H11" s="19">
        <f t="shared" si="29"/>
        <v>711.13417900807349</v>
      </c>
      <c r="I11" s="19">
        <f t="shared" si="29"/>
        <v>1371.9670920531569</v>
      </c>
      <c r="J11" s="19">
        <f t="shared" si="29"/>
        <v>253.77972483943572</v>
      </c>
      <c r="K11" s="19">
        <f t="shared" si="29"/>
        <v>463.45274732534239</v>
      </c>
      <c r="L11" s="19">
        <f t="shared" si="29"/>
        <v>54.206342257145018</v>
      </c>
      <c r="M11" s="19">
        <f t="shared" si="29"/>
        <v>533.0673553240556</v>
      </c>
      <c r="P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59"/>
      <c r="AI11" s="59"/>
      <c r="AJ11" s="59"/>
      <c r="AK11" s="59"/>
      <c r="AL11" s="48"/>
      <c r="AM11" s="48"/>
      <c r="AN11" s="48"/>
      <c r="AO11" s="48"/>
      <c r="AP11" s="48"/>
      <c r="AQ11" s="48"/>
      <c r="AR11" s="48"/>
      <c r="AS11" s="48"/>
      <c r="AT11" s="59"/>
      <c r="AU11" s="59"/>
      <c r="AV11" s="59"/>
      <c r="AW11" s="59"/>
      <c r="AX11" s="48"/>
    </row>
    <row r="12" spans="1:50" ht="13.5" customHeight="1">
      <c r="B12" s="20" t="s">
        <v>268</v>
      </c>
      <c r="C12" s="21">
        <f t="shared" ref="C12:M12" si="30">STDEV(C4:C10)</f>
        <v>2843.8686779306026</v>
      </c>
      <c r="D12" s="21">
        <f t="shared" si="30"/>
        <v>34.323535016060561</v>
      </c>
      <c r="E12" s="21">
        <f t="shared" si="30"/>
        <v>325.51795991259149</v>
      </c>
      <c r="F12" s="21">
        <f t="shared" si="30"/>
        <v>134.14839694755167</v>
      </c>
      <c r="G12" s="21">
        <f t="shared" si="30"/>
        <v>310.6342821847287</v>
      </c>
      <c r="H12" s="21">
        <f t="shared" si="30"/>
        <v>279.86209744688682</v>
      </c>
      <c r="I12" s="21">
        <f t="shared" si="30"/>
        <v>1070.6408250660961</v>
      </c>
      <c r="J12" s="21">
        <f t="shared" si="30"/>
        <v>116.03872543393777</v>
      </c>
      <c r="K12" s="21">
        <f t="shared" si="30"/>
        <v>160.39197428885061</v>
      </c>
      <c r="L12" s="21">
        <f t="shared" si="30"/>
        <v>58.45010807142063</v>
      </c>
      <c r="M12" s="21">
        <f t="shared" si="30"/>
        <v>528.20041720050597</v>
      </c>
      <c r="N12" s="42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L12" s="49"/>
      <c r="AM12" s="49"/>
      <c r="AN12" s="49"/>
      <c r="AO12" s="49"/>
      <c r="AP12" s="49"/>
      <c r="AQ12" s="49"/>
      <c r="AR12" s="49"/>
      <c r="AS12" s="49"/>
      <c r="AX12" s="49"/>
    </row>
    <row r="13" spans="1:50" ht="13.5" customHeight="1">
      <c r="B13" s="20" t="s">
        <v>269</v>
      </c>
      <c r="C13" s="21">
        <f t="shared" ref="C13:M13" si="31">+C11+C12</f>
        <v>15967.715349544351</v>
      </c>
      <c r="D13" s="21">
        <f t="shared" si="31"/>
        <v>108.61756003102983</v>
      </c>
      <c r="E13" s="21">
        <f t="shared" si="31"/>
        <v>1885.0157556054942</v>
      </c>
      <c r="F13" s="21">
        <f t="shared" si="31"/>
        <v>622.08777573599957</v>
      </c>
      <c r="G13" s="21">
        <f t="shared" si="31"/>
        <v>1008.7927171925728</v>
      </c>
      <c r="H13" s="21">
        <f t="shared" si="31"/>
        <v>990.99627645496025</v>
      </c>
      <c r="I13" s="21">
        <f t="shared" si="31"/>
        <v>2442.6079171192532</v>
      </c>
      <c r="J13" s="21">
        <f t="shared" si="31"/>
        <v>369.81845027337351</v>
      </c>
      <c r="K13" s="21">
        <f t="shared" si="31"/>
        <v>623.84472161419296</v>
      </c>
      <c r="L13" s="21">
        <f t="shared" si="31"/>
        <v>112.65645032856565</v>
      </c>
      <c r="M13" s="21">
        <f t="shared" si="31"/>
        <v>1061.2677725245617</v>
      </c>
      <c r="N13" s="42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L13" s="49"/>
      <c r="AM13" s="49"/>
      <c r="AN13" s="49"/>
      <c r="AO13" s="49"/>
      <c r="AP13" s="49"/>
      <c r="AQ13" s="49"/>
      <c r="AR13" s="49"/>
      <c r="AS13" s="49"/>
      <c r="AX13" s="49"/>
    </row>
    <row r="14" spans="1:50" ht="13.5" customHeight="1">
      <c r="B14" s="377" t="s">
        <v>146</v>
      </c>
      <c r="C14" s="386" t="s">
        <v>248</v>
      </c>
      <c r="D14" s="387"/>
      <c r="E14" s="387"/>
      <c r="F14" s="387"/>
      <c r="G14" s="387"/>
      <c r="H14" s="387"/>
      <c r="I14" s="387"/>
      <c r="J14" s="387"/>
      <c r="K14" s="387"/>
      <c r="L14" s="387"/>
      <c r="M14" s="388"/>
      <c r="N14" s="377" t="s">
        <v>146</v>
      </c>
      <c r="O14" s="386" t="s">
        <v>731</v>
      </c>
      <c r="P14" s="387"/>
      <c r="Q14" s="387"/>
      <c r="R14" s="387"/>
      <c r="S14" s="387"/>
      <c r="T14" s="387"/>
      <c r="U14" s="387"/>
      <c r="V14" s="387"/>
      <c r="W14" s="387"/>
      <c r="X14" s="387"/>
      <c r="Y14" s="388"/>
      <c r="Z14" s="377" t="s">
        <v>146</v>
      </c>
      <c r="AA14" s="386" t="s">
        <v>731</v>
      </c>
      <c r="AB14" s="387"/>
      <c r="AC14" s="387"/>
      <c r="AD14" s="387"/>
      <c r="AE14" s="387"/>
      <c r="AF14" s="387"/>
      <c r="AG14" s="387"/>
      <c r="AH14" s="387"/>
      <c r="AI14" s="387"/>
      <c r="AJ14" s="387"/>
      <c r="AK14" s="388"/>
      <c r="AL14" s="377" t="s">
        <v>146</v>
      </c>
      <c r="AM14" s="386" t="s">
        <v>732</v>
      </c>
      <c r="AN14" s="387"/>
      <c r="AO14" s="387"/>
      <c r="AP14" s="387"/>
      <c r="AQ14" s="387"/>
      <c r="AR14" s="387"/>
      <c r="AS14" s="387"/>
      <c r="AT14" s="387"/>
      <c r="AU14" s="387"/>
      <c r="AV14" s="387"/>
      <c r="AW14" s="388"/>
    </row>
    <row r="15" spans="1:50" ht="13.5" customHeight="1">
      <c r="B15" s="377"/>
      <c r="C15" s="38" t="s">
        <v>5</v>
      </c>
      <c r="D15" s="38" t="s">
        <v>8</v>
      </c>
      <c r="E15" s="38" t="s">
        <v>11</v>
      </c>
      <c r="F15" s="38" t="s">
        <v>17</v>
      </c>
      <c r="G15" s="38" t="s">
        <v>20</v>
      </c>
      <c r="H15" s="38" t="s">
        <v>23</v>
      </c>
      <c r="I15" s="38" t="s">
        <v>26</v>
      </c>
      <c r="J15" s="38" t="s">
        <v>29</v>
      </c>
      <c r="K15" s="38" t="s">
        <v>32</v>
      </c>
      <c r="L15" s="38" t="s">
        <v>35</v>
      </c>
      <c r="M15" s="38" t="s">
        <v>38</v>
      </c>
      <c r="N15" s="377"/>
      <c r="O15" s="38" t="s">
        <v>5</v>
      </c>
      <c r="P15" s="38" t="s">
        <v>8</v>
      </c>
      <c r="Q15" s="38" t="s">
        <v>11</v>
      </c>
      <c r="R15" s="38" t="s">
        <v>17</v>
      </c>
      <c r="S15" s="38" t="s">
        <v>20</v>
      </c>
      <c r="T15" s="38" t="s">
        <v>23</v>
      </c>
      <c r="U15" s="38" t="s">
        <v>26</v>
      </c>
      <c r="V15" s="38" t="s">
        <v>29</v>
      </c>
      <c r="W15" s="38" t="s">
        <v>32</v>
      </c>
      <c r="X15" s="38" t="s">
        <v>35</v>
      </c>
      <c r="Y15" s="38" t="s">
        <v>38</v>
      </c>
      <c r="Z15" s="377"/>
      <c r="AA15" s="38" t="s">
        <v>5</v>
      </c>
      <c r="AB15" s="38" t="s">
        <v>8</v>
      </c>
      <c r="AC15" s="38" t="s">
        <v>11</v>
      </c>
      <c r="AD15" s="38" t="s">
        <v>17</v>
      </c>
      <c r="AE15" s="38" t="s">
        <v>20</v>
      </c>
      <c r="AF15" s="38" t="s">
        <v>23</v>
      </c>
      <c r="AG15" s="38" t="s">
        <v>26</v>
      </c>
      <c r="AH15" s="38" t="s">
        <v>29</v>
      </c>
      <c r="AI15" s="38" t="s">
        <v>32</v>
      </c>
      <c r="AJ15" s="38" t="s">
        <v>35</v>
      </c>
      <c r="AK15" s="38" t="s">
        <v>38</v>
      </c>
      <c r="AL15" s="377"/>
      <c r="AM15" s="12" t="s">
        <v>5</v>
      </c>
      <c r="AN15" s="13" t="s">
        <v>8</v>
      </c>
      <c r="AO15" s="12" t="s">
        <v>11</v>
      </c>
      <c r="AP15" s="12" t="s">
        <v>17</v>
      </c>
      <c r="AQ15" s="12" t="s">
        <v>20</v>
      </c>
      <c r="AR15" s="12" t="s">
        <v>23</v>
      </c>
      <c r="AS15" s="12" t="s">
        <v>26</v>
      </c>
      <c r="AT15" s="38" t="s">
        <v>29</v>
      </c>
      <c r="AU15" s="38" t="s">
        <v>32</v>
      </c>
      <c r="AV15" s="38" t="s">
        <v>35</v>
      </c>
      <c r="AW15" s="38" t="s">
        <v>38</v>
      </c>
    </row>
    <row r="16" spans="1:50" ht="13.5" customHeight="1">
      <c r="A16" s="297" t="str">
        <f>+'8.คำนวณ'!E10</f>
        <v>อุดรธานี</v>
      </c>
      <c r="B16" s="14" t="str">
        <f>+'8.คำนวณ'!G10</f>
        <v>หนองแสง,รพช.</v>
      </c>
      <c r="C16" s="53">
        <f>+'8.คำนวณ'!Y10</f>
        <v>10677.065936708472</v>
      </c>
      <c r="D16" s="53">
        <f>+'8.คำนวณ'!Z10</f>
        <v>51.514997543751953</v>
      </c>
      <c r="E16" s="53">
        <f>+'8.คำนวณ'!AA10</f>
        <v>1192.5784679390811</v>
      </c>
      <c r="F16" s="53">
        <f>+'8.คำนวณ'!AB10</f>
        <v>421.03318523893756</v>
      </c>
      <c r="G16" s="53">
        <f>+'8.คำนวณ'!AC10</f>
        <v>638.77718380217493</v>
      </c>
      <c r="H16" s="53">
        <f>+'8.คำนวณ'!AD10</f>
        <v>592.48360013324736</v>
      </c>
      <c r="I16" s="53">
        <f>+'8.คำนวณ'!AE10</f>
        <v>308.11589367714095</v>
      </c>
      <c r="J16" s="53">
        <f>+'8.คำนวณ'!AF10</f>
        <v>26.167245329035978</v>
      </c>
      <c r="K16" s="337">
        <f>+'8.คำนวณ'!AG10</f>
        <v>461.76636042490247</v>
      </c>
      <c r="L16" s="53">
        <f>+'8.คำนวณ'!AH10</f>
        <v>15.223014104357132</v>
      </c>
      <c r="M16" s="53">
        <f>+'8.คำนวณ'!AI10</f>
        <v>249.56754936779654</v>
      </c>
      <c r="N16" s="14" t="str">
        <f>+B16</f>
        <v>หนองแสง,รพช.</v>
      </c>
      <c r="O16" s="50">
        <f>+(C16-C26)*100/C26</f>
        <v>5.4544200972850847</v>
      </c>
      <c r="P16" s="50">
        <f t="shared" ref="P16:Y16" si="32">+(D16-D26)*100/D26</f>
        <v>-26.520201392616148</v>
      </c>
      <c r="Q16" s="50">
        <f t="shared" si="32"/>
        <v>-12.084373149558026</v>
      </c>
      <c r="R16" s="50">
        <f t="shared" si="32"/>
        <v>-32.179367543965853</v>
      </c>
      <c r="S16" s="50">
        <f t="shared" si="32"/>
        <v>-5.6411190573875647</v>
      </c>
      <c r="T16" s="50">
        <f t="shared" si="32"/>
        <v>-3.5082298730261741</v>
      </c>
      <c r="U16" s="50">
        <f t="shared" si="32"/>
        <v>-38.025969157765523</v>
      </c>
      <c r="V16" s="50">
        <f t="shared" si="32"/>
        <v>-85.20600587331927</v>
      </c>
      <c r="W16" s="50">
        <f t="shared" si="32"/>
        <v>27.879765711770659</v>
      </c>
      <c r="X16" s="50">
        <f t="shared" si="32"/>
        <v>-77.955587110781664</v>
      </c>
      <c r="Y16" s="50">
        <f t="shared" si="32"/>
        <v>47.364272989509992</v>
      </c>
      <c r="Z16" s="14" t="str">
        <f>+N16</f>
        <v>หนองแสง,รพช.</v>
      </c>
      <c r="AA16" s="15">
        <f t="shared" ref="AA16:AK16" si="33">+O16/100</f>
        <v>5.454420097285085E-2</v>
      </c>
      <c r="AB16" s="15">
        <f t="shared" si="33"/>
        <v>-0.2652020139261615</v>
      </c>
      <c r="AC16" s="15">
        <f t="shared" si="33"/>
        <v>-0.12084373149558025</v>
      </c>
      <c r="AD16" s="15">
        <f t="shared" si="33"/>
        <v>-0.32179367543965853</v>
      </c>
      <c r="AE16" s="15">
        <f t="shared" si="33"/>
        <v>-5.6411190573875648E-2</v>
      </c>
      <c r="AF16" s="15">
        <f t="shared" si="33"/>
        <v>-3.5082298730261738E-2</v>
      </c>
      <c r="AG16" s="15">
        <f t="shared" si="33"/>
        <v>-0.38025969157765521</v>
      </c>
      <c r="AH16" s="15">
        <f t="shared" si="33"/>
        <v>-0.85206005873319268</v>
      </c>
      <c r="AI16" s="15">
        <f t="shared" si="33"/>
        <v>0.2787976571177066</v>
      </c>
      <c r="AJ16" s="15">
        <f t="shared" si="33"/>
        <v>-0.77955587110781666</v>
      </c>
      <c r="AK16" s="15">
        <f t="shared" si="33"/>
        <v>0.47364272989509992</v>
      </c>
      <c r="AL16" s="14" t="str">
        <f>+Z16</f>
        <v>หนองแสง,รพช.</v>
      </c>
      <c r="AM16" s="17" t="str">
        <f>+IF(AND(C16&lt;C28),"OK","Not OK")</f>
        <v>OK</v>
      </c>
      <c r="AN16" s="17" t="str">
        <f t="shared" ref="AN16:AW16" si="34">+IF(AND(D16&lt;D28),"OK","Not OK")</f>
        <v>OK</v>
      </c>
      <c r="AO16" s="17" t="str">
        <f t="shared" si="34"/>
        <v>OK</v>
      </c>
      <c r="AP16" s="17" t="str">
        <f t="shared" si="34"/>
        <v>OK</v>
      </c>
      <c r="AQ16" s="17" t="str">
        <f t="shared" si="34"/>
        <v>OK</v>
      </c>
      <c r="AR16" s="17" t="str">
        <f t="shared" si="34"/>
        <v>OK</v>
      </c>
      <c r="AS16" s="17" t="str">
        <f t="shared" si="34"/>
        <v>OK</v>
      </c>
      <c r="AT16" s="17" t="str">
        <f t="shared" si="34"/>
        <v>OK</v>
      </c>
      <c r="AU16" s="17" t="str">
        <f t="shared" si="34"/>
        <v>Not OK</v>
      </c>
      <c r="AV16" s="17" t="str">
        <f t="shared" si="34"/>
        <v>OK</v>
      </c>
      <c r="AW16" s="17" t="str">
        <f t="shared" si="34"/>
        <v>OK</v>
      </c>
    </row>
    <row r="17" spans="1:50" ht="13.5" customHeight="1">
      <c r="A17" s="297" t="str">
        <f>+'8.คำนวณ'!E11</f>
        <v>อุดรธานี</v>
      </c>
      <c r="B17" s="14" t="str">
        <f>+'8.คำนวณ'!G11</f>
        <v>นายูง,รพช.</v>
      </c>
      <c r="C17" s="53">
        <f>+'8.คำนวณ'!Y11</f>
        <v>10633.022062060776</v>
      </c>
      <c r="D17" s="53">
        <f>+'8.คำนวณ'!Z11</f>
        <v>60.611910188765087</v>
      </c>
      <c r="E17" s="53">
        <f>+'8.คำนวณ'!AA11</f>
        <v>1427.4890634698222</v>
      </c>
      <c r="F17" s="53">
        <f>+'8.คำนวณ'!AB11</f>
        <v>468.15741014022802</v>
      </c>
      <c r="G17" s="53">
        <f>+'8.คำนวณ'!AC11</f>
        <v>666.68164656382032</v>
      </c>
      <c r="H17" s="337">
        <f>+'8.คำนวณ'!AD11</f>
        <v>851.44034364737956</v>
      </c>
      <c r="I17" s="337">
        <f>+'8.คำนวณ'!AE11</f>
        <v>872.78480573894501</v>
      </c>
      <c r="J17" s="53">
        <f>+'8.คำนวณ'!AF11</f>
        <v>77.882918284160539</v>
      </c>
      <c r="K17" s="53">
        <f>+'8.คำนวณ'!AG11</f>
        <v>379.39325594530112</v>
      </c>
      <c r="L17" s="53">
        <f>+'8.คำนวณ'!AH11</f>
        <v>50.525626594001601</v>
      </c>
      <c r="M17" s="53">
        <f>+'8.คำนวณ'!AI11</f>
        <v>269.05269459198951</v>
      </c>
      <c r="N17" s="14" t="str">
        <f t="shared" ref="N17:N25" si="35">+B17</f>
        <v>นายูง,รพช.</v>
      </c>
      <c r="O17" s="50">
        <f>+(C17-C26)*100/C26</f>
        <v>5.0194109583191313</v>
      </c>
      <c r="P17" s="50">
        <f t="shared" ref="P17:Y17" si="36">+(D17-D26)*100/D26</f>
        <v>-13.544576021833208</v>
      </c>
      <c r="Q17" s="50">
        <f t="shared" si="36"/>
        <v>5.2329881940401162</v>
      </c>
      <c r="R17" s="50">
        <f t="shared" si="36"/>
        <v>-24.588529460758284</v>
      </c>
      <c r="S17" s="50">
        <f t="shared" si="36"/>
        <v>-1.5191279370705735</v>
      </c>
      <c r="T17" s="50">
        <f t="shared" si="36"/>
        <v>38.665417739120116</v>
      </c>
      <c r="U17" s="50">
        <f t="shared" si="36"/>
        <v>75.550802731965433</v>
      </c>
      <c r="V17" s="50">
        <f t="shared" si="36"/>
        <v>-55.967874295651953</v>
      </c>
      <c r="W17" s="50">
        <f t="shared" si="36"/>
        <v>5.0676810633573002</v>
      </c>
      <c r="X17" s="50">
        <f t="shared" si="36"/>
        <v>-26.833952429575216</v>
      </c>
      <c r="Y17" s="50">
        <f t="shared" si="36"/>
        <v>58.869832375464107</v>
      </c>
      <c r="Z17" s="14" t="str">
        <f t="shared" ref="Z17:Z25" si="37">+N17</f>
        <v>นายูง,รพช.</v>
      </c>
      <c r="AA17" s="15">
        <f t="shared" ref="AA17:AA25" si="38">+O17/100</f>
        <v>5.0194109583191315E-2</v>
      </c>
      <c r="AB17" s="15">
        <f t="shared" ref="AB17:AB25" si="39">+P17/100</f>
        <v>-0.13544576021833207</v>
      </c>
      <c r="AC17" s="15">
        <f t="shared" ref="AC17:AC25" si="40">+Q17/100</f>
        <v>5.2329881940401161E-2</v>
      </c>
      <c r="AD17" s="15">
        <f t="shared" ref="AD17:AD25" si="41">+R17/100</f>
        <v>-0.24588529460758285</v>
      </c>
      <c r="AE17" s="15">
        <f t="shared" ref="AE17:AE25" si="42">+S17/100</f>
        <v>-1.5191279370705735E-2</v>
      </c>
      <c r="AF17" s="15">
        <f t="shared" ref="AF17:AF25" si="43">+T17/100</f>
        <v>0.38665417739120117</v>
      </c>
      <c r="AG17" s="15">
        <f t="shared" ref="AG17:AG25" si="44">+U17/100</f>
        <v>0.75550802731965438</v>
      </c>
      <c r="AH17" s="15">
        <f t="shared" ref="AH17:AH25" si="45">+V17/100</f>
        <v>-0.55967874295651954</v>
      </c>
      <c r="AI17" s="15">
        <f t="shared" ref="AI17:AI25" si="46">+W17/100</f>
        <v>5.0676810633573002E-2</v>
      </c>
      <c r="AJ17" s="15">
        <f t="shared" ref="AJ17:AJ25" si="47">+X17/100</f>
        <v>-0.26833952429575214</v>
      </c>
      <c r="AK17" s="15">
        <f t="shared" ref="AK17:AK25" si="48">+Y17/100</f>
        <v>0.58869832375464104</v>
      </c>
      <c r="AL17" s="14" t="str">
        <f t="shared" ref="AL17:AL25" si="49">+Z17</f>
        <v>นายูง,รพช.</v>
      </c>
      <c r="AM17" s="17" t="str">
        <f>+IF(AND(C17&lt;C28),"OK","Not OK")</f>
        <v>OK</v>
      </c>
      <c r="AN17" s="17" t="str">
        <f t="shared" ref="AN17:AW17" si="50">+IF(AND(D17&lt;D28),"OK","Not OK")</f>
        <v>OK</v>
      </c>
      <c r="AO17" s="17" t="str">
        <f t="shared" si="50"/>
        <v>OK</v>
      </c>
      <c r="AP17" s="17" t="str">
        <f t="shared" si="50"/>
        <v>OK</v>
      </c>
      <c r="AQ17" s="17" t="str">
        <f t="shared" si="50"/>
        <v>OK</v>
      </c>
      <c r="AR17" s="17" t="str">
        <f t="shared" si="50"/>
        <v>Not OK</v>
      </c>
      <c r="AS17" s="17" t="str">
        <f t="shared" si="50"/>
        <v>Not OK</v>
      </c>
      <c r="AT17" s="17" t="str">
        <f t="shared" si="50"/>
        <v>OK</v>
      </c>
      <c r="AU17" s="17" t="str">
        <f t="shared" si="50"/>
        <v>OK</v>
      </c>
      <c r="AV17" s="17" t="str">
        <f t="shared" si="50"/>
        <v>OK</v>
      </c>
      <c r="AW17" s="17" t="str">
        <f t="shared" si="50"/>
        <v>OK</v>
      </c>
    </row>
    <row r="18" spans="1:50" ht="13.5" customHeight="1">
      <c r="A18" s="297" t="str">
        <f>+'8.คำนวณ'!E12</f>
        <v>หนองคาย</v>
      </c>
      <c r="B18" s="14" t="str">
        <f>+'8.คำนวณ'!G12</f>
        <v>ศรีเชียงใหม่,รพช.</v>
      </c>
      <c r="C18" s="53">
        <f>+'8.คำนวณ'!Y12</f>
        <v>10895.49283959821</v>
      </c>
      <c r="D18" s="53">
        <f>+'8.คำนวณ'!Z12</f>
        <v>44.551734652911435</v>
      </c>
      <c r="E18" s="53">
        <f>+'8.คำนวณ'!AA12</f>
        <v>1262.5812241692079</v>
      </c>
      <c r="F18" s="53">
        <f>+'8.คำนวณ'!AB12</f>
        <v>454.22205957222934</v>
      </c>
      <c r="G18" s="53">
        <f>+'8.คำนวณ'!AC12</f>
        <v>740.02536369065547</v>
      </c>
      <c r="H18" s="53">
        <f>+'8.คำนวณ'!AD12</f>
        <v>338.14814647102975</v>
      </c>
      <c r="I18" s="53">
        <f>+'8.คำนวณ'!AE12</f>
        <v>625.52020208621252</v>
      </c>
      <c r="J18" s="337">
        <f>+'8.คำนวณ'!AF12</f>
        <v>285.95797009378458</v>
      </c>
      <c r="K18" s="53">
        <f>+'8.คำนวณ'!AG12</f>
        <v>299.06139730774697</v>
      </c>
      <c r="L18" s="53">
        <f>+'8.คำนวณ'!AH12</f>
        <v>2.3319302370121653</v>
      </c>
      <c r="M18" s="340">
        <f>+'8.คำนวณ'!AI12</f>
        <v>0</v>
      </c>
      <c r="N18" s="14" t="str">
        <f t="shared" si="35"/>
        <v>ศรีเชียงใหม่,รพช.</v>
      </c>
      <c r="O18" s="50">
        <f>+(C18-C26)*100/C26</f>
        <v>7.611762059433187</v>
      </c>
      <c r="P18" s="50">
        <f t="shared" ref="P18:Y18" si="51">+(D18-D26)*100/D26</f>
        <v>-36.452438202579614</v>
      </c>
      <c r="Q18" s="50">
        <f t="shared" si="51"/>
        <v>-6.9238437917995288</v>
      </c>
      <c r="R18" s="50">
        <f t="shared" si="51"/>
        <v>-26.833255819992598</v>
      </c>
      <c r="S18" s="50">
        <f t="shared" si="51"/>
        <v>9.3150584549138902</v>
      </c>
      <c r="T18" s="50">
        <f t="shared" si="51"/>
        <v>-44.929255070002199</v>
      </c>
      <c r="U18" s="50">
        <f t="shared" si="51"/>
        <v>25.816321364949179</v>
      </c>
      <c r="V18" s="50">
        <f t="shared" si="51"/>
        <v>61.670075579210668</v>
      </c>
      <c r="W18" s="50">
        <f t="shared" si="51"/>
        <v>-17.179108963332364</v>
      </c>
      <c r="X18" s="50">
        <f t="shared" si="51"/>
        <v>-96.623137006827363</v>
      </c>
      <c r="Y18" s="50">
        <f t="shared" si="51"/>
        <v>-100.00000000000001</v>
      </c>
      <c r="Z18" s="14" t="str">
        <f t="shared" si="37"/>
        <v>ศรีเชียงใหม่,รพช.</v>
      </c>
      <c r="AA18" s="15">
        <f t="shared" si="38"/>
        <v>7.6117620594331872E-2</v>
      </c>
      <c r="AB18" s="15">
        <f t="shared" si="39"/>
        <v>-0.36452438202579612</v>
      </c>
      <c r="AC18" s="15">
        <f t="shared" si="40"/>
        <v>-6.9238437917995291E-2</v>
      </c>
      <c r="AD18" s="15">
        <f t="shared" si="41"/>
        <v>-0.26833255819992596</v>
      </c>
      <c r="AE18" s="15">
        <f t="shared" si="42"/>
        <v>9.3150584549138896E-2</v>
      </c>
      <c r="AF18" s="15">
        <f t="shared" si="43"/>
        <v>-0.449292550700022</v>
      </c>
      <c r="AG18" s="15">
        <f t="shared" si="44"/>
        <v>0.2581632136494918</v>
      </c>
      <c r="AH18" s="15">
        <f t="shared" si="45"/>
        <v>0.6167007557921067</v>
      </c>
      <c r="AI18" s="15">
        <f t="shared" si="46"/>
        <v>-0.17179108963332365</v>
      </c>
      <c r="AJ18" s="15">
        <f t="shared" si="47"/>
        <v>-0.96623137006827364</v>
      </c>
      <c r="AK18" s="15">
        <f t="shared" si="48"/>
        <v>-1.0000000000000002</v>
      </c>
      <c r="AL18" s="14" t="str">
        <f t="shared" si="49"/>
        <v>ศรีเชียงใหม่,รพช.</v>
      </c>
      <c r="AM18" s="17" t="str">
        <f>+IF(AND(C18&lt;C28),"OK","Not OK")</f>
        <v>OK</v>
      </c>
      <c r="AN18" s="17" t="str">
        <f t="shared" ref="AN18:AW18" si="52">+IF(AND(D18&lt;D28),"OK","Not OK")</f>
        <v>OK</v>
      </c>
      <c r="AO18" s="17" t="str">
        <f t="shared" si="52"/>
        <v>OK</v>
      </c>
      <c r="AP18" s="17" t="str">
        <f t="shared" si="52"/>
        <v>OK</v>
      </c>
      <c r="AQ18" s="17" t="str">
        <f t="shared" si="52"/>
        <v>OK</v>
      </c>
      <c r="AR18" s="17" t="str">
        <f t="shared" si="52"/>
        <v>OK</v>
      </c>
      <c r="AS18" s="17" t="str">
        <f t="shared" si="52"/>
        <v>OK</v>
      </c>
      <c r="AT18" s="17" t="str">
        <f t="shared" si="52"/>
        <v>Not OK</v>
      </c>
      <c r="AU18" s="17" t="str">
        <f t="shared" si="52"/>
        <v>OK</v>
      </c>
      <c r="AV18" s="17" t="str">
        <f t="shared" si="52"/>
        <v>OK</v>
      </c>
      <c r="AW18" s="17" t="str">
        <f t="shared" si="52"/>
        <v>OK</v>
      </c>
    </row>
    <row r="19" spans="1:50" ht="13.5" customHeight="1">
      <c r="A19" s="297" t="str">
        <f>+'8.คำนวณ'!E13</f>
        <v>สกลนคร</v>
      </c>
      <c r="B19" s="14" t="str">
        <f>+'8.คำนวณ'!G13</f>
        <v>เต่างอย,รพช.</v>
      </c>
      <c r="C19" s="337">
        <f>+'8.คำนวณ'!Y13</f>
        <v>11682.284452334974</v>
      </c>
      <c r="D19" s="53">
        <f>+'8.คำนวณ'!Z13</f>
        <v>104.04894003239143</v>
      </c>
      <c r="E19" s="53">
        <f>+'8.คำนวณ'!AA13</f>
        <v>1087.0868252421205</v>
      </c>
      <c r="F19" s="53">
        <f>+'8.คำนวณ'!AB13</f>
        <v>655.59666100239497</v>
      </c>
      <c r="G19" s="53">
        <f>+'8.คำนวณ'!AC13</f>
        <v>624.74100877177091</v>
      </c>
      <c r="H19" s="53">
        <f>+'8.คำนวณ'!AD13</f>
        <v>667.50064239363201</v>
      </c>
      <c r="I19" s="53">
        <f>+'8.คำนวณ'!AE13</f>
        <v>385.20060348044746</v>
      </c>
      <c r="J19" s="53">
        <f>+'8.คำนวณ'!AF13</f>
        <v>101.34271500983699</v>
      </c>
      <c r="K19" s="337">
        <f>+'8.คำนวณ'!AG13</f>
        <v>438.52763365084661</v>
      </c>
      <c r="L19" s="53">
        <f>+'8.คำนวณ'!AH13</f>
        <v>15.462520371450621</v>
      </c>
      <c r="M19" s="53">
        <f>+'8.คำนวณ'!AI13</f>
        <v>5.5263678491588744</v>
      </c>
      <c r="N19" s="14" t="str">
        <f t="shared" si="35"/>
        <v>เต่างอย,รพช.</v>
      </c>
      <c r="O19" s="50">
        <f>+(C19-C26)*100/C26</f>
        <v>15.382684684655954</v>
      </c>
      <c r="P19" s="50">
        <f t="shared" ref="P19:Y19" si="53">+(D19-D26)*100/D26</f>
        <v>48.412996669533435</v>
      </c>
      <c r="Q19" s="50">
        <f t="shared" si="53"/>
        <v>-19.861105787715871</v>
      </c>
      <c r="R19" s="50">
        <f t="shared" si="53"/>
        <v>5.604455287802967</v>
      </c>
      <c r="S19" s="50">
        <f t="shared" si="53"/>
        <v>-7.7145146046426349</v>
      </c>
      <c r="T19" s="50">
        <f t="shared" si="53"/>
        <v>8.709031829688632</v>
      </c>
      <c r="U19" s="50">
        <f t="shared" si="53"/>
        <v>-22.521250703284718</v>
      </c>
      <c r="V19" s="50">
        <f t="shared" si="53"/>
        <v>-42.704571620545053</v>
      </c>
      <c r="W19" s="50">
        <f t="shared" si="53"/>
        <v>21.444123815787599</v>
      </c>
      <c r="X19" s="50">
        <f t="shared" si="53"/>
        <v>-77.608758617740122</v>
      </c>
      <c r="Y19" s="50">
        <f t="shared" si="53"/>
        <v>-96.736798584483822</v>
      </c>
      <c r="Z19" s="14" t="str">
        <f t="shared" si="37"/>
        <v>เต่างอย,รพช.</v>
      </c>
      <c r="AA19" s="15">
        <f t="shared" si="38"/>
        <v>0.15382684684655953</v>
      </c>
      <c r="AB19" s="15">
        <f t="shared" si="39"/>
        <v>0.48412996669533437</v>
      </c>
      <c r="AC19" s="15">
        <f t="shared" si="40"/>
        <v>-0.19861105787715871</v>
      </c>
      <c r="AD19" s="15">
        <f t="shared" si="41"/>
        <v>5.6044552878029667E-2</v>
      </c>
      <c r="AE19" s="15">
        <f t="shared" si="42"/>
        <v>-7.7145146046426347E-2</v>
      </c>
      <c r="AF19" s="15">
        <f t="shared" si="43"/>
        <v>8.7090318296886321E-2</v>
      </c>
      <c r="AG19" s="15">
        <f t="shared" si="44"/>
        <v>-0.22521250703284718</v>
      </c>
      <c r="AH19" s="15">
        <f t="shared" si="45"/>
        <v>-0.42704571620545051</v>
      </c>
      <c r="AI19" s="15">
        <f t="shared" si="46"/>
        <v>0.214441238157876</v>
      </c>
      <c r="AJ19" s="15">
        <f t="shared" si="47"/>
        <v>-0.77608758617740126</v>
      </c>
      <c r="AK19" s="15">
        <f t="shared" si="48"/>
        <v>-0.96736798584483819</v>
      </c>
      <c r="AL19" s="14" t="str">
        <f t="shared" si="49"/>
        <v>เต่างอย,รพช.</v>
      </c>
      <c r="AM19" s="17" t="str">
        <f>+IF(AND(C19&lt;C28),"OK","Not OK")</f>
        <v>Not OK</v>
      </c>
      <c r="AN19" s="17" t="str">
        <f t="shared" ref="AN19:AW19" si="54">+IF(AND(D19&lt;D28),"OK","Not OK")</f>
        <v>OK</v>
      </c>
      <c r="AO19" s="17" t="str">
        <f t="shared" si="54"/>
        <v>OK</v>
      </c>
      <c r="AP19" s="17" t="str">
        <f t="shared" si="54"/>
        <v>OK</v>
      </c>
      <c r="AQ19" s="17" t="str">
        <f t="shared" si="54"/>
        <v>OK</v>
      </c>
      <c r="AR19" s="17" t="str">
        <f t="shared" si="54"/>
        <v>OK</v>
      </c>
      <c r="AS19" s="17" t="str">
        <f t="shared" si="54"/>
        <v>OK</v>
      </c>
      <c r="AT19" s="17" t="str">
        <f t="shared" si="54"/>
        <v>OK</v>
      </c>
      <c r="AU19" s="17" t="str">
        <f t="shared" si="54"/>
        <v>Not OK</v>
      </c>
      <c r="AV19" s="17" t="str">
        <f t="shared" si="54"/>
        <v>OK</v>
      </c>
      <c r="AW19" s="17" t="str">
        <f t="shared" si="54"/>
        <v>OK</v>
      </c>
    </row>
    <row r="20" spans="1:50" ht="13.5" customHeight="1">
      <c r="A20" s="297" t="str">
        <f>+'8.คำนวณ'!E14</f>
        <v>นครพนม</v>
      </c>
      <c r="B20" s="14" t="str">
        <f>+'8.คำนวณ'!G14</f>
        <v>นาทม,รพช.</v>
      </c>
      <c r="C20" s="337">
        <f>+'8.คำนวณ'!Y14</f>
        <v>12574.254073279786</v>
      </c>
      <c r="D20" s="53">
        <f>+'8.คำนวณ'!Z14</f>
        <v>40.933068440222527</v>
      </c>
      <c r="E20" s="53">
        <f>+'8.คำนวณ'!AA14</f>
        <v>1515.8196450695452</v>
      </c>
      <c r="F20" s="337">
        <f>+'8.คำนวณ'!AB14</f>
        <v>860.77536537925982</v>
      </c>
      <c r="G20" s="53">
        <f>+'8.คำนวณ'!AC14</f>
        <v>584.80397909800388</v>
      </c>
      <c r="H20" s="53">
        <f>+'8.คำนวณ'!AD14</f>
        <v>599.29801439808091</v>
      </c>
      <c r="I20" s="53">
        <f>+'8.คำนวณ'!AE14</f>
        <v>430.52434319446184</v>
      </c>
      <c r="J20" s="53">
        <f>+'8.คำนวณ'!AF14</f>
        <v>161.00062934042055</v>
      </c>
      <c r="K20" s="53">
        <f>+'8.คำนวณ'!AG14</f>
        <v>380.93200185074323</v>
      </c>
      <c r="L20" s="53">
        <f>+'8.คำนวณ'!AH14</f>
        <v>23.76924827808514</v>
      </c>
      <c r="M20" s="53">
        <f>+'8.คำนวณ'!AI14</f>
        <v>255.91171910804701</v>
      </c>
      <c r="N20" s="14" t="str">
        <f t="shared" si="35"/>
        <v>นาทม,รพช.</v>
      </c>
      <c r="O20" s="50">
        <f>+(C20-C26)*100/C26</f>
        <v>24.192421336907802</v>
      </c>
      <c r="P20" s="50">
        <f t="shared" ref="P20:Y20" si="55">+(D20-D26)*100/D26</f>
        <v>-41.614019823735596</v>
      </c>
      <c r="Q20" s="50">
        <f t="shared" si="55"/>
        <v>11.744625507787465</v>
      </c>
      <c r="R20" s="50">
        <f t="shared" si="55"/>
        <v>38.654936782394977</v>
      </c>
      <c r="S20" s="50">
        <f t="shared" si="55"/>
        <v>-13.613932310450386</v>
      </c>
      <c r="T20" s="50">
        <f t="shared" si="55"/>
        <v>-2.3984356194056309</v>
      </c>
      <c r="U20" s="50">
        <f t="shared" si="55"/>
        <v>-13.404892538830424</v>
      </c>
      <c r="V20" s="50">
        <f t="shared" si="55"/>
        <v>-8.9761900840545135</v>
      </c>
      <c r="W20" s="50">
        <f t="shared" si="55"/>
        <v>5.4938153224592803</v>
      </c>
      <c r="X20" s="50">
        <f t="shared" si="55"/>
        <v>-65.579804399019949</v>
      </c>
      <c r="Y20" s="50">
        <f t="shared" si="55"/>
        <v>51.110368841564281</v>
      </c>
      <c r="Z20" s="14" t="str">
        <f t="shared" si="37"/>
        <v>นาทม,รพช.</v>
      </c>
      <c r="AA20" s="15">
        <f t="shared" si="38"/>
        <v>0.24192421336907802</v>
      </c>
      <c r="AB20" s="15">
        <f t="shared" si="39"/>
        <v>-0.41614019823735598</v>
      </c>
      <c r="AC20" s="15">
        <f t="shared" si="40"/>
        <v>0.11744625507787465</v>
      </c>
      <c r="AD20" s="15">
        <f t="shared" si="41"/>
        <v>0.38654936782394977</v>
      </c>
      <c r="AE20" s="15">
        <f t="shared" si="42"/>
        <v>-0.13613932310450386</v>
      </c>
      <c r="AF20" s="15">
        <f t="shared" si="43"/>
        <v>-2.3984356194056308E-2</v>
      </c>
      <c r="AG20" s="15">
        <f t="shared" si="44"/>
        <v>-0.13404892538830424</v>
      </c>
      <c r="AH20" s="15">
        <f t="shared" si="45"/>
        <v>-8.9761900840545139E-2</v>
      </c>
      <c r="AI20" s="15">
        <f t="shared" si="46"/>
        <v>5.4938153224592806E-2</v>
      </c>
      <c r="AJ20" s="15">
        <f t="shared" si="47"/>
        <v>-0.65579804399019948</v>
      </c>
      <c r="AK20" s="15">
        <f t="shared" si="48"/>
        <v>0.5111036884156428</v>
      </c>
      <c r="AL20" s="14" t="str">
        <f t="shared" si="49"/>
        <v>นาทม,รพช.</v>
      </c>
      <c r="AM20" s="17" t="str">
        <f>+IF(AND(C20&lt;C28),"OK","Not OK")</f>
        <v>Not OK</v>
      </c>
      <c r="AN20" s="17" t="str">
        <f t="shared" ref="AN20:AW20" si="56">+IF(AND(D20&lt;D28),"OK","Not OK")</f>
        <v>OK</v>
      </c>
      <c r="AO20" s="17" t="str">
        <f t="shared" si="56"/>
        <v>OK</v>
      </c>
      <c r="AP20" s="17" t="str">
        <f t="shared" si="56"/>
        <v>Not OK</v>
      </c>
      <c r="AQ20" s="17" t="str">
        <f t="shared" si="56"/>
        <v>OK</v>
      </c>
      <c r="AR20" s="17" t="str">
        <f t="shared" si="56"/>
        <v>OK</v>
      </c>
      <c r="AS20" s="17" t="str">
        <f t="shared" si="56"/>
        <v>OK</v>
      </c>
      <c r="AT20" s="17" t="str">
        <f t="shared" si="56"/>
        <v>OK</v>
      </c>
      <c r="AU20" s="17" t="str">
        <f t="shared" si="56"/>
        <v>OK</v>
      </c>
      <c r="AV20" s="17" t="str">
        <f t="shared" si="56"/>
        <v>OK</v>
      </c>
      <c r="AW20" s="17" t="str">
        <f t="shared" si="56"/>
        <v>OK</v>
      </c>
    </row>
    <row r="21" spans="1:50" ht="13.5" customHeight="1">
      <c r="A21" s="297" t="str">
        <f>+'8.คำนวณ'!E15</f>
        <v>หนองคาย</v>
      </c>
      <c r="B21" s="14" t="str">
        <f>+'8.คำนวณ'!G15</f>
        <v>สระใคร,รพช.</v>
      </c>
      <c r="C21" s="53">
        <f>+'8.คำนวณ'!Y15</f>
        <v>8929.6574854331375</v>
      </c>
      <c r="D21" s="53">
        <f>+'8.คำนวณ'!Z15</f>
        <v>75.909509168113942</v>
      </c>
      <c r="E21" s="53">
        <f>+'8.คำนวณ'!AA15</f>
        <v>1123.1897751625554</v>
      </c>
      <c r="F21" s="53">
        <f>+'8.คำนวณ'!AB15</f>
        <v>611.61231679032471</v>
      </c>
      <c r="G21" s="53">
        <f>+'8.คำนวณ'!AC15</f>
        <v>633.11877162521716</v>
      </c>
      <c r="H21" s="53">
        <f>+'8.คำนวณ'!AD15</f>
        <v>653.07449821719001</v>
      </c>
      <c r="I21" s="53">
        <f>+'8.คำนวณ'!AE15</f>
        <v>352.03349488489448</v>
      </c>
      <c r="J21" s="53">
        <f>+'8.คำนวณ'!AF15</f>
        <v>177.37686191041715</v>
      </c>
      <c r="K21" s="53">
        <f>+'8.คำนวณ'!AG15</f>
        <v>301.7774077714912</v>
      </c>
      <c r="L21" s="53">
        <f>+'8.คำนวณ'!AH15</f>
        <v>11.419132735850235</v>
      </c>
      <c r="M21" s="340">
        <f>+'8.คำนวณ'!AI15</f>
        <v>0</v>
      </c>
      <c r="N21" s="14" t="str">
        <f t="shared" si="35"/>
        <v>สระใคร,รพช.</v>
      </c>
      <c r="O21" s="50">
        <f>+(C21-C26)*100/C26</f>
        <v>-11.804248716288132</v>
      </c>
      <c r="P21" s="50">
        <f t="shared" ref="P21:Y21" si="57">+(D21-D26)*100/D26</f>
        <v>8.2755646318550866</v>
      </c>
      <c r="Q21" s="50">
        <f t="shared" si="57"/>
        <v>-17.199634397166434</v>
      </c>
      <c r="R21" s="50">
        <f t="shared" si="57"/>
        <v>-1.4806062874114012</v>
      </c>
      <c r="S21" s="50">
        <f t="shared" si="57"/>
        <v>-6.4769683245009295</v>
      </c>
      <c r="T21" s="50">
        <f t="shared" si="57"/>
        <v>6.3595926428845306</v>
      </c>
      <c r="U21" s="50">
        <f t="shared" si="57"/>
        <v>-29.192439866938816</v>
      </c>
      <c r="V21" s="50">
        <f t="shared" si="57"/>
        <v>0.2823270204898225</v>
      </c>
      <c r="W21" s="50">
        <f t="shared" si="57"/>
        <v>-16.426947672382685</v>
      </c>
      <c r="X21" s="50">
        <f t="shared" si="57"/>
        <v>-83.463979265852331</v>
      </c>
      <c r="Y21" s="50">
        <f t="shared" si="57"/>
        <v>-100.00000000000001</v>
      </c>
      <c r="Z21" s="14" t="str">
        <f t="shared" si="37"/>
        <v>สระใคร,รพช.</v>
      </c>
      <c r="AA21" s="15">
        <f t="shared" si="38"/>
        <v>-0.11804248716288132</v>
      </c>
      <c r="AB21" s="15">
        <f t="shared" si="39"/>
        <v>8.2755646318550868E-2</v>
      </c>
      <c r="AC21" s="15">
        <f t="shared" si="40"/>
        <v>-0.17199634397166436</v>
      </c>
      <c r="AD21" s="15">
        <f t="shared" si="41"/>
        <v>-1.4806062874114012E-2</v>
      </c>
      <c r="AE21" s="15">
        <f t="shared" si="42"/>
        <v>-6.4769683245009299E-2</v>
      </c>
      <c r="AF21" s="15">
        <f t="shared" si="43"/>
        <v>6.3595926428845304E-2</v>
      </c>
      <c r="AG21" s="15">
        <f t="shared" si="44"/>
        <v>-0.29192439866938819</v>
      </c>
      <c r="AH21" s="15">
        <f t="shared" si="45"/>
        <v>2.8232702048982248E-3</v>
      </c>
      <c r="AI21" s="15">
        <f t="shared" si="46"/>
        <v>-0.16426947672382686</v>
      </c>
      <c r="AJ21" s="15">
        <f t="shared" si="47"/>
        <v>-0.83463979265852328</v>
      </c>
      <c r="AK21" s="15">
        <f t="shared" si="48"/>
        <v>-1.0000000000000002</v>
      </c>
      <c r="AL21" s="14" t="str">
        <f t="shared" si="49"/>
        <v>สระใคร,รพช.</v>
      </c>
      <c r="AM21" s="17" t="str">
        <f>+IF(AND(C21&lt;C28),"OK","Not OK")</f>
        <v>OK</v>
      </c>
      <c r="AN21" s="17" t="str">
        <f t="shared" ref="AN21:AW21" si="58">+IF(AND(D21&lt;D28),"OK","Not OK")</f>
        <v>OK</v>
      </c>
      <c r="AO21" s="17" t="str">
        <f t="shared" si="58"/>
        <v>OK</v>
      </c>
      <c r="AP21" s="17" t="str">
        <f t="shared" si="58"/>
        <v>OK</v>
      </c>
      <c r="AQ21" s="17" t="str">
        <f t="shared" si="58"/>
        <v>OK</v>
      </c>
      <c r="AR21" s="17" t="str">
        <f t="shared" si="58"/>
        <v>OK</v>
      </c>
      <c r="AS21" s="17" t="str">
        <f t="shared" si="58"/>
        <v>OK</v>
      </c>
      <c r="AT21" s="17" t="str">
        <f t="shared" si="58"/>
        <v>OK</v>
      </c>
      <c r="AU21" s="17" t="str">
        <f t="shared" si="58"/>
        <v>OK</v>
      </c>
      <c r="AV21" s="17" t="str">
        <f t="shared" si="58"/>
        <v>OK</v>
      </c>
      <c r="AW21" s="17" t="str">
        <f t="shared" si="58"/>
        <v>OK</v>
      </c>
    </row>
    <row r="22" spans="1:50" ht="13.5" customHeight="1">
      <c r="A22" s="297" t="str">
        <f>+'8.คำนวณ'!E16</f>
        <v>อุดรธานี</v>
      </c>
      <c r="B22" s="14" t="str">
        <f>+'8.คำนวณ'!G16</f>
        <v>กู่แก้ว,รพช.</v>
      </c>
      <c r="C22" s="53">
        <f>+'8.คำนวณ'!Y16</f>
        <v>9477.5118801423596</v>
      </c>
      <c r="D22" s="53">
        <f>+'8.คำนวณ'!Z16</f>
        <v>55.371179210500372</v>
      </c>
      <c r="E22" s="53">
        <f>+'8.คำนวณ'!AA16</f>
        <v>1299.3480930428582</v>
      </c>
      <c r="F22" s="53">
        <f>+'8.คำนวณ'!AB16</f>
        <v>588.13695473196458</v>
      </c>
      <c r="G22" s="337">
        <f>+'8.คำนวณ'!AC16</f>
        <v>797.19685933798451</v>
      </c>
      <c r="H22" s="53">
        <f>+'8.คำนวณ'!AD16</f>
        <v>355.71629947921321</v>
      </c>
      <c r="I22" s="53">
        <f>+'8.คำนวณ'!AE16</f>
        <v>499.17962142784256</v>
      </c>
      <c r="J22" s="53">
        <f>+'8.คำนวณ'!AF16</f>
        <v>234.40566800288963</v>
      </c>
      <c r="K22" s="53">
        <f>+'8.คำนวณ'!AG16</f>
        <v>308.95643923779369</v>
      </c>
      <c r="L22" s="337">
        <f>+'8.คำนวณ'!AH16</f>
        <v>264.33667715773674</v>
      </c>
      <c r="M22" s="337">
        <f>+'8.คำนวณ'!AI16</f>
        <v>462.28055939754086</v>
      </c>
      <c r="N22" s="14" t="str">
        <f t="shared" si="35"/>
        <v>กู่แก้ว,รพช.</v>
      </c>
      <c r="O22" s="50">
        <f t="shared" ref="O22:Y22" si="59">+(C22-C26)*100/C26</f>
        <v>-6.3932427494540809</v>
      </c>
      <c r="P22" s="50">
        <f t="shared" si="59"/>
        <v>-21.019833232343835</v>
      </c>
      <c r="Q22" s="50">
        <f t="shared" si="59"/>
        <v>-4.2134289962507578</v>
      </c>
      <c r="R22" s="50">
        <f t="shared" si="59"/>
        <v>-5.2620514507631748</v>
      </c>
      <c r="S22" s="50">
        <f t="shared" si="59"/>
        <v>17.760316813997814</v>
      </c>
      <c r="T22" s="50">
        <f t="shared" si="59"/>
        <v>-42.068108902851066</v>
      </c>
      <c r="U22" s="50">
        <f t="shared" si="59"/>
        <v>0.40434099319945038</v>
      </c>
      <c r="V22" s="50">
        <f t="shared" si="59"/>
        <v>32.524307854730516</v>
      </c>
      <c r="W22" s="50">
        <f t="shared" si="59"/>
        <v>-14.438814840221786</v>
      </c>
      <c r="X22" s="50">
        <f t="shared" si="59"/>
        <v>282.78535466647895</v>
      </c>
      <c r="Y22" s="50">
        <f t="shared" si="59"/>
        <v>172.96673275581344</v>
      </c>
      <c r="Z22" s="14" t="str">
        <f t="shared" si="37"/>
        <v>กู่แก้ว,รพช.</v>
      </c>
      <c r="AA22" s="15">
        <f t="shared" si="38"/>
        <v>-6.3932427494540811E-2</v>
      </c>
      <c r="AB22" s="15">
        <f t="shared" si="39"/>
        <v>-0.21019833232343835</v>
      </c>
      <c r="AC22" s="15">
        <f t="shared" si="40"/>
        <v>-4.2134289962507579E-2</v>
      </c>
      <c r="AD22" s="15">
        <f t="shared" si="41"/>
        <v>-5.2620514507631749E-2</v>
      </c>
      <c r="AE22" s="15">
        <f t="shared" si="42"/>
        <v>0.17760316813997815</v>
      </c>
      <c r="AF22" s="15">
        <f t="shared" si="43"/>
        <v>-0.42068108902851065</v>
      </c>
      <c r="AG22" s="15">
        <f t="shared" si="44"/>
        <v>4.0434099319945037E-3</v>
      </c>
      <c r="AH22" s="15">
        <f t="shared" si="45"/>
        <v>0.32524307854730516</v>
      </c>
      <c r="AI22" s="15">
        <f t="shared" si="46"/>
        <v>-0.14438814840221786</v>
      </c>
      <c r="AJ22" s="15">
        <f t="shared" si="47"/>
        <v>2.8278535466647896</v>
      </c>
      <c r="AK22" s="15">
        <f t="shared" si="48"/>
        <v>1.7296673275581345</v>
      </c>
      <c r="AL22" s="14" t="str">
        <f t="shared" si="49"/>
        <v>กู่แก้ว,รพช.</v>
      </c>
      <c r="AM22" s="17" t="str">
        <f>+IF(AND(C22&lt;C28),"OK","Not OK")</f>
        <v>OK</v>
      </c>
      <c r="AN22" s="17" t="str">
        <f t="shared" ref="AN22:AW22" si="60">+IF(AND(D22&lt;D28),"OK","Not OK")</f>
        <v>OK</v>
      </c>
      <c r="AO22" s="17" t="str">
        <f t="shared" si="60"/>
        <v>OK</v>
      </c>
      <c r="AP22" s="17" t="str">
        <f t="shared" si="60"/>
        <v>OK</v>
      </c>
      <c r="AQ22" s="17" t="str">
        <f t="shared" si="60"/>
        <v>Not OK</v>
      </c>
      <c r="AR22" s="17" t="str">
        <f t="shared" si="60"/>
        <v>OK</v>
      </c>
      <c r="AS22" s="17" t="str">
        <f t="shared" si="60"/>
        <v>OK</v>
      </c>
      <c r="AT22" s="17" t="str">
        <f t="shared" si="60"/>
        <v>OK</v>
      </c>
      <c r="AU22" s="17" t="str">
        <f t="shared" si="60"/>
        <v>OK</v>
      </c>
      <c r="AV22" s="17" t="str">
        <f t="shared" si="60"/>
        <v>Not OK</v>
      </c>
      <c r="AW22" s="17" t="str">
        <f t="shared" si="60"/>
        <v>Not OK</v>
      </c>
    </row>
    <row r="23" spans="1:50" ht="13.5" customHeight="1">
      <c r="A23" s="297" t="str">
        <f>+'8.คำนวณ'!E17</f>
        <v>หนองคาย</v>
      </c>
      <c r="B23" s="14" t="str">
        <f>+'8.คำนวณ'!G17</f>
        <v>เฝ้าไร่,รพช.</v>
      </c>
      <c r="C23" s="53">
        <f>+'8.คำนวณ'!Y17</f>
        <v>7922.5538880454124</v>
      </c>
      <c r="D23" s="53">
        <f>+'8.คำนวณ'!Z17</f>
        <v>56.813043361285466</v>
      </c>
      <c r="E23" s="53">
        <f>+'8.คำนวณ'!AA17</f>
        <v>1502.7666249488045</v>
      </c>
      <c r="F23" s="337">
        <f>+'8.คำนวณ'!AB17</f>
        <v>802.33111088615556</v>
      </c>
      <c r="G23" s="53">
        <f>+'8.คำนวณ'!AC17</f>
        <v>584.07465035966663</v>
      </c>
      <c r="H23" s="53">
        <f>+'8.คำนวณ'!AD17</f>
        <v>728.95187064546428</v>
      </c>
      <c r="I23" s="53">
        <f>+'8.คำนวณ'!AE17</f>
        <v>566.25127892410501</v>
      </c>
      <c r="J23" s="337">
        <f>+'8.คำนวณ'!AF17</f>
        <v>265.41549694064707</v>
      </c>
      <c r="K23" s="53">
        <f>+'8.คำนวณ'!AG17</f>
        <v>307.33353459976018</v>
      </c>
      <c r="L23" s="53">
        <f>+'8.คำนวณ'!AH17</f>
        <v>24.554873925084372</v>
      </c>
      <c r="M23" s="53">
        <f>+'8.คำนวณ'!AI17</f>
        <v>49.481849439421872</v>
      </c>
      <c r="N23" s="14" t="str">
        <f t="shared" si="35"/>
        <v>เฝ้าไร่,รพช.</v>
      </c>
      <c r="O23" s="50">
        <f t="shared" ref="O23:Y23" si="61">+(C23-C26)*100/C26</f>
        <v>-21.751131733585737</v>
      </c>
      <c r="P23" s="50">
        <f t="shared" si="61"/>
        <v>-18.963191623676121</v>
      </c>
      <c r="Q23" s="50">
        <f t="shared" si="61"/>
        <v>10.782370631435821</v>
      </c>
      <c r="R23" s="50">
        <f t="shared" si="61"/>
        <v>29.24065201314497</v>
      </c>
      <c r="S23" s="50">
        <f t="shared" si="61"/>
        <v>-13.721667284920143</v>
      </c>
      <c r="T23" s="50">
        <f t="shared" si="61"/>
        <v>18.716967558479215</v>
      </c>
      <c r="U23" s="50">
        <f t="shared" si="61"/>
        <v>13.895047106103684</v>
      </c>
      <c r="V23" s="50">
        <f t="shared" si="61"/>
        <v>50.056119912360622</v>
      </c>
      <c r="W23" s="50">
        <f t="shared" si="61"/>
        <v>-14.888255688821719</v>
      </c>
      <c r="X23" s="50">
        <f t="shared" si="61"/>
        <v>-64.442141645764437</v>
      </c>
      <c r="Y23" s="50">
        <f t="shared" si="61"/>
        <v>-70.782031609123479</v>
      </c>
      <c r="Z23" s="14" t="str">
        <f t="shared" si="37"/>
        <v>เฝ้าไร่,รพช.</v>
      </c>
      <c r="AA23" s="15">
        <f t="shared" si="38"/>
        <v>-0.21751131733585738</v>
      </c>
      <c r="AB23" s="15">
        <f t="shared" si="39"/>
        <v>-0.18963191623676121</v>
      </c>
      <c r="AC23" s="15">
        <f t="shared" si="40"/>
        <v>0.10782370631435821</v>
      </c>
      <c r="AD23" s="15">
        <f t="shared" si="41"/>
        <v>0.29240652013144969</v>
      </c>
      <c r="AE23" s="15">
        <f t="shared" si="42"/>
        <v>-0.13721667284920142</v>
      </c>
      <c r="AF23" s="15">
        <f t="shared" si="43"/>
        <v>0.18716967558479214</v>
      </c>
      <c r="AG23" s="15">
        <f t="shared" si="44"/>
        <v>0.13895047106103683</v>
      </c>
      <c r="AH23" s="15">
        <f t="shared" si="45"/>
        <v>0.50056119912360619</v>
      </c>
      <c r="AI23" s="15">
        <f t="shared" si="46"/>
        <v>-0.14888255688821719</v>
      </c>
      <c r="AJ23" s="15">
        <f t="shared" si="47"/>
        <v>-0.64442141645764439</v>
      </c>
      <c r="AK23" s="15">
        <f t="shared" si="48"/>
        <v>-0.70782031609123475</v>
      </c>
      <c r="AL23" s="14" t="str">
        <f t="shared" si="49"/>
        <v>เฝ้าไร่,รพช.</v>
      </c>
      <c r="AM23" s="17" t="str">
        <f>+IF(AND(C23&lt;C28),"OK","Not OK")</f>
        <v>OK</v>
      </c>
      <c r="AN23" s="17" t="str">
        <f t="shared" ref="AN23:AW23" si="62">+IF(AND(D23&lt;D28),"OK","Not OK")</f>
        <v>OK</v>
      </c>
      <c r="AO23" s="17" t="str">
        <f t="shared" si="62"/>
        <v>OK</v>
      </c>
      <c r="AP23" s="17" t="str">
        <f t="shared" si="62"/>
        <v>Not OK</v>
      </c>
      <c r="AQ23" s="17" t="str">
        <f t="shared" si="62"/>
        <v>OK</v>
      </c>
      <c r="AR23" s="17" t="str">
        <f t="shared" si="62"/>
        <v>OK</v>
      </c>
      <c r="AS23" s="17" t="str">
        <f t="shared" si="62"/>
        <v>OK</v>
      </c>
      <c r="AT23" s="17" t="str">
        <f t="shared" si="62"/>
        <v>Not OK</v>
      </c>
      <c r="AU23" s="17" t="str">
        <f t="shared" si="62"/>
        <v>OK</v>
      </c>
      <c r="AV23" s="17" t="str">
        <f t="shared" si="62"/>
        <v>OK</v>
      </c>
      <c r="AW23" s="17" t="str">
        <f t="shared" si="62"/>
        <v>OK</v>
      </c>
    </row>
    <row r="24" spans="1:50" ht="13.5" customHeight="1">
      <c r="A24" s="297" t="str">
        <f>+'8.คำนวณ'!E18</f>
        <v>หนองคาย</v>
      </c>
      <c r="B24" s="14" t="str">
        <f>+'8.คำนวณ'!G18</f>
        <v>รัตนวาปี,รพช.</v>
      </c>
      <c r="C24" s="53">
        <f>+'8.คำนวณ'!Y18</f>
        <v>8990.4145638553673</v>
      </c>
      <c r="D24" s="337">
        <f>+'8.คำนวณ'!Z18</f>
        <v>152.27281699576562</v>
      </c>
      <c r="E24" s="337">
        <f>+'8.คำนวณ'!AA18</f>
        <v>1915.9909567071554</v>
      </c>
      <c r="F24" s="53">
        <f>+'8.คำนวณ'!AB18</f>
        <v>747.02942119167199</v>
      </c>
      <c r="G24" s="337">
        <f>+'8.คำนวณ'!AC18</f>
        <v>769.51526330271292</v>
      </c>
      <c r="H24" s="53">
        <f>+'8.คำนวณ'!AD18</f>
        <v>485.73017095225646</v>
      </c>
      <c r="I24" s="53">
        <f>+'8.คำนวณ'!AE18</f>
        <v>534.03815952044556</v>
      </c>
      <c r="J24" s="53">
        <f>+'8.คำนวณ'!AF18</f>
        <v>230.12960778613581</v>
      </c>
      <c r="K24" s="53">
        <f>+'8.คำนวณ'!AG18</f>
        <v>382.50492537063889</v>
      </c>
      <c r="L24" s="337">
        <f>+'8.คำนวณ'!AH18</f>
        <v>192.14572020576841</v>
      </c>
      <c r="M24" s="53">
        <f>+'8.คำนวณ'!AI18</f>
        <v>58.301224405472347</v>
      </c>
      <c r="N24" s="14" t="str">
        <f t="shared" si="35"/>
        <v>รัตนวาปี,รพช.</v>
      </c>
      <c r="O24" s="50">
        <f t="shared" ref="O24:Y24" si="63">+(C24-C26)*100/C26</f>
        <v>-11.204167897287713</v>
      </c>
      <c r="P24" s="50">
        <f t="shared" si="63"/>
        <v>117.19841715463579</v>
      </c>
      <c r="Q24" s="50">
        <f t="shared" si="63"/>
        <v>41.244832543205099</v>
      </c>
      <c r="R24" s="50">
        <f t="shared" si="63"/>
        <v>20.332576112099908</v>
      </c>
      <c r="S24" s="50">
        <f t="shared" si="63"/>
        <v>13.671247118292143</v>
      </c>
      <c r="T24" s="50">
        <f t="shared" si="63"/>
        <v>-20.894073711542102</v>
      </c>
      <c r="U24" s="50">
        <f t="shared" si="63"/>
        <v>7.415742089988953</v>
      </c>
      <c r="V24" s="50">
        <f t="shared" si="63"/>
        <v>30.106781327328186</v>
      </c>
      <c r="W24" s="50">
        <f t="shared" si="63"/>
        <v>5.9294145961302824</v>
      </c>
      <c r="X24" s="50">
        <f t="shared" si="63"/>
        <v>178.24579035894257</v>
      </c>
      <c r="Y24" s="50">
        <f t="shared" si="63"/>
        <v>-65.574380280310066</v>
      </c>
      <c r="Z24" s="14" t="str">
        <f t="shared" si="37"/>
        <v>รัตนวาปี,รพช.</v>
      </c>
      <c r="AA24" s="15">
        <f t="shared" si="38"/>
        <v>-0.11204167897287713</v>
      </c>
      <c r="AB24" s="15">
        <f t="shared" si="39"/>
        <v>1.1719841715463579</v>
      </c>
      <c r="AC24" s="15">
        <f t="shared" si="40"/>
        <v>0.41244832543205101</v>
      </c>
      <c r="AD24" s="15">
        <f t="shared" si="41"/>
        <v>0.20332576112099907</v>
      </c>
      <c r="AE24" s="15">
        <f t="shared" si="42"/>
        <v>0.13671247118292143</v>
      </c>
      <c r="AF24" s="15">
        <f t="shared" si="43"/>
        <v>-0.20894073711542102</v>
      </c>
      <c r="AG24" s="15">
        <f t="shared" si="44"/>
        <v>7.4157420899889526E-2</v>
      </c>
      <c r="AH24" s="15">
        <f t="shared" si="45"/>
        <v>0.30106781327328186</v>
      </c>
      <c r="AI24" s="15">
        <f t="shared" si="46"/>
        <v>5.9294145961302822E-2</v>
      </c>
      <c r="AJ24" s="15">
        <f t="shared" si="47"/>
        <v>1.7824579035894257</v>
      </c>
      <c r="AK24" s="15">
        <f t="shared" si="48"/>
        <v>-0.65574380280310063</v>
      </c>
      <c r="AL24" s="14" t="str">
        <f t="shared" si="49"/>
        <v>รัตนวาปี,รพช.</v>
      </c>
      <c r="AM24" s="17" t="str">
        <f>+IF(AND(C24&lt;C28),"OK","Not OK")</f>
        <v>OK</v>
      </c>
      <c r="AN24" s="17" t="str">
        <f t="shared" ref="AN24:AW24" si="64">+IF(AND(D24&lt;D28),"OK","Not OK")</f>
        <v>Not OK</v>
      </c>
      <c r="AO24" s="17" t="str">
        <f t="shared" si="64"/>
        <v>Not OK</v>
      </c>
      <c r="AP24" s="17" t="str">
        <f t="shared" si="64"/>
        <v>OK</v>
      </c>
      <c r="AQ24" s="17" t="str">
        <f t="shared" si="64"/>
        <v>Not OK</v>
      </c>
      <c r="AR24" s="17" t="str">
        <f t="shared" si="64"/>
        <v>OK</v>
      </c>
      <c r="AS24" s="17" t="str">
        <f t="shared" si="64"/>
        <v>OK</v>
      </c>
      <c r="AT24" s="17" t="str">
        <f t="shared" si="64"/>
        <v>OK</v>
      </c>
      <c r="AU24" s="17" t="str">
        <f t="shared" si="64"/>
        <v>OK</v>
      </c>
      <c r="AV24" s="17" t="str">
        <f t="shared" si="64"/>
        <v>Not OK</v>
      </c>
      <c r="AW24" s="17" t="str">
        <f t="shared" si="64"/>
        <v>OK</v>
      </c>
    </row>
    <row r="25" spans="1:50" ht="13.5" customHeight="1">
      <c r="A25" s="297" t="str">
        <f>+'8.คำนวณ'!E19</f>
        <v>เลย</v>
      </c>
      <c r="B25" s="14" t="str">
        <f>+'8.คำนวณ'!G19</f>
        <v>หนองหิน,รพช.</v>
      </c>
      <c r="C25" s="53">
        <f>+'8.คำนวณ'!Y19</f>
        <v>9465.9022305276121</v>
      </c>
      <c r="D25" s="53">
        <f>+'8.คำนวณ'!Z19</f>
        <v>59.049810959983517</v>
      </c>
      <c r="E25" s="53">
        <f>+'8.คำนวณ'!AA19</f>
        <v>1238.1833308634032</v>
      </c>
      <c r="F25" s="53">
        <f>+'8.คำนวณ'!AB19</f>
        <v>599.14531050635969</v>
      </c>
      <c r="G25" s="53">
        <f>+'8.คำนวณ'!AC19</f>
        <v>730.7214777290618</v>
      </c>
      <c r="H25" s="337">
        <f>+'8.คำนวณ'!AD19</f>
        <v>867.90650290427629</v>
      </c>
      <c r="I25" s="53">
        <f>+'8.คำนวณ'!AE19</f>
        <v>398.04521598635154</v>
      </c>
      <c r="J25" s="53">
        <f>+'8.คำนวณ'!AF19</f>
        <v>209.0957769616968</v>
      </c>
      <c r="K25" s="53">
        <f>+'8.คำนวณ'!AG19</f>
        <v>350.68860175449379</v>
      </c>
      <c r="L25" s="53">
        <f>+'8.คำนวณ'!AH19</f>
        <v>90.792360506179037</v>
      </c>
      <c r="M25" s="337">
        <f>+'8.คำนวณ'!AI19</f>
        <v>343.41978992340808</v>
      </c>
      <c r="N25" s="14" t="str">
        <f t="shared" si="35"/>
        <v>หนองหิน,รพช.</v>
      </c>
      <c r="O25" s="50">
        <f t="shared" ref="O25:Y25" si="65">+(C25-C26)*100/C26</f>
        <v>-6.507908039985506</v>
      </c>
      <c r="P25" s="50">
        <f t="shared" si="65"/>
        <v>-15.772718159239576</v>
      </c>
      <c r="Q25" s="50">
        <f t="shared" si="65"/>
        <v>-8.7224307539780117</v>
      </c>
      <c r="R25" s="50">
        <f t="shared" si="65"/>
        <v>-3.4888096325515816</v>
      </c>
      <c r="S25" s="50">
        <f t="shared" si="65"/>
        <v>7.9407071317684146</v>
      </c>
      <c r="T25" s="50">
        <f t="shared" si="65"/>
        <v>41.3470934066547</v>
      </c>
      <c r="U25" s="50">
        <f t="shared" si="65"/>
        <v>-19.937702019387313</v>
      </c>
      <c r="V25" s="50">
        <f t="shared" si="65"/>
        <v>18.215030179451027</v>
      </c>
      <c r="W25" s="50">
        <f t="shared" si="65"/>
        <v>-2.8816733447466967</v>
      </c>
      <c r="X25" s="50">
        <f t="shared" si="65"/>
        <v>31.476215450139481</v>
      </c>
      <c r="Y25" s="50">
        <f t="shared" si="65"/>
        <v>102.78200351156536</v>
      </c>
      <c r="Z25" s="14" t="str">
        <f t="shared" si="37"/>
        <v>หนองหิน,รพช.</v>
      </c>
      <c r="AA25" s="15">
        <f t="shared" si="38"/>
        <v>-6.5079080399855063E-2</v>
      </c>
      <c r="AB25" s="15">
        <f t="shared" si="39"/>
        <v>-0.15772718159239577</v>
      </c>
      <c r="AC25" s="15">
        <f t="shared" si="40"/>
        <v>-8.722430753978011E-2</v>
      </c>
      <c r="AD25" s="15">
        <f t="shared" si="41"/>
        <v>-3.4888096325515816E-2</v>
      </c>
      <c r="AE25" s="15">
        <f t="shared" si="42"/>
        <v>7.9407071317684153E-2</v>
      </c>
      <c r="AF25" s="15">
        <f t="shared" si="43"/>
        <v>0.413470934066547</v>
      </c>
      <c r="AG25" s="15">
        <f t="shared" si="44"/>
        <v>-0.19937702019387313</v>
      </c>
      <c r="AH25" s="15">
        <f t="shared" si="45"/>
        <v>0.18215030179451028</v>
      </c>
      <c r="AI25" s="15">
        <f t="shared" si="46"/>
        <v>-2.8816733447466967E-2</v>
      </c>
      <c r="AJ25" s="15">
        <f t="shared" si="47"/>
        <v>0.31476215450139483</v>
      </c>
      <c r="AK25" s="15">
        <f t="shared" si="48"/>
        <v>1.0278200351156537</v>
      </c>
      <c r="AL25" s="14" t="str">
        <f t="shared" si="49"/>
        <v>หนองหิน,รพช.</v>
      </c>
      <c r="AM25" s="17" t="str">
        <f>+IF(AND(C25&lt;C28),"OK","Not OK")</f>
        <v>OK</v>
      </c>
      <c r="AN25" s="17" t="str">
        <f t="shared" ref="AN25:AW25" si="66">+IF(AND(D25&lt;D28),"OK","Not OK")</f>
        <v>OK</v>
      </c>
      <c r="AO25" s="17" t="str">
        <f t="shared" si="66"/>
        <v>OK</v>
      </c>
      <c r="AP25" s="17" t="str">
        <f t="shared" si="66"/>
        <v>OK</v>
      </c>
      <c r="AQ25" s="17" t="str">
        <f t="shared" si="66"/>
        <v>OK</v>
      </c>
      <c r="AR25" s="17" t="str">
        <f t="shared" si="66"/>
        <v>Not OK</v>
      </c>
      <c r="AS25" s="17" t="str">
        <f t="shared" si="66"/>
        <v>OK</v>
      </c>
      <c r="AT25" s="17" t="str">
        <f t="shared" si="66"/>
        <v>OK</v>
      </c>
      <c r="AU25" s="17" t="str">
        <f t="shared" si="66"/>
        <v>OK</v>
      </c>
      <c r="AV25" s="17" t="str">
        <f t="shared" si="66"/>
        <v>OK</v>
      </c>
      <c r="AW25" s="17" t="str">
        <f t="shared" si="66"/>
        <v>Not OK</v>
      </c>
    </row>
    <row r="26" spans="1:50" ht="13.5" customHeight="1">
      <c r="B26" s="18" t="s">
        <v>144</v>
      </c>
      <c r="C26" s="19">
        <f>AVERAGE(C16:C25)</f>
        <v>10124.815941198611</v>
      </c>
      <c r="D26" s="19">
        <f t="shared" ref="D26:M26" si="67">AVERAGE(D16:D25)</f>
        <v>70.10770105536912</v>
      </c>
      <c r="E26" s="19">
        <f t="shared" si="67"/>
        <v>1356.5034006614555</v>
      </c>
      <c r="F26" s="19">
        <f t="shared" si="67"/>
        <v>620.80397954395266</v>
      </c>
      <c r="G26" s="19">
        <f t="shared" si="67"/>
        <v>676.96562042810683</v>
      </c>
      <c r="H26" s="19">
        <f t="shared" si="67"/>
        <v>614.02500892417697</v>
      </c>
      <c r="I26" s="19">
        <f t="shared" si="67"/>
        <v>497.16936189208474</v>
      </c>
      <c r="J26" s="19">
        <f t="shared" si="67"/>
        <v>176.8774889659025</v>
      </c>
      <c r="K26" s="19">
        <f t="shared" si="67"/>
        <v>361.09415579137186</v>
      </c>
      <c r="L26" s="19">
        <f t="shared" si="67"/>
        <v>69.056110411552552</v>
      </c>
      <c r="M26" s="19">
        <f t="shared" si="67"/>
        <v>169.35417540828354</v>
      </c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L26" s="49"/>
      <c r="AM26" s="49"/>
      <c r="AN26" s="49"/>
      <c r="AO26" s="49"/>
      <c r="AP26" s="49"/>
      <c r="AQ26" s="49"/>
      <c r="AR26" s="49"/>
      <c r="AS26" s="49"/>
      <c r="AX26" s="49"/>
    </row>
    <row r="27" spans="1:50" ht="13.2" customHeight="1">
      <c r="B27" s="20" t="s">
        <v>268</v>
      </c>
      <c r="C27" s="21">
        <f>STDEV(C16:C25)</f>
        <v>1414.254806613269</v>
      </c>
      <c r="D27" s="21">
        <f t="shared" ref="D27:M27" si="68">STDEV(D16:D25)</f>
        <v>33.982168797875204</v>
      </c>
      <c r="E27" s="21">
        <f t="shared" si="68"/>
        <v>246.03964271157503</v>
      </c>
      <c r="F27" s="21">
        <f t="shared" si="68"/>
        <v>149.1685693820728</v>
      </c>
      <c r="G27" s="21">
        <f t="shared" si="68"/>
        <v>76.900934899972086</v>
      </c>
      <c r="H27" s="21">
        <f t="shared" si="68"/>
        <v>182.08253879437089</v>
      </c>
      <c r="I27" s="21">
        <f t="shared" si="68"/>
        <v>165.76635226614445</v>
      </c>
      <c r="J27" s="21">
        <f t="shared" si="68"/>
        <v>85.239633795166611</v>
      </c>
      <c r="K27" s="21">
        <f t="shared" si="68"/>
        <v>58.119623469157247</v>
      </c>
      <c r="L27" s="21">
        <f t="shared" si="68"/>
        <v>89.241910734793933</v>
      </c>
      <c r="M27" s="21">
        <f t="shared" si="68"/>
        <v>166.95782884042089</v>
      </c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L27" s="49"/>
      <c r="AM27" s="49"/>
      <c r="AN27" s="49"/>
      <c r="AO27" s="49"/>
      <c r="AP27" s="49"/>
      <c r="AQ27" s="49"/>
      <c r="AR27" s="49"/>
      <c r="AS27" s="49"/>
      <c r="AX27" s="49"/>
    </row>
    <row r="28" spans="1:50" ht="13.2" customHeight="1">
      <c r="B28" s="20" t="s">
        <v>269</v>
      </c>
      <c r="C28" s="21">
        <f>+C26+C27</f>
        <v>11539.07074781188</v>
      </c>
      <c r="D28" s="21">
        <f t="shared" ref="D28:M28" si="69">+D26+D27</f>
        <v>104.08986985324432</v>
      </c>
      <c r="E28" s="21">
        <f t="shared" si="69"/>
        <v>1602.5430433730305</v>
      </c>
      <c r="F28" s="21">
        <f t="shared" si="69"/>
        <v>769.97254892602541</v>
      </c>
      <c r="G28" s="21">
        <f t="shared" si="69"/>
        <v>753.8665553280789</v>
      </c>
      <c r="H28" s="21">
        <f t="shared" si="69"/>
        <v>796.10754771854783</v>
      </c>
      <c r="I28" s="21">
        <f t="shared" si="69"/>
        <v>662.93571415822919</v>
      </c>
      <c r="J28" s="21">
        <f t="shared" si="69"/>
        <v>262.11712276106914</v>
      </c>
      <c r="K28" s="21">
        <f t="shared" si="69"/>
        <v>419.21377926052912</v>
      </c>
      <c r="L28" s="21">
        <f t="shared" si="69"/>
        <v>158.29802114634649</v>
      </c>
      <c r="M28" s="21">
        <f t="shared" si="69"/>
        <v>336.3120042487044</v>
      </c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L28" s="49"/>
      <c r="AM28" s="49"/>
      <c r="AN28" s="49"/>
      <c r="AO28" s="49"/>
      <c r="AP28" s="49"/>
      <c r="AQ28" s="49"/>
      <c r="AR28" s="49"/>
      <c r="AS28" s="49"/>
      <c r="AX28" s="49"/>
    </row>
    <row r="29" spans="1:50" ht="13.5" customHeight="1">
      <c r="B29" s="377" t="s">
        <v>147</v>
      </c>
      <c r="C29" s="386" t="s">
        <v>248</v>
      </c>
      <c r="D29" s="387"/>
      <c r="E29" s="387"/>
      <c r="F29" s="387"/>
      <c r="G29" s="387"/>
      <c r="H29" s="387"/>
      <c r="I29" s="387"/>
      <c r="J29" s="387"/>
      <c r="K29" s="387"/>
      <c r="L29" s="387"/>
      <c r="M29" s="388"/>
      <c r="N29" s="377" t="s">
        <v>147</v>
      </c>
      <c r="O29" s="386" t="s">
        <v>731</v>
      </c>
      <c r="P29" s="387"/>
      <c r="Q29" s="387"/>
      <c r="R29" s="387"/>
      <c r="S29" s="387"/>
      <c r="T29" s="387"/>
      <c r="U29" s="387"/>
      <c r="V29" s="387"/>
      <c r="W29" s="387"/>
      <c r="X29" s="387"/>
      <c r="Y29" s="388"/>
      <c r="Z29" s="377" t="s">
        <v>147</v>
      </c>
      <c r="AA29" s="386" t="s">
        <v>731</v>
      </c>
      <c r="AB29" s="387"/>
      <c r="AC29" s="387"/>
      <c r="AD29" s="387"/>
      <c r="AE29" s="387"/>
      <c r="AF29" s="387"/>
      <c r="AG29" s="387"/>
      <c r="AH29" s="387"/>
      <c r="AI29" s="387"/>
      <c r="AJ29" s="387"/>
      <c r="AK29" s="388"/>
      <c r="AL29" s="377" t="s">
        <v>147</v>
      </c>
      <c r="AM29" s="386" t="s">
        <v>732</v>
      </c>
      <c r="AN29" s="387"/>
      <c r="AO29" s="387"/>
      <c r="AP29" s="387"/>
      <c r="AQ29" s="387"/>
      <c r="AR29" s="387"/>
      <c r="AS29" s="387"/>
      <c r="AT29" s="387"/>
      <c r="AU29" s="387"/>
      <c r="AV29" s="387"/>
      <c r="AW29" s="388"/>
    </row>
    <row r="30" spans="1:50" ht="13.5" customHeight="1">
      <c r="B30" s="377"/>
      <c r="C30" s="38" t="s">
        <v>5</v>
      </c>
      <c r="D30" s="38" t="s">
        <v>8</v>
      </c>
      <c r="E30" s="38" t="s">
        <v>11</v>
      </c>
      <c r="F30" s="38" t="s">
        <v>17</v>
      </c>
      <c r="G30" s="38" t="s">
        <v>20</v>
      </c>
      <c r="H30" s="38" t="s">
        <v>23</v>
      </c>
      <c r="I30" s="38" t="s">
        <v>26</v>
      </c>
      <c r="J30" s="38" t="s">
        <v>29</v>
      </c>
      <c r="K30" s="38" t="s">
        <v>32</v>
      </c>
      <c r="L30" s="38" t="s">
        <v>35</v>
      </c>
      <c r="M30" s="38" t="s">
        <v>38</v>
      </c>
      <c r="N30" s="377"/>
      <c r="O30" s="38" t="s">
        <v>5</v>
      </c>
      <c r="P30" s="38" t="s">
        <v>8</v>
      </c>
      <c r="Q30" s="38" t="s">
        <v>11</v>
      </c>
      <c r="R30" s="38" t="s">
        <v>17</v>
      </c>
      <c r="S30" s="38" t="s">
        <v>20</v>
      </c>
      <c r="T30" s="38" t="s">
        <v>23</v>
      </c>
      <c r="U30" s="38" t="s">
        <v>26</v>
      </c>
      <c r="V30" s="38" t="s">
        <v>29</v>
      </c>
      <c r="W30" s="38" t="s">
        <v>32</v>
      </c>
      <c r="X30" s="38" t="s">
        <v>35</v>
      </c>
      <c r="Y30" s="38" t="s">
        <v>38</v>
      </c>
      <c r="Z30" s="377"/>
      <c r="AA30" s="38" t="s">
        <v>5</v>
      </c>
      <c r="AB30" s="38" t="s">
        <v>8</v>
      </c>
      <c r="AC30" s="38" t="s">
        <v>11</v>
      </c>
      <c r="AD30" s="38" t="s">
        <v>17</v>
      </c>
      <c r="AE30" s="38" t="s">
        <v>20</v>
      </c>
      <c r="AF30" s="38" t="s">
        <v>23</v>
      </c>
      <c r="AG30" s="38" t="s">
        <v>26</v>
      </c>
      <c r="AH30" s="38" t="s">
        <v>29</v>
      </c>
      <c r="AI30" s="38" t="s">
        <v>32</v>
      </c>
      <c r="AJ30" s="38" t="s">
        <v>35</v>
      </c>
      <c r="AK30" s="38" t="s">
        <v>38</v>
      </c>
      <c r="AL30" s="377"/>
      <c r="AM30" s="12" t="s">
        <v>5</v>
      </c>
      <c r="AN30" s="13" t="s">
        <v>8</v>
      </c>
      <c r="AO30" s="12" t="s">
        <v>11</v>
      </c>
      <c r="AP30" s="12" t="s">
        <v>17</v>
      </c>
      <c r="AQ30" s="12" t="s">
        <v>20</v>
      </c>
      <c r="AR30" s="12" t="s">
        <v>23</v>
      </c>
      <c r="AS30" s="12" t="s">
        <v>26</v>
      </c>
      <c r="AT30" s="38" t="s">
        <v>29</v>
      </c>
      <c r="AU30" s="38" t="s">
        <v>32</v>
      </c>
      <c r="AV30" s="38" t="s">
        <v>35</v>
      </c>
      <c r="AW30" s="38" t="s">
        <v>38</v>
      </c>
    </row>
    <row r="31" spans="1:50" ht="13.5" customHeight="1">
      <c r="A31" s="297" t="str">
        <f>+'8.คำนวณ'!E20</f>
        <v>อุดรธานี</v>
      </c>
      <c r="B31" s="14" t="str">
        <f>+'8.คำนวณ'!G20</f>
        <v>ทุ่งฝน,รพช.</v>
      </c>
      <c r="C31" s="53">
        <f>+'8.คำนวณ'!Y20</f>
        <v>10653.025528393302</v>
      </c>
      <c r="D31" s="53">
        <f>+'8.คำนวณ'!Z20</f>
        <v>61.11608076471024</v>
      </c>
      <c r="E31" s="53">
        <f>+'8.คำนวณ'!AA20</f>
        <v>1332.4491939452007</v>
      </c>
      <c r="F31" s="53">
        <f>+'8.คำนวณ'!AB20</f>
        <v>618.77557014270837</v>
      </c>
      <c r="G31" s="53">
        <f>+'8.คำนวณ'!AC20</f>
        <v>630.98124165968102</v>
      </c>
      <c r="H31" s="53">
        <f>+'8.คำนวณ'!AD20</f>
        <v>862.58716304934615</v>
      </c>
      <c r="I31" s="53">
        <f>+'8.คำนวณ'!AE20</f>
        <v>166.69368952588329</v>
      </c>
      <c r="J31" s="53">
        <f>+'8.คำนวณ'!AF20</f>
        <v>213.09120718096835</v>
      </c>
      <c r="K31" s="53">
        <f>+'8.คำนวณ'!AG20</f>
        <v>436.41061831840341</v>
      </c>
      <c r="L31" s="337">
        <f>+'8.คำนวณ'!AH20</f>
        <v>100.08699528675986</v>
      </c>
      <c r="M31" s="53">
        <f>+'8.คำนวณ'!AI20</f>
        <v>51.779289635190814</v>
      </c>
      <c r="N31" s="14" t="str">
        <f>+B31</f>
        <v>ทุ่งฝน,รพช.</v>
      </c>
      <c r="O31" s="50">
        <f t="shared" ref="O31:Y31" si="70">+(C31-C44)*100/C44</f>
        <v>7.0805615469236916</v>
      </c>
      <c r="P31" s="50">
        <f t="shared" si="70"/>
        <v>-21.495666152873785</v>
      </c>
      <c r="Q31" s="50">
        <f t="shared" si="70"/>
        <v>4.2740233626252246</v>
      </c>
      <c r="R31" s="50">
        <f t="shared" si="70"/>
        <v>-4.8968655488624178</v>
      </c>
      <c r="S31" s="50">
        <f t="shared" si="70"/>
        <v>-2.5165187464817245</v>
      </c>
      <c r="T31" s="50">
        <f t="shared" si="70"/>
        <v>21.856366356178025</v>
      </c>
      <c r="U31" s="50">
        <f t="shared" si="70"/>
        <v>-81.578580305437313</v>
      </c>
      <c r="V31" s="50">
        <f t="shared" si="70"/>
        <v>27.266485139016705</v>
      </c>
      <c r="W31" s="50">
        <f t="shared" si="70"/>
        <v>12.542786085631661</v>
      </c>
      <c r="X31" s="50">
        <f t="shared" si="70"/>
        <v>150.37976026932225</v>
      </c>
      <c r="Y31" s="50">
        <f t="shared" si="70"/>
        <v>-89.353599292691214</v>
      </c>
      <c r="Z31" s="14" t="str">
        <f>+N31</f>
        <v>ทุ่งฝน,รพช.</v>
      </c>
      <c r="AA31" s="15">
        <f t="shared" ref="AA31:AK31" si="71">+O31/100</f>
        <v>7.0805615469236916E-2</v>
      </c>
      <c r="AB31" s="15">
        <f t="shared" si="71"/>
        <v>-0.21495666152873785</v>
      </c>
      <c r="AC31" s="15">
        <f t="shared" si="71"/>
        <v>4.2740233626252247E-2</v>
      </c>
      <c r="AD31" s="15">
        <f t="shared" si="71"/>
        <v>-4.8968655488624176E-2</v>
      </c>
      <c r="AE31" s="15">
        <f t="shared" si="71"/>
        <v>-2.5165187464817246E-2</v>
      </c>
      <c r="AF31" s="15">
        <f t="shared" si="71"/>
        <v>0.21856366356178025</v>
      </c>
      <c r="AG31" s="15">
        <f t="shared" si="71"/>
        <v>-0.81578580305437309</v>
      </c>
      <c r="AH31" s="15">
        <f t="shared" si="71"/>
        <v>0.27266485139016705</v>
      </c>
      <c r="AI31" s="15">
        <f t="shared" si="71"/>
        <v>0.1254278608563166</v>
      </c>
      <c r="AJ31" s="15">
        <f t="shared" si="71"/>
        <v>1.5037976026932225</v>
      </c>
      <c r="AK31" s="15">
        <f t="shared" si="71"/>
        <v>-0.8935359929269121</v>
      </c>
      <c r="AL31" s="14" t="str">
        <f>+Z31</f>
        <v>ทุ่งฝน,รพช.</v>
      </c>
      <c r="AM31" s="17" t="str">
        <f>+IF(AND(C31&lt;C46),"OK","Not OK")</f>
        <v>OK</v>
      </c>
      <c r="AN31" s="17" t="str">
        <f t="shared" ref="AN31:AW31" si="72">+IF(AND(D31&lt;D46),"OK","Not OK")</f>
        <v>OK</v>
      </c>
      <c r="AO31" s="17" t="str">
        <f t="shared" si="72"/>
        <v>OK</v>
      </c>
      <c r="AP31" s="17" t="str">
        <f t="shared" si="72"/>
        <v>OK</v>
      </c>
      <c r="AQ31" s="17" t="str">
        <f t="shared" si="72"/>
        <v>OK</v>
      </c>
      <c r="AR31" s="17" t="str">
        <f t="shared" si="72"/>
        <v>OK</v>
      </c>
      <c r="AS31" s="17" t="str">
        <f t="shared" si="72"/>
        <v>OK</v>
      </c>
      <c r="AT31" s="17" t="str">
        <f t="shared" si="72"/>
        <v>OK</v>
      </c>
      <c r="AU31" s="17" t="str">
        <f t="shared" si="72"/>
        <v>OK</v>
      </c>
      <c r="AV31" s="17" t="str">
        <f t="shared" si="72"/>
        <v>Not OK</v>
      </c>
      <c r="AW31" s="17" t="str">
        <f t="shared" si="72"/>
        <v>OK</v>
      </c>
    </row>
    <row r="32" spans="1:50" ht="13.5" customHeight="1">
      <c r="A32" s="297" t="str">
        <f>+'8.คำนวณ'!E21</f>
        <v>อุดรธานี</v>
      </c>
      <c r="B32" s="14" t="str">
        <f>+'8.คำนวณ'!G21</f>
        <v>ไชยวาน,รพช.</v>
      </c>
      <c r="C32" s="53">
        <f>+'8.คำนวณ'!Y21</f>
        <v>10760.702383311336</v>
      </c>
      <c r="D32" s="53">
        <f>+'8.คำนวณ'!Z21</f>
        <v>99.065556476733121</v>
      </c>
      <c r="E32" s="53">
        <f>+'8.คำนวณ'!AA21</f>
        <v>1123.2482690636914</v>
      </c>
      <c r="F32" s="53">
        <f>+'8.คำนวณ'!AB21</f>
        <v>573.35700171728138</v>
      </c>
      <c r="G32" s="337">
        <f>+'8.คำนวณ'!AC21</f>
        <v>1114.3889740609088</v>
      </c>
      <c r="H32" s="53">
        <f>+'8.คำนวณ'!AD21</f>
        <v>483.762784310114</v>
      </c>
      <c r="I32" s="53">
        <f>+'8.คำนวณ'!AE21</f>
        <v>709.10176598483758</v>
      </c>
      <c r="J32" s="53">
        <f>+'8.คำนวณ'!AF21</f>
        <v>147.56640682797354</v>
      </c>
      <c r="K32" s="53">
        <f>+'8.คำนวณ'!AG21</f>
        <v>291.42368272206869</v>
      </c>
      <c r="L32" s="337">
        <f>+'8.คำนวณ'!AH21</f>
        <v>144.61434899159823</v>
      </c>
      <c r="M32" s="53">
        <f>+'8.คำนวณ'!AI21</f>
        <v>215.1422136794074</v>
      </c>
      <c r="N32" s="14" t="str">
        <f t="shared" ref="N32:N43" si="73">+B32</f>
        <v>ไชยวาน,รพช.</v>
      </c>
      <c r="O32" s="50">
        <f>+(C32-C44)*100/C44</f>
        <v>8.162892388945874</v>
      </c>
      <c r="P32" s="50">
        <f t="shared" ref="P32:Y32" si="74">+(D32-D44)*100/D44</f>
        <v>27.250887509322208</v>
      </c>
      <c r="Q32" s="50">
        <f t="shared" si="74"/>
        <v>-12.097499264806718</v>
      </c>
      <c r="R32" s="50">
        <f t="shared" si="74"/>
        <v>-11.877503486047592</v>
      </c>
      <c r="S32" s="50">
        <f t="shared" si="74"/>
        <v>72.167585166637906</v>
      </c>
      <c r="T32" s="50">
        <f t="shared" si="74"/>
        <v>-31.659572968852949</v>
      </c>
      <c r="U32" s="50">
        <f t="shared" si="74"/>
        <v>-21.636738172179204</v>
      </c>
      <c r="V32" s="50">
        <f t="shared" si="74"/>
        <v>-11.867513587075432</v>
      </c>
      <c r="W32" s="50">
        <f t="shared" si="74"/>
        <v>-24.846848797460403</v>
      </c>
      <c r="X32" s="50">
        <f t="shared" si="74"/>
        <v>261.77033717796462</v>
      </c>
      <c r="Y32" s="50">
        <f t="shared" si="74"/>
        <v>-55.764356134933671</v>
      </c>
      <c r="Z32" s="14" t="str">
        <f t="shared" ref="Z32:Z43" si="75">+N32</f>
        <v>ไชยวาน,รพช.</v>
      </c>
      <c r="AA32" s="15">
        <f t="shared" ref="AA32:AA43" si="76">+O32/100</f>
        <v>8.1628923889458735E-2</v>
      </c>
      <c r="AB32" s="15">
        <f t="shared" ref="AB32:AB43" si="77">+P32/100</f>
        <v>0.27250887509322208</v>
      </c>
      <c r="AC32" s="15">
        <f t="shared" ref="AC32:AC43" si="78">+Q32/100</f>
        <v>-0.12097499264806717</v>
      </c>
      <c r="AD32" s="15">
        <f t="shared" ref="AD32:AD43" si="79">+R32/100</f>
        <v>-0.11877503486047593</v>
      </c>
      <c r="AE32" s="15">
        <f t="shared" ref="AE32:AE43" si="80">+S32/100</f>
        <v>0.72167585166637904</v>
      </c>
      <c r="AF32" s="15">
        <f t="shared" ref="AF32:AF43" si="81">+T32/100</f>
        <v>-0.3165957296885295</v>
      </c>
      <c r="AG32" s="15">
        <f t="shared" ref="AG32:AG43" si="82">+U32/100</f>
        <v>-0.21636738172179204</v>
      </c>
      <c r="AH32" s="15">
        <f t="shared" ref="AH32:AH43" si="83">+V32/100</f>
        <v>-0.11867513587075433</v>
      </c>
      <c r="AI32" s="15">
        <f t="shared" ref="AI32:AI43" si="84">+W32/100</f>
        <v>-0.24846848797460402</v>
      </c>
      <c r="AJ32" s="15">
        <f t="shared" ref="AJ32:AJ43" si="85">+X32/100</f>
        <v>2.6177033717796463</v>
      </c>
      <c r="AK32" s="15">
        <f t="shared" ref="AK32:AK43" si="86">+Y32/100</f>
        <v>-0.55764356134933668</v>
      </c>
      <c r="AL32" s="14" t="str">
        <f t="shared" ref="AL32:AL43" si="87">+Z32</f>
        <v>ไชยวาน,รพช.</v>
      </c>
      <c r="AM32" s="17" t="str">
        <f>+IF(AND(C32&lt;C46),"OK","Not OK")</f>
        <v>OK</v>
      </c>
      <c r="AN32" s="17" t="str">
        <f t="shared" ref="AN32:AW32" si="88">+IF(AND(D32&lt;D46),"OK","Not OK")</f>
        <v>OK</v>
      </c>
      <c r="AO32" s="17" t="str">
        <f t="shared" si="88"/>
        <v>OK</v>
      </c>
      <c r="AP32" s="17" t="str">
        <f t="shared" si="88"/>
        <v>OK</v>
      </c>
      <c r="AQ32" s="17" t="str">
        <f t="shared" si="88"/>
        <v>Not OK</v>
      </c>
      <c r="AR32" s="17" t="str">
        <f t="shared" si="88"/>
        <v>OK</v>
      </c>
      <c r="AS32" s="17" t="str">
        <f t="shared" si="88"/>
        <v>OK</v>
      </c>
      <c r="AT32" s="17" t="str">
        <f t="shared" si="88"/>
        <v>OK</v>
      </c>
      <c r="AU32" s="17" t="str">
        <f t="shared" si="88"/>
        <v>OK</v>
      </c>
      <c r="AV32" s="17" t="str">
        <f t="shared" si="88"/>
        <v>Not OK</v>
      </c>
      <c r="AW32" s="17" t="str">
        <f t="shared" si="88"/>
        <v>OK</v>
      </c>
    </row>
    <row r="33" spans="1:49" ht="13.5" customHeight="1">
      <c r="A33" s="297" t="str">
        <f>+'8.คำนวณ'!E22</f>
        <v>อุดรธานี</v>
      </c>
      <c r="B33" s="14" t="str">
        <f>+'8.คำนวณ'!G22</f>
        <v>สร้างคอม,รพช.</v>
      </c>
      <c r="C33" s="53">
        <f>+'8.คำนวณ'!Y22</f>
        <v>8598.475885027623</v>
      </c>
      <c r="D33" s="53">
        <f>+'8.คำนวณ'!Z22</f>
        <v>49.236852438329102</v>
      </c>
      <c r="E33" s="53">
        <f>+'8.คำนวณ'!AA22</f>
        <v>1071.0082415988161</v>
      </c>
      <c r="F33" s="53">
        <f>+'8.คำนวณ'!AB22</f>
        <v>715.75326404444991</v>
      </c>
      <c r="G33" s="53">
        <f>+'8.คำนวณ'!AC22</f>
        <v>217.0819120557114</v>
      </c>
      <c r="H33" s="53">
        <f>+'8.คำนวณ'!AD22</f>
        <v>587.84235010801547</v>
      </c>
      <c r="I33" s="53">
        <f>+'8.คำนวณ'!AE22</f>
        <v>1039.7819732375378</v>
      </c>
      <c r="J33" s="53">
        <f>+'8.คำนวณ'!AF22</f>
        <v>121.37617829357347</v>
      </c>
      <c r="K33" s="53">
        <f>+'8.คำนวณ'!AG22</f>
        <v>449.64347098380102</v>
      </c>
      <c r="L33" s="53">
        <f>+'8.คำนวณ'!AH22</f>
        <v>36.841873097166435</v>
      </c>
      <c r="M33" s="53">
        <f>+'8.คำนวณ'!AI22</f>
        <v>83.09230179870184</v>
      </c>
      <c r="N33" s="14" t="str">
        <f t="shared" si="73"/>
        <v>สร้างคอม,รพช.</v>
      </c>
      <c r="O33" s="50">
        <f>+(C33-C44)*100/C44</f>
        <v>-13.571067321444341</v>
      </c>
      <c r="P33" s="50">
        <f t="shared" ref="P33:Y33" si="89">+(D33-D44)*100/D44</f>
        <v>-36.754676460991419</v>
      </c>
      <c r="Q33" s="50">
        <f t="shared" si="89"/>
        <v>-16.185668531664799</v>
      </c>
      <c r="R33" s="50">
        <f t="shared" si="89"/>
        <v>10.008187441144143</v>
      </c>
      <c r="S33" s="50">
        <f t="shared" si="89"/>
        <v>-66.46191818841028</v>
      </c>
      <c r="T33" s="50">
        <f t="shared" si="89"/>
        <v>-16.956412241041988</v>
      </c>
      <c r="U33" s="50">
        <f t="shared" si="89"/>
        <v>14.906930036335009</v>
      </c>
      <c r="V33" s="50">
        <f t="shared" si="89"/>
        <v>-27.509352472196579</v>
      </c>
      <c r="W33" s="50">
        <f t="shared" si="89"/>
        <v>15.955310997520872</v>
      </c>
      <c r="X33" s="50">
        <f t="shared" si="89"/>
        <v>-7.8355851575694757</v>
      </c>
      <c r="Y33" s="50">
        <f t="shared" si="89"/>
        <v>-82.915293993519967</v>
      </c>
      <c r="Z33" s="14" t="str">
        <f t="shared" si="75"/>
        <v>สร้างคอม,รพช.</v>
      </c>
      <c r="AA33" s="15">
        <f t="shared" si="76"/>
        <v>-0.13571067321444341</v>
      </c>
      <c r="AB33" s="15">
        <f t="shared" si="77"/>
        <v>-0.3675467646099142</v>
      </c>
      <c r="AC33" s="15">
        <f t="shared" si="78"/>
        <v>-0.16185668531664799</v>
      </c>
      <c r="AD33" s="15">
        <f t="shared" si="79"/>
        <v>0.10008187441144142</v>
      </c>
      <c r="AE33" s="15">
        <f t="shared" si="80"/>
        <v>-0.66461918188410285</v>
      </c>
      <c r="AF33" s="15">
        <f t="shared" si="81"/>
        <v>-0.16956412241041988</v>
      </c>
      <c r="AG33" s="15">
        <f t="shared" si="82"/>
        <v>0.14906930036335009</v>
      </c>
      <c r="AH33" s="15">
        <f t="shared" si="83"/>
        <v>-0.2750935247219658</v>
      </c>
      <c r="AI33" s="15">
        <f t="shared" si="84"/>
        <v>0.15955310997520872</v>
      </c>
      <c r="AJ33" s="15">
        <f t="shared" si="85"/>
        <v>-7.835585157569476E-2</v>
      </c>
      <c r="AK33" s="15">
        <f t="shared" si="86"/>
        <v>-0.82915293993519967</v>
      </c>
      <c r="AL33" s="14" t="str">
        <f t="shared" si="87"/>
        <v>สร้างคอม,รพช.</v>
      </c>
      <c r="AM33" s="17" t="str">
        <f>+IF(AND(C33&lt;C46),"OK","Not OK")</f>
        <v>OK</v>
      </c>
      <c r="AN33" s="17" t="str">
        <f t="shared" ref="AN33:AW33" si="90">+IF(AND(D33&lt;D46),"OK","Not OK")</f>
        <v>OK</v>
      </c>
      <c r="AO33" s="17" t="str">
        <f t="shared" si="90"/>
        <v>OK</v>
      </c>
      <c r="AP33" s="17" t="str">
        <f t="shared" si="90"/>
        <v>OK</v>
      </c>
      <c r="AQ33" s="17" t="str">
        <f t="shared" si="90"/>
        <v>OK</v>
      </c>
      <c r="AR33" s="17" t="str">
        <f t="shared" si="90"/>
        <v>OK</v>
      </c>
      <c r="AS33" s="17" t="str">
        <f t="shared" si="90"/>
        <v>OK</v>
      </c>
      <c r="AT33" s="17" t="str">
        <f t="shared" si="90"/>
        <v>OK</v>
      </c>
      <c r="AU33" s="17" t="str">
        <f t="shared" si="90"/>
        <v>OK</v>
      </c>
      <c r="AV33" s="17" t="str">
        <f t="shared" si="90"/>
        <v>OK</v>
      </c>
      <c r="AW33" s="17" t="str">
        <f t="shared" si="90"/>
        <v>OK</v>
      </c>
    </row>
    <row r="34" spans="1:49" ht="13.5" customHeight="1">
      <c r="A34" s="297" t="str">
        <f>+'8.คำนวณ'!E23</f>
        <v>อุดรธานี</v>
      </c>
      <c r="B34" s="14" t="str">
        <f>+'8.คำนวณ'!G23</f>
        <v>พิบูลย์รักษ์,รพช.</v>
      </c>
      <c r="C34" s="53">
        <f>+'8.คำนวณ'!Y23</f>
        <v>9908.8926801557973</v>
      </c>
      <c r="D34" s="53">
        <f>+'8.คำนวณ'!Z23</f>
        <v>51.190845374121743</v>
      </c>
      <c r="E34" s="53">
        <f>+'8.คำนวณ'!AA23</f>
        <v>1116.5667309057496</v>
      </c>
      <c r="F34" s="53">
        <f>+'8.คำนวณ'!AB23</f>
        <v>447.13045094112596</v>
      </c>
      <c r="G34" s="53">
        <f>+'8.คำนวณ'!AC23</f>
        <v>569.26630457224996</v>
      </c>
      <c r="H34" s="53">
        <f>+'8.คำนวณ'!AD23</f>
        <v>634.77121263208244</v>
      </c>
      <c r="I34" s="53">
        <f>+'8.คำนวณ'!AE23</f>
        <v>469.08991712116989</v>
      </c>
      <c r="J34" s="53">
        <f>+'8.คำนวณ'!AF23</f>
        <v>66.561542944491194</v>
      </c>
      <c r="K34" s="53">
        <f>+'8.คำนวณ'!AG23</f>
        <v>411.91190053247703</v>
      </c>
      <c r="L34" s="53">
        <f>+'8.คำนวณ'!AH23</f>
        <v>19.432851127272023</v>
      </c>
      <c r="M34" s="53">
        <f>+'8.คำนวณ'!AI23</f>
        <v>361.19947366323282</v>
      </c>
      <c r="N34" s="14" t="str">
        <f t="shared" si="73"/>
        <v>พิบูลย์รักษ์,รพช.</v>
      </c>
      <c r="O34" s="50">
        <f>+(C34-C44)*100/C44</f>
        <v>-0.39920681018842102</v>
      </c>
      <c r="P34" s="50">
        <f t="shared" ref="P34:Y34" si="91">+(D34-D44)*100/D44</f>
        <v>-34.244749256121196</v>
      </c>
      <c r="Q34" s="50">
        <f t="shared" si="91"/>
        <v>-12.620379138309906</v>
      </c>
      <c r="R34" s="50">
        <f t="shared" si="91"/>
        <v>-31.277979537484857</v>
      </c>
      <c r="S34" s="50">
        <f t="shared" si="91"/>
        <v>-12.051171308894139</v>
      </c>
      <c r="T34" s="50">
        <f t="shared" si="91"/>
        <v>-10.326843764511953</v>
      </c>
      <c r="U34" s="50">
        <f t="shared" si="91"/>
        <v>-48.160591667539293</v>
      </c>
      <c r="V34" s="50">
        <f t="shared" si="91"/>
        <v>-60.246817651274348</v>
      </c>
      <c r="W34" s="50">
        <f t="shared" si="91"/>
        <v>6.2249884899229269</v>
      </c>
      <c r="X34" s="50">
        <f t="shared" si="91"/>
        <v>-51.38636550477554</v>
      </c>
      <c r="Y34" s="50">
        <f t="shared" si="91"/>
        <v>-25.733350940482982</v>
      </c>
      <c r="Z34" s="14" t="str">
        <f t="shared" si="75"/>
        <v>พิบูลย์รักษ์,รพช.</v>
      </c>
      <c r="AA34" s="15">
        <f t="shared" si="76"/>
        <v>-3.9920681018842099E-3</v>
      </c>
      <c r="AB34" s="15">
        <f t="shared" si="77"/>
        <v>-0.34244749256121199</v>
      </c>
      <c r="AC34" s="15">
        <f t="shared" si="78"/>
        <v>-0.12620379138309906</v>
      </c>
      <c r="AD34" s="15">
        <f t="shared" si="79"/>
        <v>-0.31277979537484857</v>
      </c>
      <c r="AE34" s="15">
        <f t="shared" si="80"/>
        <v>-0.12051171308894139</v>
      </c>
      <c r="AF34" s="15">
        <f t="shared" si="81"/>
        <v>-0.10326843764511953</v>
      </c>
      <c r="AG34" s="15">
        <f t="shared" si="82"/>
        <v>-0.48160591667539293</v>
      </c>
      <c r="AH34" s="15">
        <f t="shared" si="83"/>
        <v>-0.60246817651274354</v>
      </c>
      <c r="AI34" s="15">
        <f t="shared" si="84"/>
        <v>6.2249884899229266E-2</v>
      </c>
      <c r="AJ34" s="15">
        <f t="shared" si="85"/>
        <v>-0.51386365504775544</v>
      </c>
      <c r="AK34" s="15">
        <f t="shared" si="86"/>
        <v>-0.2573335094048298</v>
      </c>
      <c r="AL34" s="14" t="str">
        <f t="shared" si="87"/>
        <v>พิบูลย์รักษ์,รพช.</v>
      </c>
      <c r="AM34" s="17" t="str">
        <f>+IF(AND(C34&lt;C46),"OK","Not OK")</f>
        <v>OK</v>
      </c>
      <c r="AN34" s="17" t="str">
        <f t="shared" ref="AN34:AW34" si="92">+IF(AND(D34&lt;D46),"OK","Not OK")</f>
        <v>OK</v>
      </c>
      <c r="AO34" s="17" t="str">
        <f t="shared" si="92"/>
        <v>OK</v>
      </c>
      <c r="AP34" s="17" t="str">
        <f t="shared" si="92"/>
        <v>OK</v>
      </c>
      <c r="AQ34" s="17" t="str">
        <f t="shared" si="92"/>
        <v>OK</v>
      </c>
      <c r="AR34" s="17" t="str">
        <f t="shared" si="92"/>
        <v>OK</v>
      </c>
      <c r="AS34" s="17" t="str">
        <f t="shared" si="92"/>
        <v>OK</v>
      </c>
      <c r="AT34" s="17" t="str">
        <f t="shared" si="92"/>
        <v>OK</v>
      </c>
      <c r="AU34" s="17" t="str">
        <f t="shared" si="92"/>
        <v>OK</v>
      </c>
      <c r="AV34" s="17" t="str">
        <f t="shared" si="92"/>
        <v>OK</v>
      </c>
      <c r="AW34" s="17" t="str">
        <f t="shared" si="92"/>
        <v>OK</v>
      </c>
    </row>
    <row r="35" spans="1:49" ht="13.5" customHeight="1">
      <c r="A35" s="297" t="str">
        <f>+'8.คำนวณ'!E24</f>
        <v>เลย</v>
      </c>
      <c r="B35" s="14" t="str">
        <f>+'8.คำนวณ'!G24</f>
        <v>นาด้วง,รพช.</v>
      </c>
      <c r="C35" s="53">
        <f>+'8.คำนวณ'!Y24</f>
        <v>8268.2572130664994</v>
      </c>
      <c r="D35" s="337">
        <f>+'8.คำนวณ'!Z24</f>
        <v>123.7069295745291</v>
      </c>
      <c r="E35" s="53">
        <f>+'8.คำนวณ'!AA24</f>
        <v>1317.03814422036</v>
      </c>
      <c r="F35" s="53">
        <f>+'8.คำนวณ'!AB24</f>
        <v>489.62615070698405</v>
      </c>
      <c r="G35" s="53">
        <f>+'8.คำนวณ'!AC24</f>
        <v>559.48033397028905</v>
      </c>
      <c r="H35" s="53">
        <f>+'8.คำนวณ'!AD24</f>
        <v>548.80950989919154</v>
      </c>
      <c r="I35" s="337">
        <f>+'8.คำนวณ'!AE24</f>
        <v>1726.703352497537</v>
      </c>
      <c r="J35" s="53">
        <f>+'8.คำนวณ'!AF24</f>
        <v>130.73155350539886</v>
      </c>
      <c r="K35" s="53">
        <f>+'8.คำนวณ'!AG24</f>
        <v>318.43032056060889</v>
      </c>
      <c r="L35" s="53">
        <f>+'8.คำนวณ'!AH24</f>
        <v>5.2158175919313718</v>
      </c>
      <c r="M35" s="53">
        <f>+'8.คำนวณ'!AI24</f>
        <v>889.4743918693074</v>
      </c>
      <c r="N35" s="14" t="str">
        <f t="shared" si="73"/>
        <v>นาด้วง,รพช.</v>
      </c>
      <c r="O35" s="50">
        <f>+(C35-C44)*100/C44</f>
        <v>-16.890312237607564</v>
      </c>
      <c r="P35" s="50">
        <f t="shared" ref="P35:Y35" si="93">+(D35-D44)*100/D44</f>
        <v>58.903024817805615</v>
      </c>
      <c r="Q35" s="50">
        <f t="shared" si="93"/>
        <v>3.0679945201351075</v>
      </c>
      <c r="R35" s="50">
        <f t="shared" si="93"/>
        <v>-24.746573897964392</v>
      </c>
      <c r="S35" s="50">
        <f t="shared" si="93"/>
        <v>-13.56305536936873</v>
      </c>
      <c r="T35" s="50">
        <f t="shared" si="93"/>
        <v>-22.470521748067547</v>
      </c>
      <c r="U35" s="50">
        <f t="shared" si="93"/>
        <v>90.819024012462719</v>
      </c>
      <c r="V35" s="50">
        <f t="shared" si="93"/>
        <v>-21.921952897541399</v>
      </c>
      <c r="W35" s="50">
        <f t="shared" si="93"/>
        <v>-17.882301791554557</v>
      </c>
      <c r="X35" s="50">
        <f t="shared" si="93"/>
        <v>-86.951999562634015</v>
      </c>
      <c r="Y35" s="50">
        <f t="shared" si="93"/>
        <v>82.885876987670059</v>
      </c>
      <c r="Z35" s="14" t="str">
        <f t="shared" si="75"/>
        <v>นาด้วง,รพช.</v>
      </c>
      <c r="AA35" s="15">
        <f t="shared" si="76"/>
        <v>-0.16890312237607563</v>
      </c>
      <c r="AB35" s="15">
        <f t="shared" si="77"/>
        <v>0.58903024817805616</v>
      </c>
      <c r="AC35" s="15">
        <f t="shared" si="78"/>
        <v>3.0679945201351075E-2</v>
      </c>
      <c r="AD35" s="15">
        <f t="shared" si="79"/>
        <v>-0.24746573897964391</v>
      </c>
      <c r="AE35" s="15">
        <f t="shared" si="80"/>
        <v>-0.13563055369368729</v>
      </c>
      <c r="AF35" s="15">
        <f t="shared" si="81"/>
        <v>-0.22470521748067548</v>
      </c>
      <c r="AG35" s="15">
        <f t="shared" si="82"/>
        <v>0.90819024012462723</v>
      </c>
      <c r="AH35" s="15">
        <f t="shared" si="83"/>
        <v>-0.219219528975414</v>
      </c>
      <c r="AI35" s="15">
        <f t="shared" si="84"/>
        <v>-0.17882301791554556</v>
      </c>
      <c r="AJ35" s="15">
        <f t="shared" si="85"/>
        <v>-0.86951999562634019</v>
      </c>
      <c r="AK35" s="15">
        <f t="shared" si="86"/>
        <v>0.8288587698767006</v>
      </c>
      <c r="AL35" s="14" t="str">
        <f t="shared" si="87"/>
        <v>นาด้วง,รพช.</v>
      </c>
      <c r="AM35" s="17" t="str">
        <f>+IF(AND(C35&lt;C46),"OK","Not OK")</f>
        <v>OK</v>
      </c>
      <c r="AN35" s="17" t="str">
        <f t="shared" ref="AN35:AW35" si="94">+IF(AND(D35&lt;D46),"OK","Not OK")</f>
        <v>Not OK</v>
      </c>
      <c r="AO35" s="17" t="str">
        <f t="shared" si="94"/>
        <v>OK</v>
      </c>
      <c r="AP35" s="17" t="str">
        <f t="shared" si="94"/>
        <v>OK</v>
      </c>
      <c r="AQ35" s="17" t="str">
        <f t="shared" si="94"/>
        <v>OK</v>
      </c>
      <c r="AR35" s="17" t="str">
        <f t="shared" si="94"/>
        <v>OK</v>
      </c>
      <c r="AS35" s="17" t="str">
        <f t="shared" si="94"/>
        <v>Not OK</v>
      </c>
      <c r="AT35" s="17" t="str">
        <f t="shared" si="94"/>
        <v>OK</v>
      </c>
      <c r="AU35" s="17" t="str">
        <f t="shared" si="94"/>
        <v>OK</v>
      </c>
      <c r="AV35" s="17" t="str">
        <f t="shared" si="94"/>
        <v>OK</v>
      </c>
      <c r="AW35" s="17" t="str">
        <f t="shared" si="94"/>
        <v>OK</v>
      </c>
    </row>
    <row r="36" spans="1:49" ht="13.5" customHeight="1">
      <c r="A36" s="297" t="str">
        <f>+'8.คำนวณ'!E25</f>
        <v>เลย</v>
      </c>
      <c r="B36" s="14" t="str">
        <f>+'8.คำนวณ'!G25</f>
        <v>ภูเรือ,รพช.</v>
      </c>
      <c r="C36" s="53">
        <f>+'8.คำนวณ'!Y25</f>
        <v>9385.6077543147258</v>
      </c>
      <c r="D36" s="337">
        <f>+'8.คำนวณ'!Z25</f>
        <v>102.84539236833901</v>
      </c>
      <c r="E36" s="53">
        <f>+'8.คำนวณ'!AA25</f>
        <v>1169.9790537143249</v>
      </c>
      <c r="F36" s="53">
        <f>+'8.คำนวณ'!AB25</f>
        <v>396.7478290464677</v>
      </c>
      <c r="G36" s="53">
        <f>+'8.คำนวณ'!AC25</f>
        <v>425.97102540719123</v>
      </c>
      <c r="H36" s="53">
        <f>+'8.คำนวณ'!AD25</f>
        <v>866.17547628692716</v>
      </c>
      <c r="I36" s="53">
        <f>+'8.คำนวณ'!AE25</f>
        <v>329.15662149675376</v>
      </c>
      <c r="J36" s="53">
        <f>+'8.คำนวณ'!AF25</f>
        <v>130.77264652507608</v>
      </c>
      <c r="K36" s="53">
        <f>+'8.คำนวณ'!AG25</f>
        <v>262.11360299437547</v>
      </c>
      <c r="L36" s="53">
        <f>+'8.คำนวณ'!AH25</f>
        <v>40.528849792353164</v>
      </c>
      <c r="M36" s="53">
        <f>+'8.คำนวณ'!AI25</f>
        <v>574.91691863671724</v>
      </c>
      <c r="N36" s="14" t="str">
        <f t="shared" si="73"/>
        <v>ภูเรือ,รพช.</v>
      </c>
      <c r="O36" s="50">
        <f>+(C36-C44)*100/C44</f>
        <v>-5.6590875416066346</v>
      </c>
      <c r="P36" s="50">
        <f t="shared" ref="P36:Y36" si="95">+(D36-D44)*100/D44</f>
        <v>32.106131743067621</v>
      </c>
      <c r="Q36" s="50">
        <f t="shared" si="95"/>
        <v>-8.4404690736695613</v>
      </c>
      <c r="R36" s="50">
        <f t="shared" si="95"/>
        <v>-39.021571067679623</v>
      </c>
      <c r="S36" s="50">
        <f t="shared" si="95"/>
        <v>-34.189583258292146</v>
      </c>
      <c r="T36" s="50">
        <f t="shared" si="95"/>
        <v>22.363281867108697</v>
      </c>
      <c r="U36" s="50">
        <f t="shared" si="95"/>
        <v>-63.624704167973313</v>
      </c>
      <c r="V36" s="50">
        <f t="shared" si="95"/>
        <v>-21.897410523187926</v>
      </c>
      <c r="W36" s="50">
        <f t="shared" si="95"/>
        <v>-32.405413815096871</v>
      </c>
      <c r="X36" s="50">
        <f t="shared" si="95"/>
        <v>1.3878343128075172</v>
      </c>
      <c r="Y36" s="50">
        <f t="shared" si="95"/>
        <v>18.209344553422593</v>
      </c>
      <c r="Z36" s="14" t="str">
        <f t="shared" si="75"/>
        <v>ภูเรือ,รพช.</v>
      </c>
      <c r="AA36" s="15">
        <f t="shared" si="76"/>
        <v>-5.6590875416066347E-2</v>
      </c>
      <c r="AB36" s="15">
        <f t="shared" si="77"/>
        <v>0.32106131743067623</v>
      </c>
      <c r="AC36" s="15">
        <f t="shared" si="78"/>
        <v>-8.4404690736695612E-2</v>
      </c>
      <c r="AD36" s="15">
        <f t="shared" si="79"/>
        <v>-0.39021571067679622</v>
      </c>
      <c r="AE36" s="15">
        <f t="shared" si="80"/>
        <v>-0.34189583258292144</v>
      </c>
      <c r="AF36" s="15">
        <f t="shared" si="81"/>
        <v>0.22363281867108697</v>
      </c>
      <c r="AG36" s="15">
        <f t="shared" si="82"/>
        <v>-0.63624704167973312</v>
      </c>
      <c r="AH36" s="15">
        <f t="shared" si="83"/>
        <v>-0.21897410523187927</v>
      </c>
      <c r="AI36" s="15">
        <f t="shared" si="84"/>
        <v>-0.32405413815096873</v>
      </c>
      <c r="AJ36" s="15">
        <f t="shared" si="85"/>
        <v>1.3878343128075172E-2</v>
      </c>
      <c r="AK36" s="15">
        <f t="shared" si="86"/>
        <v>0.18209344553422593</v>
      </c>
      <c r="AL36" s="14" t="str">
        <f t="shared" si="87"/>
        <v>ภูเรือ,รพช.</v>
      </c>
      <c r="AM36" s="17" t="str">
        <f>+IF(AND(C36&lt;C46),"OK","Not OK")</f>
        <v>OK</v>
      </c>
      <c r="AN36" s="17" t="str">
        <f t="shared" ref="AN36:AW36" si="96">+IF(AND(D36&lt;D46),"OK","Not OK")</f>
        <v>Not OK</v>
      </c>
      <c r="AO36" s="17" t="str">
        <f t="shared" si="96"/>
        <v>OK</v>
      </c>
      <c r="AP36" s="17" t="str">
        <f t="shared" si="96"/>
        <v>OK</v>
      </c>
      <c r="AQ36" s="17" t="str">
        <f t="shared" si="96"/>
        <v>OK</v>
      </c>
      <c r="AR36" s="17" t="str">
        <f t="shared" si="96"/>
        <v>OK</v>
      </c>
      <c r="AS36" s="17" t="str">
        <f t="shared" si="96"/>
        <v>OK</v>
      </c>
      <c r="AT36" s="17" t="str">
        <f t="shared" si="96"/>
        <v>OK</v>
      </c>
      <c r="AU36" s="17" t="str">
        <f t="shared" si="96"/>
        <v>OK</v>
      </c>
      <c r="AV36" s="17" t="str">
        <f t="shared" si="96"/>
        <v>OK</v>
      </c>
      <c r="AW36" s="17" t="str">
        <f t="shared" si="96"/>
        <v>OK</v>
      </c>
    </row>
    <row r="37" spans="1:49" ht="13.5" customHeight="1">
      <c r="A37" s="297" t="str">
        <f>+'8.คำนวณ'!E26</f>
        <v>สกลนคร</v>
      </c>
      <c r="B37" s="14" t="str">
        <f>+'8.คำนวณ'!G26</f>
        <v>กุดบาก,รพช.</v>
      </c>
      <c r="C37" s="53">
        <f>+'8.คำนวณ'!Y26</f>
        <v>10065.535701944853</v>
      </c>
      <c r="D37" s="53">
        <f>+'8.คำนวณ'!Z26</f>
        <v>82.140444498597674</v>
      </c>
      <c r="E37" s="53">
        <f>+'8.คำนวณ'!AA26</f>
        <v>926.56155207388372</v>
      </c>
      <c r="F37" s="53">
        <f>+'8.คำนวณ'!AB26</f>
        <v>551.31213551676626</v>
      </c>
      <c r="G37" s="53">
        <f>+'8.คำนวณ'!AC26</f>
        <v>597.18256534639613</v>
      </c>
      <c r="H37" s="53">
        <f>+'8.คำนวณ'!AD26</f>
        <v>617.06850722073045</v>
      </c>
      <c r="I37" s="53">
        <f>+'8.คำนวณ'!AE26</f>
        <v>1401.0118617785338</v>
      </c>
      <c r="J37" s="53">
        <f>+'8.คำนวณ'!AF26</f>
        <v>153.27830645926403</v>
      </c>
      <c r="K37" s="53">
        <f>+'8.คำนวณ'!AG26</f>
        <v>372.04986973080878</v>
      </c>
      <c r="L37" s="53">
        <f>+'8.คำนวณ'!AH26</f>
        <v>20.790343230999596</v>
      </c>
      <c r="M37" s="53">
        <f>+'8.คำนวณ'!AI26</f>
        <v>135.00708064061158</v>
      </c>
      <c r="N37" s="14" t="str">
        <f t="shared" si="73"/>
        <v>กุดบาก,รพช.</v>
      </c>
      <c r="O37" s="50">
        <f>+(C37-C44)*100/C44</f>
        <v>1.1753151592627178</v>
      </c>
      <c r="P37" s="50">
        <f t="shared" ref="P37:Y37" si="97">+(D37-D44)*100/D44</f>
        <v>5.510379536521091</v>
      </c>
      <c r="Q37" s="50">
        <f t="shared" si="97"/>
        <v>-27.489692389850362</v>
      </c>
      <c r="R37" s="50">
        <f t="shared" si="97"/>
        <v>-15.265704273841143</v>
      </c>
      <c r="S37" s="50">
        <f t="shared" si="97"/>
        <v>-7.7382470820395879</v>
      </c>
      <c r="T37" s="50">
        <f t="shared" si="97"/>
        <v>-12.827677823385834</v>
      </c>
      <c r="U37" s="50">
        <f t="shared" si="97"/>
        <v>54.826661862779034</v>
      </c>
      <c r="V37" s="50">
        <f t="shared" si="97"/>
        <v>-8.4561415311471197</v>
      </c>
      <c r="W37" s="50">
        <f t="shared" si="97"/>
        <v>-4.0547430682535728</v>
      </c>
      <c r="X37" s="50">
        <f t="shared" si="97"/>
        <v>-47.990434329851247</v>
      </c>
      <c r="Y37" s="50">
        <f t="shared" si="97"/>
        <v>-72.241035190891452</v>
      </c>
      <c r="Z37" s="14" t="str">
        <f t="shared" si="75"/>
        <v>กุดบาก,รพช.</v>
      </c>
      <c r="AA37" s="15">
        <f t="shared" si="76"/>
        <v>1.1753151592627178E-2</v>
      </c>
      <c r="AB37" s="15">
        <f t="shared" si="77"/>
        <v>5.5103795365210907E-2</v>
      </c>
      <c r="AC37" s="15">
        <f t="shared" si="78"/>
        <v>-0.27489692389850362</v>
      </c>
      <c r="AD37" s="15">
        <f t="shared" si="79"/>
        <v>-0.15265704273841144</v>
      </c>
      <c r="AE37" s="15">
        <f t="shared" si="80"/>
        <v>-7.7382470820395885E-2</v>
      </c>
      <c r="AF37" s="15">
        <f t="shared" si="81"/>
        <v>-0.12827677823385833</v>
      </c>
      <c r="AG37" s="15">
        <f t="shared" si="82"/>
        <v>0.54826661862779036</v>
      </c>
      <c r="AH37" s="15">
        <f t="shared" si="83"/>
        <v>-8.4561415311471197E-2</v>
      </c>
      <c r="AI37" s="15">
        <f t="shared" si="84"/>
        <v>-4.0547430682535725E-2</v>
      </c>
      <c r="AJ37" s="15">
        <f t="shared" si="85"/>
        <v>-0.47990434329851245</v>
      </c>
      <c r="AK37" s="15">
        <f t="shared" si="86"/>
        <v>-0.72241035190891456</v>
      </c>
      <c r="AL37" s="14" t="str">
        <f t="shared" si="87"/>
        <v>กุดบาก,รพช.</v>
      </c>
      <c r="AM37" s="17" t="str">
        <f>+IF(AND(C37&lt;C46),"OK","Not OK")</f>
        <v>OK</v>
      </c>
      <c r="AN37" s="17" t="str">
        <f t="shared" ref="AN37:AW37" si="98">+IF(AND(D37&lt;D46),"OK","Not OK")</f>
        <v>OK</v>
      </c>
      <c r="AO37" s="17" t="str">
        <f t="shared" si="98"/>
        <v>OK</v>
      </c>
      <c r="AP37" s="17" t="str">
        <f t="shared" si="98"/>
        <v>OK</v>
      </c>
      <c r="AQ37" s="17" t="str">
        <f t="shared" si="98"/>
        <v>OK</v>
      </c>
      <c r="AR37" s="17" t="str">
        <f t="shared" si="98"/>
        <v>OK</v>
      </c>
      <c r="AS37" s="17" t="str">
        <f t="shared" si="98"/>
        <v>OK</v>
      </c>
      <c r="AT37" s="17" t="str">
        <f t="shared" si="98"/>
        <v>OK</v>
      </c>
      <c r="AU37" s="17" t="str">
        <f t="shared" si="98"/>
        <v>OK</v>
      </c>
      <c r="AV37" s="17" t="str">
        <f t="shared" si="98"/>
        <v>OK</v>
      </c>
      <c r="AW37" s="17" t="str">
        <f t="shared" si="98"/>
        <v>OK</v>
      </c>
    </row>
    <row r="38" spans="1:49" ht="13.5" customHeight="1">
      <c r="A38" s="297" t="str">
        <f>+'8.คำนวณ'!E27</f>
        <v>สกลนคร</v>
      </c>
      <c r="B38" s="14" t="str">
        <f>+'8.คำนวณ'!G27</f>
        <v>ส่องดาว,รพช.</v>
      </c>
      <c r="C38" s="53">
        <f>+'8.คำนวณ'!Y27</f>
        <v>9777.5851090674005</v>
      </c>
      <c r="D38" s="53">
        <f>+'8.คำนวณ'!Z27</f>
        <v>44.395290922247931</v>
      </c>
      <c r="E38" s="53">
        <f>+'8.คำนวณ'!AA27</f>
        <v>1015.0423093361553</v>
      </c>
      <c r="F38" s="53">
        <f>+'8.คำนวณ'!AB27</f>
        <v>653.07605870821578</v>
      </c>
      <c r="G38" s="53">
        <f>+'8.คำนวณ'!AC27</f>
        <v>789.20912191975049</v>
      </c>
      <c r="H38" s="53">
        <f>+'8.คำนวณ'!AD27</f>
        <v>613.31296459715054</v>
      </c>
      <c r="I38" s="53">
        <f>+'8.คำนวณ'!AE27</f>
        <v>720.4338947238806</v>
      </c>
      <c r="J38" s="53">
        <f>+'8.คำนวณ'!AF27</f>
        <v>164.56457359450857</v>
      </c>
      <c r="K38" s="53">
        <f>+'8.คำนวณ'!AG27</f>
        <v>329.59383535181121</v>
      </c>
      <c r="L38" s="337">
        <f>+'8.คำนวณ'!AH27</f>
        <v>85.473417213260291</v>
      </c>
      <c r="M38" s="53">
        <f>+'8.คำนวณ'!AI27</f>
        <v>673.80111516700288</v>
      </c>
      <c r="N38" s="14" t="str">
        <f t="shared" si="73"/>
        <v>ส่องดาว,รพช.</v>
      </c>
      <c r="O38" s="50">
        <f>+(C38-C44)*100/C44</f>
        <v>-1.7190655123038889</v>
      </c>
      <c r="P38" s="50">
        <f t="shared" ref="P38:Y38" si="99">+(D38-D44)*100/D44</f>
        <v>-42.973719908216246</v>
      </c>
      <c r="Q38" s="50">
        <f t="shared" si="99"/>
        <v>-20.565417459268414</v>
      </c>
      <c r="R38" s="50">
        <f t="shared" si="99"/>
        <v>0.37497150028421017</v>
      </c>
      <c r="S38" s="50">
        <f t="shared" si="99"/>
        <v>21.928906221374387</v>
      </c>
      <c r="T38" s="50">
        <f t="shared" si="99"/>
        <v>-13.358217573348488</v>
      </c>
      <c r="U38" s="50">
        <f t="shared" si="99"/>
        <v>-20.384417822629846</v>
      </c>
      <c r="V38" s="50">
        <f t="shared" si="99"/>
        <v>-1.7155370376790411</v>
      </c>
      <c r="W38" s="50">
        <f t="shared" si="99"/>
        <v>-15.003423495808272</v>
      </c>
      <c r="X38" s="50">
        <f t="shared" si="99"/>
        <v>113.82212194441718</v>
      </c>
      <c r="Y38" s="50">
        <f t="shared" si="99"/>
        <v>38.541040629187314</v>
      </c>
      <c r="Z38" s="14" t="str">
        <f t="shared" si="75"/>
        <v>ส่องดาว,รพช.</v>
      </c>
      <c r="AA38" s="15">
        <f t="shared" si="76"/>
        <v>-1.7190655123038891E-2</v>
      </c>
      <c r="AB38" s="15">
        <f t="shared" si="77"/>
        <v>-0.42973719908216246</v>
      </c>
      <c r="AC38" s="15">
        <f t="shared" si="78"/>
        <v>-0.20565417459268415</v>
      </c>
      <c r="AD38" s="15">
        <f t="shared" si="79"/>
        <v>3.7497150028421018E-3</v>
      </c>
      <c r="AE38" s="15">
        <f t="shared" si="80"/>
        <v>0.21928906221374386</v>
      </c>
      <c r="AF38" s="15">
        <f t="shared" si="81"/>
        <v>-0.13358217573348488</v>
      </c>
      <c r="AG38" s="15">
        <f t="shared" si="82"/>
        <v>-0.20384417822629847</v>
      </c>
      <c r="AH38" s="15">
        <f t="shared" si="83"/>
        <v>-1.7155370376790411E-2</v>
      </c>
      <c r="AI38" s="15">
        <f t="shared" si="84"/>
        <v>-0.15003423495808271</v>
      </c>
      <c r="AJ38" s="15">
        <f t="shared" si="85"/>
        <v>1.1382212194441719</v>
      </c>
      <c r="AK38" s="15">
        <f t="shared" si="86"/>
        <v>0.38541040629187312</v>
      </c>
      <c r="AL38" s="14" t="str">
        <f t="shared" si="87"/>
        <v>ส่องดาว,รพช.</v>
      </c>
      <c r="AM38" s="17" t="str">
        <f>+IF(AND(C38&lt;C46),"OK","Not OK")</f>
        <v>OK</v>
      </c>
      <c r="AN38" s="17" t="str">
        <f t="shared" ref="AN38:AW38" si="100">+IF(AND(D38&lt;D46),"OK","Not OK")</f>
        <v>OK</v>
      </c>
      <c r="AO38" s="17" t="str">
        <f t="shared" si="100"/>
        <v>OK</v>
      </c>
      <c r="AP38" s="17" t="str">
        <f t="shared" si="100"/>
        <v>OK</v>
      </c>
      <c r="AQ38" s="17" t="str">
        <f t="shared" si="100"/>
        <v>OK</v>
      </c>
      <c r="AR38" s="17" t="str">
        <f t="shared" si="100"/>
        <v>OK</v>
      </c>
      <c r="AS38" s="17" t="str">
        <f t="shared" si="100"/>
        <v>OK</v>
      </c>
      <c r="AT38" s="17" t="str">
        <f t="shared" si="100"/>
        <v>OK</v>
      </c>
      <c r="AU38" s="17" t="str">
        <f t="shared" si="100"/>
        <v>OK</v>
      </c>
      <c r="AV38" s="17" t="str">
        <f t="shared" si="100"/>
        <v>Not OK</v>
      </c>
      <c r="AW38" s="17" t="str">
        <f t="shared" si="100"/>
        <v>OK</v>
      </c>
    </row>
    <row r="39" spans="1:49" ht="13.5" customHeight="1">
      <c r="A39" s="297" t="str">
        <f>+'8.คำนวณ'!E28</f>
        <v>สกลนคร</v>
      </c>
      <c r="B39" s="14" t="str">
        <f>+'8.คำนวณ'!G28</f>
        <v>เจริญศิลป์,รพช.</v>
      </c>
      <c r="C39" s="53">
        <f>+'8.คำนวณ'!Y28</f>
        <v>8722.7819477443409</v>
      </c>
      <c r="D39" s="53">
        <f>+'8.คำนวณ'!Z28</f>
        <v>58.160122305952306</v>
      </c>
      <c r="E39" s="337">
        <f>+'8.คำนวณ'!AA28</f>
        <v>1739.5339455981064</v>
      </c>
      <c r="F39" s="337">
        <f>+'8.คำนวณ'!AB28</f>
        <v>883.6640059241945</v>
      </c>
      <c r="G39" s="53">
        <f>+'8.คำนวณ'!AC28</f>
        <v>618.79458075849527</v>
      </c>
      <c r="H39" s="53">
        <f>+'8.คำนวณ'!AD28</f>
        <v>537.26681660906013</v>
      </c>
      <c r="I39" s="53">
        <f>+'8.คำนวณ'!AE28</f>
        <v>565.57702096069704</v>
      </c>
      <c r="J39" s="337">
        <f>+'8.คำนวณ'!AF28</f>
        <v>253.00298231010512</v>
      </c>
      <c r="K39" s="53">
        <f>+'8.คำนวณ'!AG28</f>
        <v>307.8815877723448</v>
      </c>
      <c r="L39" s="53">
        <f>+'8.คำนวณ'!AH28</f>
        <v>17.778105470508574</v>
      </c>
      <c r="M39" s="53">
        <f>+'8.คำนวณ'!AI28</f>
        <v>179.15580227449379</v>
      </c>
      <c r="N39" s="14" t="str">
        <f t="shared" si="73"/>
        <v>เจริญศิลป์,รพช.</v>
      </c>
      <c r="O39" s="50">
        <f t="shared" ref="O39:Y39" si="101">+(C39-C44)*100/C44</f>
        <v>-12.321585381884884</v>
      </c>
      <c r="P39" s="50">
        <f t="shared" si="101"/>
        <v>-25.292630008883407</v>
      </c>
      <c r="Q39" s="50">
        <f t="shared" si="101"/>
        <v>36.131421826531934</v>
      </c>
      <c r="R39" s="50">
        <f t="shared" si="101"/>
        <v>35.815343753240803</v>
      </c>
      <c r="S39" s="50">
        <f t="shared" si="101"/>
        <v>-4.3992975853247183</v>
      </c>
      <c r="T39" s="50">
        <f t="shared" si="101"/>
        <v>-24.101140336601752</v>
      </c>
      <c r="U39" s="50">
        <f t="shared" si="101"/>
        <v>-37.497743901698762</v>
      </c>
      <c r="V39" s="50">
        <f t="shared" si="101"/>
        <v>51.103373594157603</v>
      </c>
      <c r="W39" s="50">
        <f t="shared" si="101"/>
        <v>-20.602638391609347</v>
      </c>
      <c r="X39" s="50">
        <f t="shared" si="101"/>
        <v>-55.52591250246568</v>
      </c>
      <c r="Y39" s="50">
        <f t="shared" si="101"/>
        <v>-63.163564554633446</v>
      </c>
      <c r="Z39" s="14" t="str">
        <f t="shared" si="75"/>
        <v>เจริญศิลป์,รพช.</v>
      </c>
      <c r="AA39" s="15">
        <f t="shared" si="76"/>
        <v>-0.12321585381884884</v>
      </c>
      <c r="AB39" s="15">
        <f t="shared" si="77"/>
        <v>-0.25292630008883404</v>
      </c>
      <c r="AC39" s="15">
        <f t="shared" si="78"/>
        <v>0.36131421826531934</v>
      </c>
      <c r="AD39" s="15">
        <f t="shared" si="79"/>
        <v>0.35815343753240803</v>
      </c>
      <c r="AE39" s="15">
        <f t="shared" si="80"/>
        <v>-4.3992975853247185E-2</v>
      </c>
      <c r="AF39" s="15">
        <f t="shared" si="81"/>
        <v>-0.24101140336601751</v>
      </c>
      <c r="AG39" s="15">
        <f t="shared" si="82"/>
        <v>-0.3749774390169876</v>
      </c>
      <c r="AH39" s="15">
        <f t="shared" si="83"/>
        <v>0.51103373594157597</v>
      </c>
      <c r="AI39" s="15">
        <f t="shared" si="84"/>
        <v>-0.20602638391609346</v>
      </c>
      <c r="AJ39" s="15">
        <f t="shared" si="85"/>
        <v>-0.5552591250246568</v>
      </c>
      <c r="AK39" s="15">
        <f t="shared" si="86"/>
        <v>-0.63163564554633445</v>
      </c>
      <c r="AL39" s="14" t="str">
        <f t="shared" si="87"/>
        <v>เจริญศิลป์,รพช.</v>
      </c>
      <c r="AM39" s="17" t="str">
        <f>+IF(AND(C39&lt;C46),"OK","Not OK")</f>
        <v>OK</v>
      </c>
      <c r="AN39" s="17" t="str">
        <f t="shared" ref="AN39:AW39" si="102">+IF(AND(D39&lt;D46),"OK","Not OK")</f>
        <v>OK</v>
      </c>
      <c r="AO39" s="17" t="str">
        <f t="shared" si="102"/>
        <v>Not OK</v>
      </c>
      <c r="AP39" s="17" t="str">
        <f t="shared" si="102"/>
        <v>Not OK</v>
      </c>
      <c r="AQ39" s="17" t="str">
        <f t="shared" si="102"/>
        <v>OK</v>
      </c>
      <c r="AR39" s="17" t="str">
        <f t="shared" si="102"/>
        <v>OK</v>
      </c>
      <c r="AS39" s="17" t="str">
        <f t="shared" si="102"/>
        <v>OK</v>
      </c>
      <c r="AT39" s="17" t="str">
        <f t="shared" si="102"/>
        <v>Not OK</v>
      </c>
      <c r="AU39" s="17" t="str">
        <f t="shared" si="102"/>
        <v>OK</v>
      </c>
      <c r="AV39" s="17" t="str">
        <f t="shared" si="102"/>
        <v>OK</v>
      </c>
      <c r="AW39" s="17" t="str">
        <f t="shared" si="102"/>
        <v>OK</v>
      </c>
    </row>
    <row r="40" spans="1:49" ht="13.5" customHeight="1">
      <c r="A40" s="297" t="str">
        <f>+'8.คำนวณ'!E29</f>
        <v>สกลนคร</v>
      </c>
      <c r="B40" s="14" t="str">
        <f>+'8.คำนวณ'!G29</f>
        <v>โพนนาแก้ว,รพช.</v>
      </c>
      <c r="C40" s="53">
        <f>+'8.คำนวณ'!Y29</f>
        <v>9527.6010384413021</v>
      </c>
      <c r="D40" s="53">
        <f>+'8.คำนวณ'!Z29</f>
        <v>91.963832856539</v>
      </c>
      <c r="E40" s="53">
        <f>+'8.คำนวณ'!AA29</f>
        <v>1048.5171156875665</v>
      </c>
      <c r="F40" s="53">
        <f>+'8.คำนวณ'!AB29</f>
        <v>553.19720426879508</v>
      </c>
      <c r="G40" s="53">
        <f>+'8.คำนวณ'!AC29</f>
        <v>545.99937491426374</v>
      </c>
      <c r="H40" s="53">
        <f>+'8.คำนวณ'!AD29</f>
        <v>752.05315314336167</v>
      </c>
      <c r="I40" s="53">
        <f>+'8.คำนวณ'!AE29</f>
        <v>346.13975219227967</v>
      </c>
      <c r="J40" s="53">
        <f>+'8.คำนวณ'!AF29</f>
        <v>115.94415117440039</v>
      </c>
      <c r="K40" s="53">
        <f>+'8.คำนวณ'!AG29</f>
        <v>372.10324342536404</v>
      </c>
      <c r="L40" s="53">
        <f>+'8.คำนวณ'!AH29</f>
        <v>14.999018603644238</v>
      </c>
      <c r="M40" s="53">
        <f>+'8.คำนวณ'!AI29</f>
        <v>51.265255190958108</v>
      </c>
      <c r="N40" s="14" t="str">
        <f t="shared" si="73"/>
        <v>โพนนาแก้ว,รพช.</v>
      </c>
      <c r="O40" s="50">
        <f t="shared" ref="O40:Y40" si="103">+(C40-C44)*100/C44</f>
        <v>-4.2318197142987177</v>
      </c>
      <c r="P40" s="50">
        <f t="shared" si="103"/>
        <v>18.128638912981209</v>
      </c>
      <c r="Q40" s="50">
        <f t="shared" si="103"/>
        <v>-17.945765801698371</v>
      </c>
      <c r="R40" s="50">
        <f t="shared" si="103"/>
        <v>-14.975977342746418</v>
      </c>
      <c r="S40" s="50">
        <f t="shared" si="103"/>
        <v>-15.645796872049228</v>
      </c>
      <c r="T40" s="50">
        <f t="shared" si="103"/>
        <v>6.2413962025467038</v>
      </c>
      <c r="U40" s="50">
        <f t="shared" si="103"/>
        <v>-61.74788819995603</v>
      </c>
      <c r="V40" s="50">
        <f t="shared" si="103"/>
        <v>-30.753573610095877</v>
      </c>
      <c r="W40" s="50">
        <f t="shared" si="103"/>
        <v>-4.0409789112033199</v>
      </c>
      <c r="X40" s="50">
        <f t="shared" si="103"/>
        <v>-62.478135431123853</v>
      </c>
      <c r="Y40" s="50">
        <f t="shared" si="103"/>
        <v>-89.459290519998831</v>
      </c>
      <c r="Z40" s="14" t="str">
        <f t="shared" si="75"/>
        <v>โพนนาแก้ว,รพช.</v>
      </c>
      <c r="AA40" s="15">
        <f t="shared" si="76"/>
        <v>-4.2318197142987179E-2</v>
      </c>
      <c r="AB40" s="15">
        <f t="shared" si="77"/>
        <v>0.1812863891298121</v>
      </c>
      <c r="AC40" s="15">
        <f t="shared" si="78"/>
        <v>-0.17945765801698371</v>
      </c>
      <c r="AD40" s="15">
        <f t="shared" si="79"/>
        <v>-0.14975977342746419</v>
      </c>
      <c r="AE40" s="15">
        <f t="shared" si="80"/>
        <v>-0.15645796872049228</v>
      </c>
      <c r="AF40" s="15">
        <f t="shared" si="81"/>
        <v>6.2413962025467035E-2</v>
      </c>
      <c r="AG40" s="15">
        <f t="shared" si="82"/>
        <v>-0.61747888199956025</v>
      </c>
      <c r="AH40" s="15">
        <f t="shared" si="83"/>
        <v>-0.30753573610095875</v>
      </c>
      <c r="AI40" s="15">
        <f t="shared" si="84"/>
        <v>-4.0409789112033197E-2</v>
      </c>
      <c r="AJ40" s="15">
        <f t="shared" si="85"/>
        <v>-0.62478135431123849</v>
      </c>
      <c r="AK40" s="15">
        <f t="shared" si="86"/>
        <v>-0.89459290519998835</v>
      </c>
      <c r="AL40" s="14" t="str">
        <f t="shared" si="87"/>
        <v>โพนนาแก้ว,รพช.</v>
      </c>
      <c r="AM40" s="17" t="str">
        <f>+IF(AND(C40&lt;C46),"OK","Not OK")</f>
        <v>OK</v>
      </c>
      <c r="AN40" s="17" t="str">
        <f t="shared" ref="AN40:AW40" si="104">+IF(AND(D40&lt;D46),"OK","Not OK")</f>
        <v>OK</v>
      </c>
      <c r="AO40" s="17" t="str">
        <f t="shared" si="104"/>
        <v>OK</v>
      </c>
      <c r="AP40" s="17" t="str">
        <f t="shared" si="104"/>
        <v>OK</v>
      </c>
      <c r="AQ40" s="17" t="str">
        <f t="shared" si="104"/>
        <v>OK</v>
      </c>
      <c r="AR40" s="17" t="str">
        <f t="shared" si="104"/>
        <v>OK</v>
      </c>
      <c r="AS40" s="17" t="str">
        <f t="shared" si="104"/>
        <v>OK</v>
      </c>
      <c r="AT40" s="17" t="str">
        <f t="shared" si="104"/>
        <v>OK</v>
      </c>
      <c r="AU40" s="17" t="str">
        <f t="shared" si="104"/>
        <v>OK</v>
      </c>
      <c r="AV40" s="17" t="str">
        <f t="shared" si="104"/>
        <v>OK</v>
      </c>
      <c r="AW40" s="17" t="str">
        <f t="shared" si="104"/>
        <v>OK</v>
      </c>
    </row>
    <row r="41" spans="1:49" ht="13.5" customHeight="1">
      <c r="A41" s="297" t="str">
        <f>+'8.คำนวณ'!E30</f>
        <v>นครพนม</v>
      </c>
      <c r="B41" s="14" t="str">
        <f>+'8.คำนวณ'!G30</f>
        <v>ปลาปาก,รพช.</v>
      </c>
      <c r="C41" s="337">
        <f>+'8.คำนวณ'!Y30</f>
        <v>11549.814323811141</v>
      </c>
      <c r="D41" s="53">
        <f>+'8.คำนวณ'!Z30</f>
        <v>83.075444562496472</v>
      </c>
      <c r="E41" s="337">
        <f>+'8.คำนวณ'!AA30</f>
        <v>1975.6130792793849</v>
      </c>
      <c r="F41" s="337">
        <f>+'8.คำนวณ'!AB30</f>
        <v>1113.1460843671225</v>
      </c>
      <c r="G41" s="53">
        <f>+'8.คำนวณ'!AC30</f>
        <v>266.35525771712673</v>
      </c>
      <c r="H41" s="337">
        <f>+'8.คำนวณ'!AD30</f>
        <v>924.14085907261483</v>
      </c>
      <c r="I41" s="337">
        <f>+'8.คำนวณ'!AE30</f>
        <v>2601.9926652945492</v>
      </c>
      <c r="J41" s="337">
        <f>+'8.คำนวณ'!AF30</f>
        <v>242.4396455402985</v>
      </c>
      <c r="K41" s="337">
        <f>+'8.คำนวณ'!AG30</f>
        <v>599.34800074315842</v>
      </c>
      <c r="L41" s="53">
        <f>+'8.คำนวณ'!AH30</f>
        <v>19.573988002854641</v>
      </c>
      <c r="M41" s="337">
        <f>+'8.คำนวณ'!AI30</f>
        <v>1603.3060072152621</v>
      </c>
      <c r="N41" s="14" t="str">
        <f t="shared" si="73"/>
        <v>ปลาปาก,รพช.</v>
      </c>
      <c r="O41" s="50">
        <f t="shared" ref="O41:Y41" si="105">+(C41-C44)*100/C44</f>
        <v>16.094775165992576</v>
      </c>
      <c r="P41" s="50">
        <f t="shared" si="105"/>
        <v>6.7113982576983044</v>
      </c>
      <c r="Q41" s="50">
        <f t="shared" si="105"/>
        <v>54.606363469914683</v>
      </c>
      <c r="R41" s="50">
        <f t="shared" si="105"/>
        <v>71.085748748788546</v>
      </c>
      <c r="S41" s="50">
        <f t="shared" si="105"/>
        <v>-58.849429970141848</v>
      </c>
      <c r="T41" s="50">
        <f t="shared" si="105"/>
        <v>30.551962644293845</v>
      </c>
      <c r="U41" s="50">
        <f t="shared" si="105"/>
        <v>187.54777139972029</v>
      </c>
      <c r="V41" s="50">
        <f t="shared" si="105"/>
        <v>44.794531667651817</v>
      </c>
      <c r="W41" s="50">
        <f t="shared" si="105"/>
        <v>54.56153220652245</v>
      </c>
      <c r="X41" s="50">
        <f t="shared" si="105"/>
        <v>-51.033294489182644</v>
      </c>
      <c r="Y41" s="50">
        <f t="shared" si="105"/>
        <v>229.65763589093487</v>
      </c>
      <c r="Z41" s="14" t="str">
        <f t="shared" si="75"/>
        <v>ปลาปาก,รพช.</v>
      </c>
      <c r="AA41" s="15">
        <f t="shared" si="76"/>
        <v>0.16094775165992575</v>
      </c>
      <c r="AB41" s="15">
        <f t="shared" si="77"/>
        <v>6.7113982576983047E-2</v>
      </c>
      <c r="AC41" s="15">
        <f t="shared" si="78"/>
        <v>0.54606363469914687</v>
      </c>
      <c r="AD41" s="15">
        <f t="shared" si="79"/>
        <v>0.71085748748788546</v>
      </c>
      <c r="AE41" s="15">
        <f t="shared" si="80"/>
        <v>-0.58849429970141853</v>
      </c>
      <c r="AF41" s="15">
        <f t="shared" si="81"/>
        <v>0.30551962644293845</v>
      </c>
      <c r="AG41" s="15">
        <f t="shared" si="82"/>
        <v>1.875477713997203</v>
      </c>
      <c r="AH41" s="15">
        <f t="shared" si="83"/>
        <v>0.44794531667651816</v>
      </c>
      <c r="AI41" s="15">
        <f t="shared" si="84"/>
        <v>0.54561532206522445</v>
      </c>
      <c r="AJ41" s="15">
        <f t="shared" si="85"/>
        <v>-0.51033294489182646</v>
      </c>
      <c r="AK41" s="15">
        <f t="shared" si="86"/>
        <v>2.2965763589093489</v>
      </c>
      <c r="AL41" s="14" t="str">
        <f t="shared" si="87"/>
        <v>ปลาปาก,รพช.</v>
      </c>
      <c r="AM41" s="17" t="str">
        <f>+IF(AND(C41&lt;C46),"OK","Not OK")</f>
        <v>Not OK</v>
      </c>
      <c r="AN41" s="17" t="str">
        <f t="shared" ref="AN41:AW41" si="106">+IF(AND(D41&lt;D46),"OK","Not OK")</f>
        <v>OK</v>
      </c>
      <c r="AO41" s="17" t="str">
        <f t="shared" si="106"/>
        <v>Not OK</v>
      </c>
      <c r="AP41" s="17" t="str">
        <f t="shared" si="106"/>
        <v>Not OK</v>
      </c>
      <c r="AQ41" s="17" t="str">
        <f t="shared" si="106"/>
        <v>OK</v>
      </c>
      <c r="AR41" s="17" t="str">
        <f t="shared" si="106"/>
        <v>Not OK</v>
      </c>
      <c r="AS41" s="17" t="str">
        <f t="shared" si="106"/>
        <v>Not OK</v>
      </c>
      <c r="AT41" s="17" t="str">
        <f t="shared" si="106"/>
        <v>Not OK</v>
      </c>
      <c r="AU41" s="17" t="str">
        <f t="shared" si="106"/>
        <v>Not OK</v>
      </c>
      <c r="AV41" s="17" t="str">
        <f t="shared" si="106"/>
        <v>OK</v>
      </c>
      <c r="AW41" s="17" t="str">
        <f t="shared" si="106"/>
        <v>Not OK</v>
      </c>
    </row>
    <row r="42" spans="1:49" ht="13.5" customHeight="1">
      <c r="A42" s="297" t="str">
        <f>+'8.คำนวณ'!E31</f>
        <v>นครพนม</v>
      </c>
      <c r="B42" s="14" t="str">
        <f>+'8.คำนวณ'!G31</f>
        <v>ท่าอุเทน,รพช.</v>
      </c>
      <c r="C42" s="337">
        <f>+'8.คำนวณ'!Y31</f>
        <v>12034.691249562138</v>
      </c>
      <c r="D42" s="53">
        <f>+'8.คำนวณ'!Z31</f>
        <v>87.346333357271362</v>
      </c>
      <c r="E42" s="53">
        <f>+'8.คำนวณ'!AA31</f>
        <v>1448.1730497063304</v>
      </c>
      <c r="F42" s="53">
        <f>+'8.คำนวณ'!AB31</f>
        <v>631.67232043261561</v>
      </c>
      <c r="G42" s="337">
        <f>+'8.คำนวณ'!AC31</f>
        <v>1343.5750593720686</v>
      </c>
      <c r="H42" s="337">
        <f>+'8.คำนวณ'!AD31</f>
        <v>951.15241052324245</v>
      </c>
      <c r="I42" s="53">
        <f>+'8.คำนวณ'!AE31</f>
        <v>1352.1267409038353</v>
      </c>
      <c r="J42" s="337">
        <f>+'8.คำนวณ'!AF31</f>
        <v>322.21777608991999</v>
      </c>
      <c r="K42" s="337">
        <f>+'8.คำนวณ'!AG31</f>
        <v>503.01592234544205</v>
      </c>
      <c r="L42" s="53">
        <f>+'8.คำนวณ'!AH31</f>
        <v>1.3937265839790591</v>
      </c>
      <c r="M42" s="337">
        <f>+'8.คำนวณ'!AI31</f>
        <v>1496.427459766074</v>
      </c>
      <c r="N42" s="14" t="str">
        <f t="shared" si="73"/>
        <v>ท่าอุเทน,รพช.</v>
      </c>
      <c r="O42" s="50">
        <f t="shared" ref="O42:Y42" si="107">+(C42-C44)*100/C44</f>
        <v>20.968591843909955</v>
      </c>
      <c r="P42" s="50">
        <f t="shared" si="107"/>
        <v>12.197405795710432</v>
      </c>
      <c r="Q42" s="50">
        <f t="shared" si="107"/>
        <v>13.330272632077961</v>
      </c>
      <c r="R42" s="50">
        <f t="shared" si="107"/>
        <v>-2.9146906926040788</v>
      </c>
      <c r="S42" s="50">
        <f t="shared" si="107"/>
        <v>107.57570188375539</v>
      </c>
      <c r="T42" s="50">
        <f t="shared" si="107"/>
        <v>34.367843114599587</v>
      </c>
      <c r="U42" s="50">
        <f t="shared" si="107"/>
        <v>49.424337809519557</v>
      </c>
      <c r="V42" s="50">
        <f t="shared" si="107"/>
        <v>92.441182134038272</v>
      </c>
      <c r="W42" s="50">
        <f t="shared" si="107"/>
        <v>29.719147449539769</v>
      </c>
      <c r="X42" s="50">
        <f t="shared" si="107"/>
        <v>-96.513423877119621</v>
      </c>
      <c r="Y42" s="50">
        <f t="shared" si="107"/>
        <v>207.6822119101115</v>
      </c>
      <c r="Z42" s="14" t="str">
        <f t="shared" si="75"/>
        <v>ท่าอุเทน,รพช.</v>
      </c>
      <c r="AA42" s="15">
        <f t="shared" si="76"/>
        <v>0.20968591843909956</v>
      </c>
      <c r="AB42" s="15">
        <f t="shared" si="77"/>
        <v>0.12197405795710432</v>
      </c>
      <c r="AC42" s="15">
        <f t="shared" si="78"/>
        <v>0.13330272632077961</v>
      </c>
      <c r="AD42" s="15">
        <f t="shared" si="79"/>
        <v>-2.9146906926040786E-2</v>
      </c>
      <c r="AE42" s="15">
        <f t="shared" si="80"/>
        <v>1.0757570188375538</v>
      </c>
      <c r="AF42" s="15">
        <f t="shared" si="81"/>
        <v>0.34367843114599589</v>
      </c>
      <c r="AG42" s="15">
        <f t="shared" si="82"/>
        <v>0.49424337809519558</v>
      </c>
      <c r="AH42" s="15">
        <f t="shared" si="83"/>
        <v>0.92441182134038269</v>
      </c>
      <c r="AI42" s="15">
        <f t="shared" si="84"/>
        <v>0.29719147449539768</v>
      </c>
      <c r="AJ42" s="15">
        <f t="shared" si="85"/>
        <v>-0.9651342387711962</v>
      </c>
      <c r="AK42" s="15">
        <f t="shared" si="86"/>
        <v>2.0768221191011151</v>
      </c>
      <c r="AL42" s="14" t="str">
        <f t="shared" si="87"/>
        <v>ท่าอุเทน,รพช.</v>
      </c>
      <c r="AM42" s="17" t="str">
        <f>+IF(AND(C42&lt;C46),"OK","Not OK")</f>
        <v>Not OK</v>
      </c>
      <c r="AN42" s="17" t="str">
        <f t="shared" ref="AN42:AW42" si="108">+IF(AND(D42&lt;D46),"OK","Not OK")</f>
        <v>OK</v>
      </c>
      <c r="AO42" s="17" t="str">
        <f t="shared" si="108"/>
        <v>OK</v>
      </c>
      <c r="AP42" s="17" t="str">
        <f t="shared" si="108"/>
        <v>OK</v>
      </c>
      <c r="AQ42" s="17" t="str">
        <f t="shared" si="108"/>
        <v>Not OK</v>
      </c>
      <c r="AR42" s="17" t="str">
        <f t="shared" si="108"/>
        <v>Not OK</v>
      </c>
      <c r="AS42" s="17" t="str">
        <f t="shared" si="108"/>
        <v>OK</v>
      </c>
      <c r="AT42" s="17" t="str">
        <f t="shared" si="108"/>
        <v>Not OK</v>
      </c>
      <c r="AU42" s="17" t="str">
        <f t="shared" si="108"/>
        <v>Not OK</v>
      </c>
      <c r="AV42" s="17" t="str">
        <f t="shared" si="108"/>
        <v>OK</v>
      </c>
      <c r="AW42" s="17" t="str">
        <f t="shared" si="108"/>
        <v>Not OK</v>
      </c>
    </row>
    <row r="43" spans="1:49" ht="13.5" customHeight="1">
      <c r="A43" s="297" t="str">
        <f>+'8.คำนวณ'!E32</f>
        <v>สกลนคร</v>
      </c>
      <c r="B43" s="14" t="str">
        <f>+'8.คำนวณ'!G32</f>
        <v>พระอาจารย์แบน  ธนากโร,รพช.</v>
      </c>
      <c r="C43" s="53">
        <f>+'8.คำนวณ'!Y32</f>
        <v>10078.935806162479</v>
      </c>
      <c r="D43" s="53">
        <f>+'8.คำนวณ'!Z32</f>
        <v>77.814439995056915</v>
      </c>
      <c r="E43" s="53">
        <f>+'8.คำนวณ'!AA32</f>
        <v>1328.1146841134175</v>
      </c>
      <c r="F43" s="53">
        <f>+'8.คำนวณ'!AB32</f>
        <v>830.8145755311898</v>
      </c>
      <c r="G43" s="53">
        <f>+'8.คำนวณ'!AC32</f>
        <v>736.22308204872991</v>
      </c>
      <c r="H43" s="53">
        <f>+'8.คำนวณ'!AD32</f>
        <v>823.39349021794044</v>
      </c>
      <c r="I43" s="53">
        <f>+'8.คำนวณ'!AE32</f>
        <v>335.76814367320708</v>
      </c>
      <c r="J43" s="53">
        <f>+'8.คำนวณ'!AF32</f>
        <v>115.13425896539323</v>
      </c>
      <c r="K43" s="53">
        <f>+'8.คำนวณ'!AG32</f>
        <v>387.12387358587824</v>
      </c>
      <c r="L43" s="53">
        <f>+'8.คำนวณ'!AH32</f>
        <v>12.933651076638325</v>
      </c>
      <c r="M43" s="53">
        <f>+'8.คำนวณ'!AI32</f>
        <v>8.0461610923599025</v>
      </c>
      <c r="N43" s="14" t="str">
        <f t="shared" si="73"/>
        <v>พระอาจารย์แบน  ธนากโร,รพช.</v>
      </c>
      <c r="O43" s="50">
        <f t="shared" ref="O43:Y43" si="109">+(C43-C44)*100/C44</f>
        <v>1.3100084142996371</v>
      </c>
      <c r="P43" s="50">
        <f t="shared" si="109"/>
        <v>-4.6424786020375211E-2</v>
      </c>
      <c r="Q43" s="50">
        <f t="shared" si="109"/>
        <v>3.9348158479832249</v>
      </c>
      <c r="R43" s="50">
        <f t="shared" si="109"/>
        <v>27.692614403772822</v>
      </c>
      <c r="S43" s="50">
        <f t="shared" si="109"/>
        <v>13.74282510923463</v>
      </c>
      <c r="T43" s="50">
        <f t="shared" si="109"/>
        <v>16.319536271083503</v>
      </c>
      <c r="U43" s="50">
        <f t="shared" si="109"/>
        <v>-62.894060883402886</v>
      </c>
      <c r="V43" s="50">
        <f t="shared" si="109"/>
        <v>-31.237273224666467</v>
      </c>
      <c r="W43" s="50">
        <f t="shared" si="109"/>
        <v>-0.16741695815115612</v>
      </c>
      <c r="X43" s="50">
        <f t="shared" si="109"/>
        <v>-67.644902849789602</v>
      </c>
      <c r="Y43" s="50">
        <f t="shared" si="109"/>
        <v>-98.345619344174978</v>
      </c>
      <c r="Z43" s="14" t="str">
        <f t="shared" si="75"/>
        <v>พระอาจารย์แบน  ธนากโร,รพช.</v>
      </c>
      <c r="AA43" s="15">
        <f t="shared" si="76"/>
        <v>1.3100084142996371E-2</v>
      </c>
      <c r="AB43" s="15">
        <f t="shared" si="77"/>
        <v>-4.6424786020375213E-4</v>
      </c>
      <c r="AC43" s="15">
        <f t="shared" si="78"/>
        <v>3.9348158479832251E-2</v>
      </c>
      <c r="AD43" s="15">
        <f t="shared" si="79"/>
        <v>0.27692614403772819</v>
      </c>
      <c r="AE43" s="15">
        <f t="shared" si="80"/>
        <v>0.1374282510923463</v>
      </c>
      <c r="AF43" s="15">
        <f t="shared" si="81"/>
        <v>0.16319536271083504</v>
      </c>
      <c r="AG43" s="15">
        <f t="shared" si="82"/>
        <v>-0.62894060883402891</v>
      </c>
      <c r="AH43" s="15">
        <f t="shared" si="83"/>
        <v>-0.31237273224666467</v>
      </c>
      <c r="AI43" s="15">
        <f t="shared" si="84"/>
        <v>-1.6741695815115612E-3</v>
      </c>
      <c r="AJ43" s="15">
        <f t="shared" si="85"/>
        <v>-0.67644902849789601</v>
      </c>
      <c r="AK43" s="15">
        <f t="shared" si="86"/>
        <v>-0.98345619344174973</v>
      </c>
      <c r="AL43" s="14" t="str">
        <f t="shared" si="87"/>
        <v>พระอาจารย์แบน  ธนากโร,รพช.</v>
      </c>
      <c r="AM43" s="17" t="str">
        <f>+IF(AND(C43&lt;C46),"OK","Not OK")</f>
        <v>OK</v>
      </c>
      <c r="AN43" s="17" t="str">
        <f t="shared" ref="AN43:AW43" si="110">+IF(AND(D43&lt;D46),"OK","Not OK")</f>
        <v>OK</v>
      </c>
      <c r="AO43" s="17" t="str">
        <f t="shared" si="110"/>
        <v>OK</v>
      </c>
      <c r="AP43" s="17" t="str">
        <f t="shared" si="110"/>
        <v>OK</v>
      </c>
      <c r="AQ43" s="17" t="str">
        <f t="shared" si="110"/>
        <v>OK</v>
      </c>
      <c r="AR43" s="17" t="str">
        <f t="shared" si="110"/>
        <v>OK</v>
      </c>
      <c r="AS43" s="17" t="str">
        <f t="shared" si="110"/>
        <v>OK</v>
      </c>
      <c r="AT43" s="17" t="str">
        <f t="shared" si="110"/>
        <v>OK</v>
      </c>
      <c r="AU43" s="17" t="str">
        <f t="shared" si="110"/>
        <v>OK</v>
      </c>
      <c r="AV43" s="17" t="str">
        <f t="shared" si="110"/>
        <v>OK</v>
      </c>
      <c r="AW43" s="17" t="str">
        <f t="shared" si="110"/>
        <v>OK</v>
      </c>
    </row>
    <row r="44" spans="1:49" ht="13.5" customHeight="1">
      <c r="B44" s="18" t="s">
        <v>144</v>
      </c>
      <c r="C44" s="19">
        <f>AVERAGE(C31:C43)</f>
        <v>9948.6082016156106</v>
      </c>
      <c r="D44" s="19">
        <f t="shared" ref="D44:M44" si="111">AVERAGE(D31:D43)</f>
        <v>77.850581961147995</v>
      </c>
      <c r="E44" s="19">
        <f t="shared" si="111"/>
        <v>1277.8342591725375</v>
      </c>
      <c r="F44" s="19">
        <f t="shared" si="111"/>
        <v>650.6363577959936</v>
      </c>
      <c r="G44" s="19">
        <f t="shared" si="111"/>
        <v>647.26991029252792</v>
      </c>
      <c r="H44" s="19">
        <f t="shared" si="111"/>
        <v>707.87205366690603</v>
      </c>
      <c r="I44" s="19">
        <f t="shared" si="111"/>
        <v>904.8905691839002</v>
      </c>
      <c r="J44" s="19">
        <f t="shared" si="111"/>
        <v>167.43701764702854</v>
      </c>
      <c r="K44" s="19">
        <f t="shared" si="111"/>
        <v>387.77307146665703</v>
      </c>
      <c r="L44" s="19">
        <f t="shared" si="111"/>
        <v>39.974075851458913</v>
      </c>
      <c r="M44" s="19">
        <f t="shared" si="111"/>
        <v>486.3548823561016</v>
      </c>
      <c r="V44" s="49"/>
      <c r="W44" s="49"/>
      <c r="X44" s="49"/>
      <c r="Y44" s="49"/>
    </row>
    <row r="45" spans="1:49" ht="13.2" customHeight="1">
      <c r="B45" s="20" t="s">
        <v>268</v>
      </c>
      <c r="C45" s="21">
        <f>STDEV(C31:C43)</f>
        <v>1109.65802019373</v>
      </c>
      <c r="D45" s="21">
        <f t="shared" ref="D45:M45" si="112">STDEV(D31:D43)</f>
        <v>23.855778774394732</v>
      </c>
      <c r="E45" s="21">
        <f t="shared" si="112"/>
        <v>300.75977533010331</v>
      </c>
      <c r="F45" s="21">
        <f t="shared" si="112"/>
        <v>196.51809603356475</v>
      </c>
      <c r="G45" s="21">
        <f t="shared" si="112"/>
        <v>307.93175252428972</v>
      </c>
      <c r="H45" s="21">
        <f t="shared" si="112"/>
        <v>161.19889660094526</v>
      </c>
      <c r="I45" s="21">
        <f t="shared" si="112"/>
        <v>701.77183088654408</v>
      </c>
      <c r="J45" s="21">
        <f t="shared" si="112"/>
        <v>70.691820193202958</v>
      </c>
      <c r="K45" s="21">
        <f t="shared" si="112"/>
        <v>93.525257863235879</v>
      </c>
      <c r="L45" s="21">
        <f t="shared" si="112"/>
        <v>43.198918290500316</v>
      </c>
      <c r="M45" s="21">
        <f t="shared" si="112"/>
        <v>543.89848180323838</v>
      </c>
      <c r="V45" s="184"/>
      <c r="W45" s="184"/>
      <c r="X45" s="184"/>
      <c r="Y45" s="184"/>
    </row>
    <row r="46" spans="1:49" ht="13.2" customHeight="1">
      <c r="B46" s="20" t="s">
        <v>269</v>
      </c>
      <c r="C46" s="21">
        <f>+C44+C45</f>
        <v>11058.266221809341</v>
      </c>
      <c r="D46" s="21">
        <f t="shared" ref="D46:M46" si="113">+D44+D45</f>
        <v>101.70636073554273</v>
      </c>
      <c r="E46" s="21">
        <f t="shared" si="113"/>
        <v>1578.5940345026409</v>
      </c>
      <c r="F46" s="21">
        <f t="shared" si="113"/>
        <v>847.15445382955841</v>
      </c>
      <c r="G46" s="21">
        <f t="shared" si="113"/>
        <v>955.20166281681759</v>
      </c>
      <c r="H46" s="21">
        <f t="shared" si="113"/>
        <v>869.07095026785123</v>
      </c>
      <c r="I46" s="21">
        <f t="shared" si="113"/>
        <v>1606.6624000704442</v>
      </c>
      <c r="J46" s="21">
        <f t="shared" si="113"/>
        <v>238.12883784023148</v>
      </c>
      <c r="K46" s="21">
        <f t="shared" si="113"/>
        <v>481.29832932989291</v>
      </c>
      <c r="L46" s="21">
        <f t="shared" si="113"/>
        <v>83.172994141959236</v>
      </c>
      <c r="M46" s="21">
        <f t="shared" si="113"/>
        <v>1030.25336415934</v>
      </c>
      <c r="V46" s="184"/>
      <c r="W46" s="184"/>
      <c r="X46" s="184"/>
      <c r="Y46" s="184"/>
    </row>
    <row r="47" spans="1:49" ht="13.5" customHeight="1">
      <c r="B47" s="377" t="s">
        <v>148</v>
      </c>
      <c r="C47" s="386" t="s">
        <v>248</v>
      </c>
      <c r="D47" s="387"/>
      <c r="E47" s="387"/>
      <c r="F47" s="387"/>
      <c r="G47" s="387"/>
      <c r="H47" s="387"/>
      <c r="I47" s="387"/>
      <c r="J47" s="387"/>
      <c r="K47" s="387"/>
      <c r="L47" s="387"/>
      <c r="M47" s="388"/>
      <c r="N47" s="377" t="s">
        <v>148</v>
      </c>
      <c r="O47" s="386" t="s">
        <v>731</v>
      </c>
      <c r="P47" s="387"/>
      <c r="Q47" s="387"/>
      <c r="R47" s="387"/>
      <c r="S47" s="387"/>
      <c r="T47" s="387"/>
      <c r="U47" s="387"/>
      <c r="V47" s="387"/>
      <c r="W47" s="387"/>
      <c r="X47" s="387"/>
      <c r="Y47" s="388"/>
      <c r="Z47" s="377" t="s">
        <v>148</v>
      </c>
      <c r="AA47" s="386" t="s">
        <v>731</v>
      </c>
      <c r="AB47" s="387"/>
      <c r="AC47" s="387"/>
      <c r="AD47" s="387"/>
      <c r="AE47" s="387"/>
      <c r="AF47" s="387"/>
      <c r="AG47" s="387"/>
      <c r="AH47" s="387"/>
      <c r="AI47" s="387"/>
      <c r="AJ47" s="387"/>
      <c r="AK47" s="388"/>
      <c r="AL47" s="377" t="s">
        <v>148</v>
      </c>
      <c r="AM47" s="386" t="s">
        <v>732</v>
      </c>
      <c r="AN47" s="387"/>
      <c r="AO47" s="387"/>
      <c r="AP47" s="387"/>
      <c r="AQ47" s="387"/>
      <c r="AR47" s="387"/>
      <c r="AS47" s="387"/>
      <c r="AT47" s="387"/>
      <c r="AU47" s="387"/>
      <c r="AV47" s="387"/>
      <c r="AW47" s="388"/>
    </row>
    <row r="48" spans="1:49" ht="13.5" customHeight="1">
      <c r="B48" s="377"/>
      <c r="C48" s="38" t="s">
        <v>5</v>
      </c>
      <c r="D48" s="38" t="s">
        <v>8</v>
      </c>
      <c r="E48" s="38" t="s">
        <v>11</v>
      </c>
      <c r="F48" s="38" t="s">
        <v>17</v>
      </c>
      <c r="G48" s="38" t="s">
        <v>20</v>
      </c>
      <c r="H48" s="38" t="s">
        <v>23</v>
      </c>
      <c r="I48" s="38" t="s">
        <v>26</v>
      </c>
      <c r="J48" s="38" t="s">
        <v>29</v>
      </c>
      <c r="K48" s="38" t="s">
        <v>32</v>
      </c>
      <c r="L48" s="38" t="s">
        <v>35</v>
      </c>
      <c r="M48" s="38" t="s">
        <v>38</v>
      </c>
      <c r="N48" s="377"/>
      <c r="O48" s="38" t="s">
        <v>5</v>
      </c>
      <c r="P48" s="38" t="s">
        <v>8</v>
      </c>
      <c r="Q48" s="38" t="s">
        <v>11</v>
      </c>
      <c r="R48" s="38" t="s">
        <v>17</v>
      </c>
      <c r="S48" s="38" t="s">
        <v>20</v>
      </c>
      <c r="T48" s="38" t="s">
        <v>23</v>
      </c>
      <c r="U48" s="38" t="s">
        <v>26</v>
      </c>
      <c r="V48" s="38" t="s">
        <v>29</v>
      </c>
      <c r="W48" s="38" t="s">
        <v>32</v>
      </c>
      <c r="X48" s="38" t="s">
        <v>35</v>
      </c>
      <c r="Y48" s="38" t="s">
        <v>38</v>
      </c>
      <c r="Z48" s="377"/>
      <c r="AA48" s="38" t="s">
        <v>5</v>
      </c>
      <c r="AB48" s="38" t="s">
        <v>8</v>
      </c>
      <c r="AC48" s="38" t="s">
        <v>11</v>
      </c>
      <c r="AD48" s="38" t="s">
        <v>17</v>
      </c>
      <c r="AE48" s="38" t="s">
        <v>20</v>
      </c>
      <c r="AF48" s="38" t="s">
        <v>23</v>
      </c>
      <c r="AG48" s="38" t="s">
        <v>26</v>
      </c>
      <c r="AH48" s="38" t="s">
        <v>29</v>
      </c>
      <c r="AI48" s="38" t="s">
        <v>32</v>
      </c>
      <c r="AJ48" s="38" t="s">
        <v>35</v>
      </c>
      <c r="AK48" s="38" t="s">
        <v>38</v>
      </c>
      <c r="AL48" s="377"/>
      <c r="AM48" s="12" t="s">
        <v>5</v>
      </c>
      <c r="AN48" s="13" t="s">
        <v>8</v>
      </c>
      <c r="AO48" s="12" t="s">
        <v>11</v>
      </c>
      <c r="AP48" s="12" t="s">
        <v>17</v>
      </c>
      <c r="AQ48" s="12" t="s">
        <v>20</v>
      </c>
      <c r="AR48" s="12" t="s">
        <v>23</v>
      </c>
      <c r="AS48" s="12" t="s">
        <v>26</v>
      </c>
      <c r="AT48" s="38" t="s">
        <v>29</v>
      </c>
      <c r="AU48" s="38" t="s">
        <v>32</v>
      </c>
      <c r="AV48" s="38" t="s">
        <v>35</v>
      </c>
      <c r="AW48" s="38" t="s">
        <v>38</v>
      </c>
    </row>
    <row r="49" spans="1:49" ht="13.5" customHeight="1">
      <c r="A49" s="297" t="str">
        <f>+'8.คำนวณ'!E33</f>
        <v>เลย</v>
      </c>
      <c r="B49" s="14" t="str">
        <f>++'8.คำนวณ'!G33</f>
        <v>ท่าลี่,รพช.</v>
      </c>
      <c r="C49" s="53">
        <f>+'8.คำนวณ'!Y33</f>
        <v>10083.360803339408</v>
      </c>
      <c r="D49" s="53">
        <f>+'8.คำนวณ'!Z33</f>
        <v>19.934936706758734</v>
      </c>
      <c r="E49" s="337">
        <f>+'8.คำนวณ'!AA33</f>
        <v>1738.6636564820296</v>
      </c>
      <c r="F49" s="53">
        <f>+'8.คำนวณ'!AB33</f>
        <v>645.0802880046549</v>
      </c>
      <c r="G49" s="53">
        <f>+'8.คำนวณ'!AC33</f>
        <v>944.87080356693241</v>
      </c>
      <c r="H49" s="53">
        <f>+'8.คำนวณ'!AD33</f>
        <v>692.55393105197379</v>
      </c>
      <c r="I49" s="53">
        <f>+'8.คำนวณ'!AE33</f>
        <v>251.74896436054539</v>
      </c>
      <c r="J49" s="53">
        <f>+'8.คำนวณ'!AF33</f>
        <v>33.648725718936021</v>
      </c>
      <c r="K49" s="53">
        <f>+'8.คำนวณ'!AG33</f>
        <v>409.8815737643684</v>
      </c>
      <c r="L49" s="53">
        <f>+'8.คำนวณ'!AH33</f>
        <v>27.670826189954237</v>
      </c>
      <c r="M49" s="53">
        <f>+'8.คำนวณ'!AI33</f>
        <v>471.26857257897814</v>
      </c>
      <c r="N49" s="14" t="str">
        <f>+B49</f>
        <v>ท่าลี่,รพช.</v>
      </c>
      <c r="O49" s="50">
        <f t="shared" ref="O49:Y49" si="114">+(C49-C61)*100/C61</f>
        <v>0.25958404519065503</v>
      </c>
      <c r="P49" s="50">
        <f t="shared" si="114"/>
        <v>-71.703944891258061</v>
      </c>
      <c r="Q49" s="50">
        <f t="shared" si="114"/>
        <v>18.169297880732987</v>
      </c>
      <c r="R49" s="50">
        <f t="shared" si="114"/>
        <v>0.6638888404605684</v>
      </c>
      <c r="S49" s="50">
        <f t="shared" si="114"/>
        <v>20.537297923882218</v>
      </c>
      <c r="T49" s="50">
        <f t="shared" si="114"/>
        <v>-24.213678895697097</v>
      </c>
      <c r="U49" s="50">
        <f t="shared" si="114"/>
        <v>-74.689352302931226</v>
      </c>
      <c r="V49" s="50">
        <f t="shared" si="114"/>
        <v>-80.952510809489738</v>
      </c>
      <c r="W49" s="50">
        <f t="shared" si="114"/>
        <v>2.6399722598409263</v>
      </c>
      <c r="X49" s="50">
        <f t="shared" si="114"/>
        <v>-53.172586463370628</v>
      </c>
      <c r="Y49" s="50">
        <f t="shared" si="114"/>
        <v>19.677021835723032</v>
      </c>
      <c r="Z49" s="14" t="str">
        <f>+N49</f>
        <v>ท่าลี่,รพช.</v>
      </c>
      <c r="AA49" s="15">
        <f t="shared" ref="AA49:AK49" si="115">+O49/100</f>
        <v>2.5958404519065502E-3</v>
      </c>
      <c r="AB49" s="15">
        <f t="shared" si="115"/>
        <v>-0.71703944891258065</v>
      </c>
      <c r="AC49" s="15">
        <f t="shared" si="115"/>
        <v>0.18169297880732987</v>
      </c>
      <c r="AD49" s="15">
        <f t="shared" si="115"/>
        <v>6.6388884046056839E-3</v>
      </c>
      <c r="AE49" s="15">
        <f t="shared" si="115"/>
        <v>0.20537297923882217</v>
      </c>
      <c r="AF49" s="15">
        <f t="shared" si="115"/>
        <v>-0.24213678895697097</v>
      </c>
      <c r="AG49" s="15">
        <f t="shared" si="115"/>
        <v>-0.74689352302931222</v>
      </c>
      <c r="AH49" s="15">
        <f t="shared" si="115"/>
        <v>-0.80952510809489742</v>
      </c>
      <c r="AI49" s="15">
        <f t="shared" si="115"/>
        <v>2.6399722598409264E-2</v>
      </c>
      <c r="AJ49" s="15">
        <f t="shared" si="115"/>
        <v>-0.5317258646337063</v>
      </c>
      <c r="AK49" s="15">
        <f t="shared" si="115"/>
        <v>0.19677021835723033</v>
      </c>
      <c r="AL49" s="14" t="str">
        <f>+Z49</f>
        <v>ท่าลี่,รพช.</v>
      </c>
      <c r="AM49" s="16" t="str">
        <f>+IF(AND(C49&lt;C63),"OK","Not OK")</f>
        <v>OK</v>
      </c>
      <c r="AN49" s="16" t="str">
        <f t="shared" ref="AN49:AW49" si="116">+IF(AND(D49&lt;D63),"OK","Not OK")</f>
        <v>OK</v>
      </c>
      <c r="AO49" s="16" t="str">
        <f t="shared" si="116"/>
        <v>Not OK</v>
      </c>
      <c r="AP49" s="16" t="str">
        <f t="shared" si="116"/>
        <v>OK</v>
      </c>
      <c r="AQ49" s="16" t="str">
        <f t="shared" si="116"/>
        <v>OK</v>
      </c>
      <c r="AR49" s="16" t="str">
        <f t="shared" si="116"/>
        <v>OK</v>
      </c>
      <c r="AS49" s="16" t="str">
        <f t="shared" si="116"/>
        <v>OK</v>
      </c>
      <c r="AT49" s="16" t="str">
        <f t="shared" si="116"/>
        <v>OK</v>
      </c>
      <c r="AU49" s="16" t="str">
        <f t="shared" si="116"/>
        <v>OK</v>
      </c>
      <c r="AV49" s="16" t="str">
        <f t="shared" si="116"/>
        <v>OK</v>
      </c>
      <c r="AW49" s="16" t="str">
        <f t="shared" si="116"/>
        <v>OK</v>
      </c>
    </row>
    <row r="50" spans="1:49" ht="13.5" customHeight="1">
      <c r="A50" s="297" t="str">
        <f>+'8.คำนวณ'!E34</f>
        <v>เลย</v>
      </c>
      <c r="B50" s="14" t="str">
        <f>++'8.คำนวณ'!G34</f>
        <v>ภูกระดึง,รพช.</v>
      </c>
      <c r="C50" s="53">
        <f>+'8.คำนวณ'!Y34</f>
        <v>9099.4853917842302</v>
      </c>
      <c r="D50" s="53">
        <f>+'8.คำนวณ'!Z34</f>
        <v>45.556510502918137</v>
      </c>
      <c r="E50" s="53">
        <f>+'8.คำนวณ'!AA34</f>
        <v>1122.4257378769332</v>
      </c>
      <c r="F50" s="53">
        <f>+'8.คำนวณ'!AB34</f>
        <v>789.43680223146237</v>
      </c>
      <c r="G50" s="53">
        <f>+'8.คำนวณ'!AC34</f>
        <v>506.87563084743499</v>
      </c>
      <c r="H50" s="53">
        <f>+'8.คำนวณ'!AD34</f>
        <v>971.42193240551796</v>
      </c>
      <c r="I50" s="53">
        <f>+'8.คำนวณ'!AE34</f>
        <v>126.97531460357278</v>
      </c>
      <c r="J50" s="53">
        <f>+'8.คำนวณ'!AF34</f>
        <v>117.70333120890854</v>
      </c>
      <c r="K50" s="53">
        <f>+'8.คำนวณ'!AG34</f>
        <v>248.89597358381548</v>
      </c>
      <c r="L50" s="53">
        <f>+'8.คำนวณ'!AH34</f>
        <v>63.69657921702666</v>
      </c>
      <c r="M50" s="53">
        <f>+'8.คำนวณ'!AI34</f>
        <v>169.28382751375702</v>
      </c>
      <c r="N50" s="14" t="str">
        <f t="shared" ref="N50:N60" si="117">+B50</f>
        <v>ภูกระดึง,รพช.</v>
      </c>
      <c r="O50" s="50">
        <f t="shared" ref="O50:Y50" si="118">+(C50-C61)*100/C61</f>
        <v>-9.5231601646708395</v>
      </c>
      <c r="P50" s="50">
        <f t="shared" si="118"/>
        <v>-35.336161297391683</v>
      </c>
      <c r="Q50" s="50">
        <f t="shared" si="118"/>
        <v>-23.713674652546729</v>
      </c>
      <c r="R50" s="50">
        <f t="shared" si="118"/>
        <v>23.190523697762007</v>
      </c>
      <c r="S50" s="50">
        <f t="shared" si="118"/>
        <v>-35.337806295667789</v>
      </c>
      <c r="T50" s="50">
        <f t="shared" si="118"/>
        <v>6.3029046492006007</v>
      </c>
      <c r="U50" s="50">
        <f t="shared" si="118"/>
        <v>-87.233999304351542</v>
      </c>
      <c r="V50" s="50">
        <f t="shared" si="118"/>
        <v>-33.371832632964697</v>
      </c>
      <c r="W50" s="50">
        <f t="shared" si="118"/>
        <v>-37.673031774501958</v>
      </c>
      <c r="X50" s="50">
        <f t="shared" si="118"/>
        <v>7.793892216606487</v>
      </c>
      <c r="Y50" s="50">
        <f t="shared" si="118"/>
        <v>-57.010958292994438</v>
      </c>
      <c r="Z50" s="14" t="str">
        <f t="shared" ref="Z50:Z60" si="119">+N50</f>
        <v>ภูกระดึง,รพช.</v>
      </c>
      <c r="AA50" s="15">
        <f t="shared" ref="AA50:AA60" si="120">+O50/100</f>
        <v>-9.5231601646708394E-2</v>
      </c>
      <c r="AB50" s="15">
        <f t="shared" ref="AB50:AB60" si="121">+P50/100</f>
        <v>-0.35336161297391683</v>
      </c>
      <c r="AC50" s="15">
        <f t="shared" ref="AC50:AC60" si="122">+Q50/100</f>
        <v>-0.23713674652546729</v>
      </c>
      <c r="AD50" s="15">
        <f t="shared" ref="AD50:AD60" si="123">+R50/100</f>
        <v>0.23190523697762008</v>
      </c>
      <c r="AE50" s="15">
        <f t="shared" ref="AE50:AE60" si="124">+S50/100</f>
        <v>-0.3533780629566779</v>
      </c>
      <c r="AF50" s="15">
        <f t="shared" ref="AF50:AF60" si="125">+T50/100</f>
        <v>6.3029046492006011E-2</v>
      </c>
      <c r="AG50" s="15">
        <f t="shared" ref="AG50:AG60" si="126">+U50/100</f>
        <v>-0.87233999304351539</v>
      </c>
      <c r="AH50" s="15">
        <f t="shared" ref="AH50:AH60" si="127">+V50/100</f>
        <v>-0.33371832632964699</v>
      </c>
      <c r="AI50" s="15">
        <f t="shared" ref="AI50:AI60" si="128">+W50/100</f>
        <v>-0.37673031774501958</v>
      </c>
      <c r="AJ50" s="15">
        <f t="shared" ref="AJ50:AJ60" si="129">+X50/100</f>
        <v>7.7938922166064864E-2</v>
      </c>
      <c r="AK50" s="15">
        <f t="shared" ref="AK50:AK60" si="130">+Y50/100</f>
        <v>-0.5701095829299444</v>
      </c>
      <c r="AL50" s="14" t="str">
        <f t="shared" ref="AL50:AL60" si="131">+Z50</f>
        <v>ภูกระดึง,รพช.</v>
      </c>
      <c r="AM50" s="16" t="str">
        <f>+IF(AND(C50&lt;C63),"OK","Not OK")</f>
        <v>OK</v>
      </c>
      <c r="AN50" s="16" t="str">
        <f t="shared" ref="AN50:AW50" si="132">+IF(AND(D50&lt;D63),"OK","Not OK")</f>
        <v>OK</v>
      </c>
      <c r="AO50" s="16" t="str">
        <f t="shared" si="132"/>
        <v>OK</v>
      </c>
      <c r="AP50" s="16" t="str">
        <f t="shared" si="132"/>
        <v>OK</v>
      </c>
      <c r="AQ50" s="16" t="str">
        <f t="shared" si="132"/>
        <v>OK</v>
      </c>
      <c r="AR50" s="16" t="str">
        <f t="shared" si="132"/>
        <v>OK</v>
      </c>
      <c r="AS50" s="16" t="str">
        <f t="shared" si="132"/>
        <v>OK</v>
      </c>
      <c r="AT50" s="16" t="str">
        <f t="shared" si="132"/>
        <v>OK</v>
      </c>
      <c r="AU50" s="16" t="str">
        <f t="shared" si="132"/>
        <v>OK</v>
      </c>
      <c r="AV50" s="16" t="str">
        <f t="shared" si="132"/>
        <v>OK</v>
      </c>
      <c r="AW50" s="16" t="str">
        <f t="shared" si="132"/>
        <v>OK</v>
      </c>
    </row>
    <row r="51" spans="1:49" ht="13.5" customHeight="1">
      <c r="A51" s="297" t="str">
        <f>+'8.คำนวณ'!E35</f>
        <v>เลย</v>
      </c>
      <c r="B51" s="14" t="str">
        <f>++'8.คำนวณ'!G35</f>
        <v>ภูหลวง,รพช.</v>
      </c>
      <c r="C51" s="53">
        <f>+'8.คำนวณ'!Y35</f>
        <v>8882.8038708439835</v>
      </c>
      <c r="D51" s="53">
        <f>+'8.คำนวณ'!Z35</f>
        <v>69.680730943285511</v>
      </c>
      <c r="E51" s="53">
        <f>+'8.คำนวณ'!AA35</f>
        <v>954.5829883204367</v>
      </c>
      <c r="F51" s="53">
        <f>+'8.คำนวณ'!AB35</f>
        <v>511.88510646208465</v>
      </c>
      <c r="G51" s="53">
        <f>+'8.คำนวณ'!AC35</f>
        <v>672.92438283620675</v>
      </c>
      <c r="H51" s="53">
        <f>+'8.คำนวณ'!AD35</f>
        <v>797.52097382949103</v>
      </c>
      <c r="I51" s="53">
        <f>+'8.คำนวณ'!AE35</f>
        <v>818.07196223183109</v>
      </c>
      <c r="J51" s="53">
        <f>+'8.คำนวณ'!AF35</f>
        <v>140.16026631484198</v>
      </c>
      <c r="K51" s="53">
        <f>+'8.คำนวณ'!AG35</f>
        <v>336.29524608285647</v>
      </c>
      <c r="L51" s="53">
        <f>+'8.คำนวณ'!AH35</f>
        <v>34.70411081508</v>
      </c>
      <c r="M51" s="53">
        <f>+'8.คำนวณ'!AI35</f>
        <v>234.3650890684234</v>
      </c>
      <c r="N51" s="14" t="str">
        <f t="shared" si="117"/>
        <v>ภูหลวง,รพช.</v>
      </c>
      <c r="O51" s="50">
        <f t="shared" ref="O51:Y51" si="133">+(C51-C61)*100/C61</f>
        <v>-11.67764016230751</v>
      </c>
      <c r="P51" s="50">
        <f t="shared" si="133"/>
        <v>-1.0937515482481708</v>
      </c>
      <c r="Q51" s="50">
        <f t="shared" si="133"/>
        <v>-35.121205830597731</v>
      </c>
      <c r="R51" s="50">
        <f t="shared" si="133"/>
        <v>-20.121035452233841</v>
      </c>
      <c r="S51" s="50">
        <f t="shared" si="133"/>
        <v>-14.154944244261847</v>
      </c>
      <c r="T51" s="50">
        <f t="shared" si="133"/>
        <v>-12.727113514106589</v>
      </c>
      <c r="U51" s="50">
        <f t="shared" si="133"/>
        <v>-17.751672665293</v>
      </c>
      <c r="V51" s="50">
        <f t="shared" si="133"/>
        <v>-20.659665395037472</v>
      </c>
      <c r="W51" s="50">
        <f t="shared" si="133"/>
        <v>-15.787054265327875</v>
      </c>
      <c r="X51" s="50">
        <f t="shared" si="133"/>
        <v>-41.270139987769895</v>
      </c>
      <c r="Y51" s="50">
        <f t="shared" si="133"/>
        <v>-40.483797320746653</v>
      </c>
      <c r="Z51" s="14" t="str">
        <f t="shared" si="119"/>
        <v>ภูหลวง,รพช.</v>
      </c>
      <c r="AA51" s="15">
        <f t="shared" si="120"/>
        <v>-0.11677640162307509</v>
      </c>
      <c r="AB51" s="15">
        <f t="shared" si="121"/>
        <v>-1.0937515482481707E-2</v>
      </c>
      <c r="AC51" s="15">
        <f t="shared" si="122"/>
        <v>-0.35121205830597729</v>
      </c>
      <c r="AD51" s="15">
        <f t="shared" si="123"/>
        <v>-0.2012103545223384</v>
      </c>
      <c r="AE51" s="15">
        <f t="shared" si="124"/>
        <v>-0.14154944244261847</v>
      </c>
      <c r="AF51" s="15">
        <f t="shared" si="125"/>
        <v>-0.12727113514106589</v>
      </c>
      <c r="AG51" s="15">
        <f t="shared" si="126"/>
        <v>-0.17751672665293</v>
      </c>
      <c r="AH51" s="15">
        <f t="shared" si="127"/>
        <v>-0.20659665395037471</v>
      </c>
      <c r="AI51" s="15">
        <f t="shared" si="128"/>
        <v>-0.15787054265327874</v>
      </c>
      <c r="AJ51" s="15">
        <f t="shared" si="129"/>
        <v>-0.41270139987769894</v>
      </c>
      <c r="AK51" s="15">
        <f t="shared" si="130"/>
        <v>-0.40483797320746651</v>
      </c>
      <c r="AL51" s="14" t="str">
        <f t="shared" si="131"/>
        <v>ภูหลวง,รพช.</v>
      </c>
      <c r="AM51" s="16" t="str">
        <f>+IF(AND(C51&lt;C63),"OK","Not OK")</f>
        <v>OK</v>
      </c>
      <c r="AN51" s="16" t="str">
        <f t="shared" ref="AN51:AW51" si="134">+IF(AND(D51&lt;D63),"OK","Not OK")</f>
        <v>OK</v>
      </c>
      <c r="AO51" s="16" t="str">
        <f t="shared" si="134"/>
        <v>OK</v>
      </c>
      <c r="AP51" s="16" t="str">
        <f t="shared" si="134"/>
        <v>OK</v>
      </c>
      <c r="AQ51" s="16" t="str">
        <f t="shared" si="134"/>
        <v>OK</v>
      </c>
      <c r="AR51" s="16" t="str">
        <f t="shared" si="134"/>
        <v>OK</v>
      </c>
      <c r="AS51" s="16" t="str">
        <f t="shared" si="134"/>
        <v>OK</v>
      </c>
      <c r="AT51" s="16" t="str">
        <f t="shared" si="134"/>
        <v>OK</v>
      </c>
      <c r="AU51" s="16" t="str">
        <f t="shared" si="134"/>
        <v>OK</v>
      </c>
      <c r="AV51" s="16" t="str">
        <f t="shared" si="134"/>
        <v>OK</v>
      </c>
      <c r="AW51" s="16" t="str">
        <f t="shared" si="134"/>
        <v>OK</v>
      </c>
    </row>
    <row r="52" spans="1:49" ht="13.5" customHeight="1">
      <c r="A52" s="297" t="str">
        <f>+'8.คำนวณ'!E36</f>
        <v>หนองคาย</v>
      </c>
      <c r="B52" s="14" t="str">
        <f>++'8.คำนวณ'!G36</f>
        <v>สังคม,รพช.</v>
      </c>
      <c r="C52" s="53">
        <f>+'8.คำนวณ'!Y36</f>
        <v>10407.959986782313</v>
      </c>
      <c r="D52" s="53">
        <f>+'8.คำนวณ'!Z36</f>
        <v>47.079686435726821</v>
      </c>
      <c r="E52" s="53">
        <f>+'8.คำนวณ'!AA36</f>
        <v>1315.3218590154981</v>
      </c>
      <c r="F52" s="53">
        <f>+'8.คำนวณ'!AB36</f>
        <v>634.5388891275627</v>
      </c>
      <c r="G52" s="53">
        <f>+'8.คำนวณ'!AC36</f>
        <v>910.19449342512792</v>
      </c>
      <c r="H52" s="53">
        <f>+'8.คำนวณ'!AD36</f>
        <v>731.12637019479632</v>
      </c>
      <c r="I52" s="53">
        <f>+'8.คำนวณ'!AE36</f>
        <v>386.85224748946268</v>
      </c>
      <c r="J52" s="53">
        <f>+'8.คำนวณ'!AF36</f>
        <v>63.389541940134706</v>
      </c>
      <c r="K52" s="53">
        <f>+'8.คำนวณ'!AG36</f>
        <v>420.76030687215655</v>
      </c>
      <c r="L52" s="53">
        <f>+'8.คำนวณ'!AH36</f>
        <v>1.0730854461792765E-2</v>
      </c>
      <c r="M52" s="337">
        <f>+'8.คำนวณ'!AI36</f>
        <v>739.41698662087674</v>
      </c>
      <c r="N52" s="14" t="str">
        <f t="shared" si="117"/>
        <v>สังคม,รพช.</v>
      </c>
      <c r="O52" s="50">
        <f t="shared" ref="O52:Y52" si="135">+(C52-C61)*100/C61</f>
        <v>3.4870971480259843</v>
      </c>
      <c r="P52" s="50">
        <f t="shared" si="135"/>
        <v>-33.174134361010616</v>
      </c>
      <c r="Q52" s="50">
        <f t="shared" si="135"/>
        <v>-10.60337634161138</v>
      </c>
      <c r="R52" s="50">
        <f t="shared" si="135"/>
        <v>-0.98108190894622249</v>
      </c>
      <c r="S52" s="50">
        <f t="shared" si="135"/>
        <v>16.113636286032126</v>
      </c>
      <c r="T52" s="50">
        <f t="shared" si="135"/>
        <v>-19.992688836173844</v>
      </c>
      <c r="U52" s="50">
        <f t="shared" si="135"/>
        <v>-61.106171888746857</v>
      </c>
      <c r="V52" s="50">
        <f t="shared" si="135"/>
        <v>-64.117166724782251</v>
      </c>
      <c r="W52" s="50">
        <f t="shared" si="135"/>
        <v>5.3641563556292695</v>
      </c>
      <c r="X52" s="50">
        <f t="shared" si="135"/>
        <v>-99.981840146151256</v>
      </c>
      <c r="Y52" s="50">
        <f t="shared" si="135"/>
        <v>87.772382888318489</v>
      </c>
      <c r="Z52" s="14" t="str">
        <f t="shared" si="119"/>
        <v>สังคม,รพช.</v>
      </c>
      <c r="AA52" s="15">
        <f t="shared" si="120"/>
        <v>3.4870971480259839E-2</v>
      </c>
      <c r="AB52" s="15">
        <f t="shared" si="121"/>
        <v>-0.33174134361010615</v>
      </c>
      <c r="AC52" s="15">
        <f t="shared" si="122"/>
        <v>-0.1060337634161138</v>
      </c>
      <c r="AD52" s="15">
        <f t="shared" si="123"/>
        <v>-9.8108190894622242E-3</v>
      </c>
      <c r="AE52" s="15">
        <f t="shared" si="124"/>
        <v>0.16113636286032126</v>
      </c>
      <c r="AF52" s="15">
        <f t="shared" si="125"/>
        <v>-0.19992688836173844</v>
      </c>
      <c r="AG52" s="15">
        <f t="shared" si="126"/>
        <v>-0.61106171888746852</v>
      </c>
      <c r="AH52" s="15">
        <f t="shared" si="127"/>
        <v>-0.64117166724782249</v>
      </c>
      <c r="AI52" s="15">
        <f t="shared" si="128"/>
        <v>5.3641563556292696E-2</v>
      </c>
      <c r="AJ52" s="15">
        <f t="shared" si="129"/>
        <v>-0.99981840146151257</v>
      </c>
      <c r="AK52" s="15">
        <f t="shared" si="130"/>
        <v>0.8777238288831849</v>
      </c>
      <c r="AL52" s="14" t="str">
        <f t="shared" si="131"/>
        <v>สังคม,รพช.</v>
      </c>
      <c r="AM52" s="16" t="str">
        <f>+IF(AND(C52&lt;C63),"OK","Not OK")</f>
        <v>OK</v>
      </c>
      <c r="AN52" s="16" t="str">
        <f t="shared" ref="AN52:AW52" si="136">+IF(AND(D52&lt;D63),"OK","Not OK")</f>
        <v>OK</v>
      </c>
      <c r="AO52" s="16" t="str">
        <f t="shared" si="136"/>
        <v>OK</v>
      </c>
      <c r="AP52" s="16" t="str">
        <f t="shared" si="136"/>
        <v>OK</v>
      </c>
      <c r="AQ52" s="16" t="str">
        <f t="shared" si="136"/>
        <v>OK</v>
      </c>
      <c r="AR52" s="16" t="str">
        <f t="shared" si="136"/>
        <v>OK</v>
      </c>
      <c r="AS52" s="16" t="str">
        <f t="shared" si="136"/>
        <v>OK</v>
      </c>
      <c r="AT52" s="16" t="str">
        <f t="shared" si="136"/>
        <v>OK</v>
      </c>
      <c r="AU52" s="16" t="str">
        <f t="shared" si="136"/>
        <v>OK</v>
      </c>
      <c r="AV52" s="16" t="str">
        <f t="shared" si="136"/>
        <v>OK</v>
      </c>
      <c r="AW52" s="16" t="str">
        <f t="shared" si="136"/>
        <v>Not OK</v>
      </c>
    </row>
    <row r="53" spans="1:49" ht="13.5" customHeight="1">
      <c r="A53" s="297" t="str">
        <f>+'8.คำนวณ'!E37</f>
        <v>บึงกาฬ</v>
      </c>
      <c r="B53" s="14" t="str">
        <f>++'8.คำนวณ'!G37</f>
        <v>ศรีวิไล,รพช.</v>
      </c>
      <c r="C53" s="337">
        <f>+'8.คำนวณ'!Y37</f>
        <v>11920.758275624908</v>
      </c>
      <c r="D53" s="53">
        <f>+'8.คำนวณ'!Z37</f>
        <v>58.049958005054734</v>
      </c>
      <c r="E53" s="53">
        <f>+'8.คำนวณ'!AA37</f>
        <v>1512.1097848222471</v>
      </c>
      <c r="F53" s="53">
        <f>+'8.คำนวณ'!AB37</f>
        <v>436.8280335755021</v>
      </c>
      <c r="G53" s="53">
        <f>+'8.คำนวณ'!AC37</f>
        <v>732.31798674826177</v>
      </c>
      <c r="H53" s="53">
        <f>+'8.คำนวณ'!AD37</f>
        <v>818.874944230457</v>
      </c>
      <c r="I53" s="53">
        <f>+'8.คำนวณ'!AE37</f>
        <v>1571.0174505936182</v>
      </c>
      <c r="J53" s="337">
        <f>+'8.คำนวณ'!AF37</f>
        <v>350.58188886488369</v>
      </c>
      <c r="K53" s="53">
        <f>+'8.คำนวณ'!AG37</f>
        <v>472.66746139597092</v>
      </c>
      <c r="L53" s="53">
        <f>+'8.คำนวณ'!AH37</f>
        <v>16.638079635711428</v>
      </c>
      <c r="M53" s="53">
        <f>+'8.คำนวณ'!AI37</f>
        <v>606.8197311045119</v>
      </c>
      <c r="N53" s="14" t="str">
        <f t="shared" si="117"/>
        <v>ศรีวิไล,รพช.</v>
      </c>
      <c r="O53" s="50">
        <f>+(C53-C61)*100/C61</f>
        <v>18.528959691852041</v>
      </c>
      <c r="P53" s="50">
        <f t="shared" ref="P53:Y53" si="137">+(D53-D61)*100/D61</f>
        <v>-17.602707501234111</v>
      </c>
      <c r="Q53" s="50">
        <f t="shared" si="137"/>
        <v>2.7714307622775194</v>
      </c>
      <c r="R53" s="50">
        <f t="shared" si="137"/>
        <v>-31.833588110005909</v>
      </c>
      <c r="S53" s="50">
        <f t="shared" si="137"/>
        <v>-6.5780940521569358</v>
      </c>
      <c r="T53" s="50">
        <f t="shared" si="137"/>
        <v>-10.390344079845827</v>
      </c>
      <c r="U53" s="50">
        <f t="shared" si="137"/>
        <v>57.948888961364162</v>
      </c>
      <c r="V53" s="50">
        <f t="shared" si="137"/>
        <v>98.453421217809264</v>
      </c>
      <c r="W53" s="50">
        <f t="shared" si="137"/>
        <v>18.362420345594295</v>
      </c>
      <c r="X53" s="50">
        <f t="shared" si="137"/>
        <v>-71.843333111618975</v>
      </c>
      <c r="Y53" s="50">
        <f t="shared" si="137"/>
        <v>54.099769081401533</v>
      </c>
      <c r="Z53" s="14" t="str">
        <f t="shared" si="119"/>
        <v>ศรีวิไล,รพช.</v>
      </c>
      <c r="AA53" s="15">
        <f t="shared" si="120"/>
        <v>0.1852895969185204</v>
      </c>
      <c r="AB53" s="15">
        <f t="shared" si="121"/>
        <v>-0.17602707501234111</v>
      </c>
      <c r="AC53" s="15">
        <f t="shared" si="122"/>
        <v>2.7714307622775193E-2</v>
      </c>
      <c r="AD53" s="15">
        <f t="shared" si="123"/>
        <v>-0.31833588110005911</v>
      </c>
      <c r="AE53" s="15">
        <f t="shared" si="124"/>
        <v>-6.5780940521569353E-2</v>
      </c>
      <c r="AF53" s="15">
        <f t="shared" si="125"/>
        <v>-0.10390344079845827</v>
      </c>
      <c r="AG53" s="15">
        <f t="shared" si="126"/>
        <v>0.57948888961364164</v>
      </c>
      <c r="AH53" s="15">
        <f t="shared" si="127"/>
        <v>0.98453421217809267</v>
      </c>
      <c r="AI53" s="15">
        <f t="shared" si="128"/>
        <v>0.18362420345594294</v>
      </c>
      <c r="AJ53" s="15">
        <f t="shared" si="129"/>
        <v>-0.71843333111618979</v>
      </c>
      <c r="AK53" s="15">
        <f t="shared" si="130"/>
        <v>0.54099769081401528</v>
      </c>
      <c r="AL53" s="14" t="str">
        <f t="shared" si="131"/>
        <v>ศรีวิไล,รพช.</v>
      </c>
      <c r="AM53" s="16" t="str">
        <f>+IF(AND(C53&lt;C63),"OK","Not OK")</f>
        <v>Not OK</v>
      </c>
      <c r="AN53" s="16" t="str">
        <f t="shared" ref="AN53:AW53" si="138">+IF(AND(D53&lt;D63),"OK","Not OK")</f>
        <v>OK</v>
      </c>
      <c r="AO53" s="16" t="str">
        <f t="shared" si="138"/>
        <v>OK</v>
      </c>
      <c r="AP53" s="16" t="str">
        <f t="shared" si="138"/>
        <v>OK</v>
      </c>
      <c r="AQ53" s="16" t="str">
        <f t="shared" si="138"/>
        <v>OK</v>
      </c>
      <c r="AR53" s="16" t="str">
        <f t="shared" si="138"/>
        <v>OK</v>
      </c>
      <c r="AS53" s="16" t="str">
        <f t="shared" si="138"/>
        <v>OK</v>
      </c>
      <c r="AT53" s="16" t="str">
        <f t="shared" si="138"/>
        <v>Not OK</v>
      </c>
      <c r="AU53" s="16" t="str">
        <f t="shared" si="138"/>
        <v>OK</v>
      </c>
      <c r="AV53" s="16" t="str">
        <f t="shared" si="138"/>
        <v>OK</v>
      </c>
      <c r="AW53" s="16" t="str">
        <f t="shared" si="138"/>
        <v>OK</v>
      </c>
    </row>
    <row r="54" spans="1:49" ht="13.5" customHeight="1">
      <c r="A54" s="297" t="str">
        <f>+'8.คำนวณ'!E38</f>
        <v>สกลนคร</v>
      </c>
      <c r="B54" s="14" t="str">
        <f>++'8.คำนวณ'!G38</f>
        <v>กุสุมาลย์,รพช.</v>
      </c>
      <c r="C54" s="53">
        <f>+'8.คำนวณ'!Y38</f>
        <v>8746.6374949130732</v>
      </c>
      <c r="D54" s="53">
        <f>+'8.คำนวณ'!Z38</f>
        <v>65.941929284667395</v>
      </c>
      <c r="E54" s="53">
        <f>+'8.คำนวณ'!AA38</f>
        <v>1211.5875472006599</v>
      </c>
      <c r="F54" s="53">
        <f>+'8.คำนวณ'!AB38</f>
        <v>787.00660150336319</v>
      </c>
      <c r="G54" s="53">
        <f>+'8.คำนวณ'!AC38</f>
        <v>479.06957108096611</v>
      </c>
      <c r="H54" s="337">
        <f>+'8.คำนวณ'!AD38</f>
        <v>1296.7347676943566</v>
      </c>
      <c r="I54" s="53">
        <f>+'8.คำนวณ'!AE38</f>
        <v>970.61307855288703</v>
      </c>
      <c r="J54" s="53">
        <f>+'8.คำนวณ'!AF38</f>
        <v>166.45468044265544</v>
      </c>
      <c r="K54" s="53">
        <f>+'8.คำนวณ'!AG38</f>
        <v>375.20441811129461</v>
      </c>
      <c r="L54" s="337">
        <f>+'8.คำนวณ'!AH38</f>
        <v>160.80355993372589</v>
      </c>
      <c r="M54" s="53">
        <f>+'8.คำนวณ'!AI38</f>
        <v>183.08166490290054</v>
      </c>
      <c r="N54" s="14" t="str">
        <f t="shared" si="117"/>
        <v>กุสุมาลย์,รพช.</v>
      </c>
      <c r="O54" s="50">
        <f>+(C54-C61)*100/C61</f>
        <v>-13.03155226344475</v>
      </c>
      <c r="P54" s="50">
        <f t="shared" ref="P54:Y54" si="139">+(D54-D61)*100/D61</f>
        <v>-6.4006827579693351</v>
      </c>
      <c r="Q54" s="50">
        <f t="shared" si="139"/>
        <v>-17.653739847859296</v>
      </c>
      <c r="R54" s="50">
        <f t="shared" si="139"/>
        <v>22.811294227411775</v>
      </c>
      <c r="S54" s="50">
        <f t="shared" si="139"/>
        <v>-38.885029151435404</v>
      </c>
      <c r="T54" s="50">
        <f t="shared" si="139"/>
        <v>41.901956057517431</v>
      </c>
      <c r="U54" s="50">
        <f t="shared" si="139"/>
        <v>-2.4153058829042662</v>
      </c>
      <c r="V54" s="50">
        <f t="shared" si="139"/>
        <v>-5.7752215366337891</v>
      </c>
      <c r="W54" s="50">
        <f t="shared" si="139"/>
        <v>-6.0436635074205158</v>
      </c>
      <c r="X54" s="50">
        <f t="shared" si="139"/>
        <v>172.12829669366664</v>
      </c>
      <c r="Y54" s="50">
        <f t="shared" si="139"/>
        <v>-53.507045274840543</v>
      </c>
      <c r="Z54" s="14" t="str">
        <f t="shared" si="119"/>
        <v>กุสุมาลย์,รพช.</v>
      </c>
      <c r="AA54" s="15">
        <f t="shared" si="120"/>
        <v>-0.13031552263444751</v>
      </c>
      <c r="AB54" s="15">
        <f t="shared" si="121"/>
        <v>-6.4006827579693351E-2</v>
      </c>
      <c r="AC54" s="15">
        <f t="shared" si="122"/>
        <v>-0.17653739847859296</v>
      </c>
      <c r="AD54" s="15">
        <f t="shared" si="123"/>
        <v>0.22811294227411774</v>
      </c>
      <c r="AE54" s="15">
        <f t="shared" si="124"/>
        <v>-0.38885029151435402</v>
      </c>
      <c r="AF54" s="15">
        <f t="shared" si="125"/>
        <v>0.41901956057517431</v>
      </c>
      <c r="AG54" s="15">
        <f t="shared" si="126"/>
        <v>-2.4153058829042662E-2</v>
      </c>
      <c r="AH54" s="15">
        <f t="shared" si="127"/>
        <v>-5.7752215366337893E-2</v>
      </c>
      <c r="AI54" s="15">
        <f t="shared" si="128"/>
        <v>-6.0436635074205158E-2</v>
      </c>
      <c r="AJ54" s="15">
        <f t="shared" si="129"/>
        <v>1.7212829669366665</v>
      </c>
      <c r="AK54" s="15">
        <f t="shared" si="130"/>
        <v>-0.53507045274840548</v>
      </c>
      <c r="AL54" s="14" t="str">
        <f t="shared" si="131"/>
        <v>กุสุมาลย์,รพช.</v>
      </c>
      <c r="AM54" s="16" t="str">
        <f>+IF(AND(C54&lt;C63),"OK","Not OK")</f>
        <v>OK</v>
      </c>
      <c r="AN54" s="16" t="str">
        <f t="shared" ref="AN54:AW54" si="140">+IF(AND(D54&lt;D63),"OK","Not OK")</f>
        <v>OK</v>
      </c>
      <c r="AO54" s="16" t="str">
        <f t="shared" si="140"/>
        <v>OK</v>
      </c>
      <c r="AP54" s="16" t="str">
        <f t="shared" si="140"/>
        <v>OK</v>
      </c>
      <c r="AQ54" s="16" t="str">
        <f t="shared" si="140"/>
        <v>OK</v>
      </c>
      <c r="AR54" s="16" t="str">
        <f t="shared" si="140"/>
        <v>Not OK</v>
      </c>
      <c r="AS54" s="16" t="str">
        <f t="shared" si="140"/>
        <v>OK</v>
      </c>
      <c r="AT54" s="16" t="str">
        <f t="shared" si="140"/>
        <v>OK</v>
      </c>
      <c r="AU54" s="16" t="str">
        <f t="shared" si="140"/>
        <v>OK</v>
      </c>
      <c r="AV54" s="16" t="str">
        <f t="shared" si="140"/>
        <v>Not OK</v>
      </c>
      <c r="AW54" s="16" t="str">
        <f t="shared" si="140"/>
        <v>OK</v>
      </c>
    </row>
    <row r="55" spans="1:49" ht="13.5" customHeight="1">
      <c r="A55" s="297" t="str">
        <f>+'8.คำนวณ'!E39</f>
        <v>สกลนคร</v>
      </c>
      <c r="B55" s="14" t="str">
        <f>++'8.คำนวณ'!G39</f>
        <v>วาริชภูมิ,รพช.</v>
      </c>
      <c r="C55" s="53">
        <f>+'8.คำนวณ'!Y39</f>
        <v>10096.477059095139</v>
      </c>
      <c r="D55" s="53">
        <f>+'8.คำนวณ'!Z39</f>
        <v>61.262229829378605</v>
      </c>
      <c r="E55" s="53">
        <f>+'8.คำนวณ'!AA39</f>
        <v>1676.0007130507115</v>
      </c>
      <c r="F55" s="53">
        <f>+'8.คำนวณ'!AB39</f>
        <v>551.95375521658025</v>
      </c>
      <c r="G55" s="53">
        <f>+'8.คำนวณ'!AC39</f>
        <v>579.30152041688859</v>
      </c>
      <c r="H55" s="337">
        <f>+'8.คำนวณ'!AD39</f>
        <v>1076.0536079398755</v>
      </c>
      <c r="I55" s="53">
        <f>+'8.คำนวณ'!AE39</f>
        <v>1121.6885853681381</v>
      </c>
      <c r="J55" s="337">
        <f>+'8.คำนวณ'!AF39</f>
        <v>265.4324062033715</v>
      </c>
      <c r="K55" s="53">
        <f>+'8.คำนวณ'!AG39</f>
        <v>445.60815267091112</v>
      </c>
      <c r="L55" s="53">
        <f>+'8.คำนวณ'!AH39</f>
        <v>38.033093307997007</v>
      </c>
      <c r="M55" s="53">
        <f>+'8.คำนวณ'!AI39</f>
        <v>111.08247444548088</v>
      </c>
      <c r="N55" s="14" t="str">
        <f t="shared" si="117"/>
        <v>วาริชภูมิ,รพช.</v>
      </c>
      <c r="O55" s="50">
        <f>+(C55-C61)*100/C61</f>
        <v>0.38999992258982585</v>
      </c>
      <c r="P55" s="50">
        <f t="shared" ref="P55:Y55" si="141">+(D55-D61)*100/D61</f>
        <v>-13.043143460355546</v>
      </c>
      <c r="Q55" s="50">
        <f t="shared" si="141"/>
        <v>13.910374079793982</v>
      </c>
      <c r="R55" s="50">
        <f t="shared" si="141"/>
        <v>-13.868378102113576</v>
      </c>
      <c r="S55" s="50">
        <f t="shared" si="141"/>
        <v>-26.098425635921316</v>
      </c>
      <c r="T55" s="50">
        <f t="shared" si="141"/>
        <v>17.752770723432679</v>
      </c>
      <c r="U55" s="50">
        <f t="shared" si="141"/>
        <v>12.773709644407305</v>
      </c>
      <c r="V55" s="50">
        <f t="shared" si="141"/>
        <v>50.25296738427911</v>
      </c>
      <c r="W55" s="50">
        <f t="shared" si="141"/>
        <v>11.586398014550808</v>
      </c>
      <c r="X55" s="50">
        <f t="shared" si="141"/>
        <v>-35.636493967159993</v>
      </c>
      <c r="Y55" s="50">
        <f t="shared" si="141"/>
        <v>-71.790990332693852</v>
      </c>
      <c r="Z55" s="14" t="str">
        <f t="shared" si="119"/>
        <v>วาริชภูมิ,รพช.</v>
      </c>
      <c r="AA55" s="15">
        <f t="shared" si="120"/>
        <v>3.8999992258982583E-3</v>
      </c>
      <c r="AB55" s="15">
        <f t="shared" si="121"/>
        <v>-0.13043143460355547</v>
      </c>
      <c r="AC55" s="15">
        <f t="shared" si="122"/>
        <v>0.13910374079793983</v>
      </c>
      <c r="AD55" s="15">
        <f t="shared" si="123"/>
        <v>-0.13868378102113577</v>
      </c>
      <c r="AE55" s="15">
        <f t="shared" si="124"/>
        <v>-0.26098425635921318</v>
      </c>
      <c r="AF55" s="15">
        <f t="shared" si="125"/>
        <v>0.17752770723432679</v>
      </c>
      <c r="AG55" s="15">
        <f t="shared" si="126"/>
        <v>0.12773709644407305</v>
      </c>
      <c r="AH55" s="15">
        <f t="shared" si="127"/>
        <v>0.50252967384279112</v>
      </c>
      <c r="AI55" s="15">
        <f t="shared" si="128"/>
        <v>0.11586398014550808</v>
      </c>
      <c r="AJ55" s="15">
        <f t="shared" si="129"/>
        <v>-0.35636493967159993</v>
      </c>
      <c r="AK55" s="15">
        <f t="shared" si="130"/>
        <v>-0.71790990332693849</v>
      </c>
      <c r="AL55" s="14" t="str">
        <f t="shared" si="131"/>
        <v>วาริชภูมิ,รพช.</v>
      </c>
      <c r="AM55" s="16" t="str">
        <f>+IF(AND(C55&lt;C63),"OK","Not OK")</f>
        <v>OK</v>
      </c>
      <c r="AN55" s="16" t="str">
        <f t="shared" ref="AN55:AW55" si="142">+IF(AND(D55&lt;D63),"OK","Not OK")</f>
        <v>OK</v>
      </c>
      <c r="AO55" s="16" t="str">
        <f t="shared" si="142"/>
        <v>OK</v>
      </c>
      <c r="AP55" s="16" t="str">
        <f t="shared" si="142"/>
        <v>OK</v>
      </c>
      <c r="AQ55" s="16" t="str">
        <f t="shared" si="142"/>
        <v>OK</v>
      </c>
      <c r="AR55" s="16" t="str">
        <f t="shared" si="142"/>
        <v>Not OK</v>
      </c>
      <c r="AS55" s="16" t="str">
        <f t="shared" si="142"/>
        <v>OK</v>
      </c>
      <c r="AT55" s="16" t="str">
        <f t="shared" si="142"/>
        <v>Not OK</v>
      </c>
      <c r="AU55" s="16" t="str">
        <f t="shared" si="142"/>
        <v>OK</v>
      </c>
      <c r="AV55" s="16" t="str">
        <f t="shared" si="142"/>
        <v>OK</v>
      </c>
      <c r="AW55" s="16" t="str">
        <f t="shared" si="142"/>
        <v>OK</v>
      </c>
    </row>
    <row r="56" spans="1:49" ht="13.5" customHeight="1">
      <c r="A56" s="297" t="str">
        <f>+'8.คำนวณ'!E40</f>
        <v>สกลนคร</v>
      </c>
      <c r="B56" s="14" t="str">
        <f>++'8.คำนวณ'!G40</f>
        <v>คำตากล้า,รพช.</v>
      </c>
      <c r="C56" s="53">
        <f>+'8.คำนวณ'!Y40</f>
        <v>10059.005357900478</v>
      </c>
      <c r="D56" s="337">
        <f>+'8.คำนวณ'!Z40</f>
        <v>111.89578090720327</v>
      </c>
      <c r="E56" s="53">
        <f>+'8.คำนวณ'!AA40</f>
        <v>1513.2642124431411</v>
      </c>
      <c r="F56" s="53">
        <f>+'8.คำนวณ'!AB40</f>
        <v>481.07430195988854</v>
      </c>
      <c r="G56" s="53">
        <f>+'8.คำนวณ'!AC40</f>
        <v>887.14226535754131</v>
      </c>
      <c r="H56" s="53">
        <f>+'8.คำนวณ'!AD40</f>
        <v>855.26244669242351</v>
      </c>
      <c r="I56" s="53">
        <f>+'8.คำนวณ'!AE40</f>
        <v>852.79407881015209</v>
      </c>
      <c r="J56" s="53">
        <f>+'8.คำนวณ'!AF40</f>
        <v>204.19624335970784</v>
      </c>
      <c r="K56" s="53">
        <f>+'8.คำนวณ'!AG40</f>
        <v>429.57093304470027</v>
      </c>
      <c r="L56" s="53">
        <f>+'8.คำนวณ'!AH40</f>
        <v>20.50828991307344</v>
      </c>
      <c r="M56" s="53">
        <f>+'8.คำนวณ'!AI40</f>
        <v>185.38834106343771</v>
      </c>
      <c r="N56" s="14" t="str">
        <f t="shared" si="117"/>
        <v>คำตากล้า,รพช.</v>
      </c>
      <c r="O56" s="50">
        <f t="shared" ref="O56:Y56" si="143">+(C56-C61)*100/C61</f>
        <v>1.7416093793556593E-2</v>
      </c>
      <c r="P56" s="50">
        <f t="shared" si="143"/>
        <v>58.827150021121859</v>
      </c>
      <c r="Q56" s="50">
        <f t="shared" si="143"/>
        <v>2.8498921144237968</v>
      </c>
      <c r="R56" s="50">
        <f t="shared" si="143"/>
        <v>-24.929018981055993</v>
      </c>
      <c r="S56" s="50">
        <f t="shared" si="143"/>
        <v>13.172860391695652</v>
      </c>
      <c r="T56" s="50">
        <f t="shared" si="143"/>
        <v>-6.4084520969682472</v>
      </c>
      <c r="U56" s="50">
        <f t="shared" si="143"/>
        <v>-14.260737708548579</v>
      </c>
      <c r="V56" s="50">
        <f t="shared" si="143"/>
        <v>15.589094535845689</v>
      </c>
      <c r="W56" s="50">
        <f t="shared" si="143"/>
        <v>7.5704580872157452</v>
      </c>
      <c r="X56" s="50">
        <f t="shared" si="143"/>
        <v>-65.293765856647056</v>
      </c>
      <c r="Y56" s="50">
        <f t="shared" si="143"/>
        <v>-52.921272852712214</v>
      </c>
      <c r="Z56" s="14" t="str">
        <f t="shared" si="119"/>
        <v>คำตากล้า,รพช.</v>
      </c>
      <c r="AA56" s="15">
        <f t="shared" si="120"/>
        <v>1.7416093793556594E-4</v>
      </c>
      <c r="AB56" s="15">
        <f t="shared" si="121"/>
        <v>0.58827150021121855</v>
      </c>
      <c r="AC56" s="15">
        <f t="shared" si="122"/>
        <v>2.8498921144237969E-2</v>
      </c>
      <c r="AD56" s="15">
        <f t="shared" si="123"/>
        <v>-0.24929018981055992</v>
      </c>
      <c r="AE56" s="15">
        <f t="shared" si="124"/>
        <v>0.13172860391695651</v>
      </c>
      <c r="AF56" s="15">
        <f t="shared" si="125"/>
        <v>-6.4084520969682479E-2</v>
      </c>
      <c r="AG56" s="15">
        <f t="shared" si="126"/>
        <v>-0.14260737708548579</v>
      </c>
      <c r="AH56" s="15">
        <f t="shared" si="127"/>
        <v>0.15589094535845688</v>
      </c>
      <c r="AI56" s="15">
        <f t="shared" si="128"/>
        <v>7.5704580872157451E-2</v>
      </c>
      <c r="AJ56" s="15">
        <f t="shared" si="129"/>
        <v>-0.65293765856647057</v>
      </c>
      <c r="AK56" s="15">
        <f t="shared" si="130"/>
        <v>-0.52921272852712209</v>
      </c>
      <c r="AL56" s="14" t="str">
        <f t="shared" si="131"/>
        <v>คำตากล้า,รพช.</v>
      </c>
      <c r="AM56" s="16" t="str">
        <f>+IF(AND(C56&lt;C63),"OK","Not OK")</f>
        <v>OK</v>
      </c>
      <c r="AN56" s="16" t="str">
        <f t="shared" ref="AN56:AW56" si="144">+IF(AND(D56&lt;D63),"OK","Not OK")</f>
        <v>Not OK</v>
      </c>
      <c r="AO56" s="16" t="str">
        <f t="shared" si="144"/>
        <v>OK</v>
      </c>
      <c r="AP56" s="16" t="str">
        <f t="shared" si="144"/>
        <v>OK</v>
      </c>
      <c r="AQ56" s="16" t="str">
        <f t="shared" si="144"/>
        <v>OK</v>
      </c>
      <c r="AR56" s="16" t="str">
        <f t="shared" si="144"/>
        <v>OK</v>
      </c>
      <c r="AS56" s="16" t="str">
        <f t="shared" si="144"/>
        <v>OK</v>
      </c>
      <c r="AT56" s="16" t="str">
        <f t="shared" si="144"/>
        <v>OK</v>
      </c>
      <c r="AU56" s="16" t="str">
        <f t="shared" si="144"/>
        <v>OK</v>
      </c>
      <c r="AV56" s="16" t="str">
        <f t="shared" si="144"/>
        <v>OK</v>
      </c>
      <c r="AW56" s="16" t="str">
        <f t="shared" si="144"/>
        <v>OK</v>
      </c>
    </row>
    <row r="57" spans="1:49" ht="13.5" customHeight="1">
      <c r="A57" s="297" t="str">
        <f>+'8.คำนวณ'!E41</f>
        <v>นครพนม</v>
      </c>
      <c r="B57" s="14" t="str">
        <f>++'8.คำนวณ'!G41</f>
        <v>บ้านแพง,รพช.</v>
      </c>
      <c r="C57" s="53">
        <f>+'8.คำนวณ'!Y41</f>
        <v>10249.728308048254</v>
      </c>
      <c r="D57" s="53">
        <f>+'8.คำนวณ'!Z41</f>
        <v>47.279778154095794</v>
      </c>
      <c r="E57" s="53">
        <f>+'8.คำนวณ'!AA41</f>
        <v>1620.195432789714</v>
      </c>
      <c r="F57" s="53">
        <f>+'8.คำนวณ'!AB41</f>
        <v>332.38114723294467</v>
      </c>
      <c r="G57" s="53">
        <f>+'8.คำนวณ'!AC41</f>
        <v>956.51668300679114</v>
      </c>
      <c r="H57" s="53">
        <f>+'8.คำนวณ'!AD41</f>
        <v>1001.6072144942265</v>
      </c>
      <c r="I57" s="337">
        <f>+'8.คำนวณ'!AE41</f>
        <v>2754.7819866896129</v>
      </c>
      <c r="J57" s="53">
        <f>+'8.คำนวณ'!AF41</f>
        <v>235.90491977106061</v>
      </c>
      <c r="K57" s="53">
        <f>+'8.คำนวณ'!AG41</f>
        <v>343.66598610890333</v>
      </c>
      <c r="L57" s="53">
        <f>+'8.คำนวณ'!AH41</f>
        <v>14.576615306301528</v>
      </c>
      <c r="M57" s="53">
        <f>+'8.คำนวณ'!AI41</f>
        <v>430.24488134496835</v>
      </c>
      <c r="N57" s="14" t="str">
        <f t="shared" si="117"/>
        <v>บ้านแพง,รพช.</v>
      </c>
      <c r="O57" s="50">
        <f t="shared" ref="O57:Y57" si="145">+(C57-C61)*100/C61</f>
        <v>1.9137881489673521</v>
      </c>
      <c r="P57" s="50">
        <f t="shared" si="145"/>
        <v>-32.890120101369057</v>
      </c>
      <c r="Q57" s="50">
        <f t="shared" si="145"/>
        <v>10.117535389059112</v>
      </c>
      <c r="R57" s="50">
        <f t="shared" si="145"/>
        <v>-48.132380604566755</v>
      </c>
      <c r="S57" s="50">
        <f t="shared" si="145"/>
        <v>22.022964360318387</v>
      </c>
      <c r="T57" s="50">
        <f t="shared" si="145"/>
        <v>9.6060863631849038</v>
      </c>
      <c r="U57" s="50">
        <f t="shared" si="145"/>
        <v>176.96366705792681</v>
      </c>
      <c r="V57" s="50">
        <f t="shared" si="145"/>
        <v>33.538382608016022</v>
      </c>
      <c r="W57" s="50">
        <f t="shared" si="145"/>
        <v>-13.941319789245126</v>
      </c>
      <c r="X57" s="50">
        <f t="shared" si="145"/>
        <v>-75.331954737211547</v>
      </c>
      <c r="Y57" s="50">
        <f t="shared" si="145"/>
        <v>9.2591975264821063</v>
      </c>
      <c r="Z57" s="14" t="str">
        <f t="shared" si="119"/>
        <v>บ้านแพง,รพช.</v>
      </c>
      <c r="AA57" s="15">
        <f t="shared" si="120"/>
        <v>1.9137881489673519E-2</v>
      </c>
      <c r="AB57" s="15">
        <f t="shared" si="121"/>
        <v>-0.32890120101369058</v>
      </c>
      <c r="AC57" s="15">
        <f t="shared" si="122"/>
        <v>0.10117535389059112</v>
      </c>
      <c r="AD57" s="15">
        <f t="shared" si="123"/>
        <v>-0.48132380604566755</v>
      </c>
      <c r="AE57" s="15">
        <f t="shared" si="124"/>
        <v>0.22022964360318387</v>
      </c>
      <c r="AF57" s="15">
        <f t="shared" si="125"/>
        <v>9.6060863631849042E-2</v>
      </c>
      <c r="AG57" s="15">
        <f t="shared" si="126"/>
        <v>1.7696366705792681</v>
      </c>
      <c r="AH57" s="15">
        <f t="shared" si="127"/>
        <v>0.33538382608016021</v>
      </c>
      <c r="AI57" s="15">
        <f t="shared" si="128"/>
        <v>-0.13941319789245127</v>
      </c>
      <c r="AJ57" s="15">
        <f t="shared" si="129"/>
        <v>-0.75331954737211548</v>
      </c>
      <c r="AK57" s="15">
        <f t="shared" si="130"/>
        <v>9.2591975264821061E-2</v>
      </c>
      <c r="AL57" s="14" t="str">
        <f t="shared" si="131"/>
        <v>บ้านแพง,รพช.</v>
      </c>
      <c r="AM57" s="16" t="str">
        <f>+IF(AND(C57&lt;C63),"OK","Not OK")</f>
        <v>OK</v>
      </c>
      <c r="AN57" s="16" t="str">
        <f t="shared" ref="AN57:AW57" si="146">+IF(AND(D57&lt;D63),"OK","Not OK")</f>
        <v>OK</v>
      </c>
      <c r="AO57" s="16" t="str">
        <f t="shared" si="146"/>
        <v>OK</v>
      </c>
      <c r="AP57" s="16" t="str">
        <f t="shared" si="146"/>
        <v>OK</v>
      </c>
      <c r="AQ57" s="16" t="str">
        <f t="shared" si="146"/>
        <v>OK</v>
      </c>
      <c r="AR57" s="16" t="str">
        <f t="shared" si="146"/>
        <v>OK</v>
      </c>
      <c r="AS57" s="16" t="str">
        <f t="shared" si="146"/>
        <v>Not OK</v>
      </c>
      <c r="AT57" s="16" t="str">
        <f t="shared" si="146"/>
        <v>OK</v>
      </c>
      <c r="AU57" s="16" t="str">
        <f t="shared" si="146"/>
        <v>OK</v>
      </c>
      <c r="AV57" s="16" t="str">
        <f t="shared" si="146"/>
        <v>OK</v>
      </c>
      <c r="AW57" s="16" t="str">
        <f t="shared" si="146"/>
        <v>OK</v>
      </c>
    </row>
    <row r="58" spans="1:49" ht="13.5" customHeight="1">
      <c r="A58" s="297" t="str">
        <f>+'8.คำนวณ'!E42</f>
        <v>นครพนม</v>
      </c>
      <c r="B58" s="14" t="str">
        <f>++'8.คำนวณ'!G42</f>
        <v>นาหว้า,รพช.</v>
      </c>
      <c r="C58" s="53">
        <f>+'8.คำนวณ'!Y42</f>
        <v>9753.5923118235605</v>
      </c>
      <c r="D58" s="53">
        <f>+'8.คำนวณ'!Z42</f>
        <v>89.802279016006807</v>
      </c>
      <c r="E58" s="53">
        <f>+'8.คำนวณ'!AA42</f>
        <v>1592.0992889750264</v>
      </c>
      <c r="F58" s="53">
        <f>+'8.คำนวณ'!AB42</f>
        <v>515.88765455161047</v>
      </c>
      <c r="G58" s="53">
        <f>+'8.คำนวณ'!AC42</f>
        <v>567.66141084167134</v>
      </c>
      <c r="H58" s="53">
        <f>+'8.คำนวณ'!AD42</f>
        <v>929.45736360346041</v>
      </c>
      <c r="I58" s="337">
        <f>+'8.คำนวณ'!AE42</f>
        <v>1742.3498464699767</v>
      </c>
      <c r="J58" s="337">
        <f>+'8.คำนวณ'!AF42</f>
        <v>265.76957653734337</v>
      </c>
      <c r="K58" s="53">
        <f>+'8.คำนวณ'!AG42</f>
        <v>307.78555533502231</v>
      </c>
      <c r="L58" s="53">
        <f>+'8.คำนวณ'!AH42</f>
        <v>12.415040688374916</v>
      </c>
      <c r="M58" s="53">
        <f>+'8.คำนวณ'!AI42</f>
        <v>556.91871665246163</v>
      </c>
      <c r="N58" s="14" t="str">
        <f t="shared" si="117"/>
        <v>นาหว้า,รพช.</v>
      </c>
      <c r="O58" s="50">
        <f t="shared" ref="O58:Y58" si="147">+(C58-C61)*100/C61</f>
        <v>-3.0193278608118823</v>
      </c>
      <c r="P58" s="50">
        <f t="shared" si="147"/>
        <v>27.4671835334211</v>
      </c>
      <c r="Q58" s="50">
        <f t="shared" si="147"/>
        <v>8.207964452000736</v>
      </c>
      <c r="R58" s="50">
        <f t="shared" si="147"/>
        <v>-19.496443345708773</v>
      </c>
      <c r="S58" s="50">
        <f t="shared" si="147"/>
        <v>-27.583356009934302</v>
      </c>
      <c r="T58" s="50">
        <f t="shared" si="147"/>
        <v>1.7107131336525176</v>
      </c>
      <c r="U58" s="50">
        <f t="shared" si="147"/>
        <v>75.174516570741758</v>
      </c>
      <c r="V58" s="50">
        <f t="shared" si="147"/>
        <v>50.443828944545444</v>
      </c>
      <c r="W58" s="50">
        <f t="shared" si="147"/>
        <v>-22.926272163365336</v>
      </c>
      <c r="X58" s="50">
        <f t="shared" si="147"/>
        <v>-78.989993273143639</v>
      </c>
      <c r="Y58" s="50">
        <f t="shared" si="147"/>
        <v>41.427579286267409</v>
      </c>
      <c r="Z58" s="14" t="str">
        <f t="shared" si="119"/>
        <v>นาหว้า,รพช.</v>
      </c>
      <c r="AA58" s="15">
        <f t="shared" si="120"/>
        <v>-3.0193278608118823E-2</v>
      </c>
      <c r="AB58" s="15">
        <f t="shared" si="121"/>
        <v>0.27467183533421102</v>
      </c>
      <c r="AC58" s="15">
        <f t="shared" si="122"/>
        <v>8.2079644520007364E-2</v>
      </c>
      <c r="AD58" s="15">
        <f t="shared" si="123"/>
        <v>-0.19496443345708772</v>
      </c>
      <c r="AE58" s="15">
        <f t="shared" si="124"/>
        <v>-0.27583356009934301</v>
      </c>
      <c r="AF58" s="15">
        <f t="shared" si="125"/>
        <v>1.7107131336525177E-2</v>
      </c>
      <c r="AG58" s="15">
        <f t="shared" si="126"/>
        <v>0.75174516570741756</v>
      </c>
      <c r="AH58" s="15">
        <f t="shared" si="127"/>
        <v>0.50443828944545444</v>
      </c>
      <c r="AI58" s="15">
        <f t="shared" si="128"/>
        <v>-0.22926272163365335</v>
      </c>
      <c r="AJ58" s="15">
        <f t="shared" si="129"/>
        <v>-0.78989993273143644</v>
      </c>
      <c r="AK58" s="15">
        <f t="shared" si="130"/>
        <v>0.41427579286267407</v>
      </c>
      <c r="AL58" s="14" t="str">
        <f t="shared" si="131"/>
        <v>นาหว้า,รพช.</v>
      </c>
      <c r="AM58" s="16" t="str">
        <f>+IF(AND(C58&lt;C63),"OK","Not OK")</f>
        <v>OK</v>
      </c>
      <c r="AN58" s="16" t="str">
        <f t="shared" ref="AN58:AW58" si="148">+IF(AND(D58&lt;D63),"OK","Not OK")</f>
        <v>OK</v>
      </c>
      <c r="AO58" s="16" t="str">
        <f t="shared" si="148"/>
        <v>OK</v>
      </c>
      <c r="AP58" s="16" t="str">
        <f t="shared" si="148"/>
        <v>OK</v>
      </c>
      <c r="AQ58" s="16" t="str">
        <f t="shared" si="148"/>
        <v>OK</v>
      </c>
      <c r="AR58" s="16" t="str">
        <f t="shared" si="148"/>
        <v>OK</v>
      </c>
      <c r="AS58" s="16" t="str">
        <f t="shared" si="148"/>
        <v>Not OK</v>
      </c>
      <c r="AT58" s="16" t="str">
        <f t="shared" si="148"/>
        <v>Not OK</v>
      </c>
      <c r="AU58" s="16" t="str">
        <f t="shared" si="148"/>
        <v>OK</v>
      </c>
      <c r="AV58" s="16" t="str">
        <f t="shared" si="148"/>
        <v>OK</v>
      </c>
      <c r="AW58" s="16" t="str">
        <f t="shared" si="148"/>
        <v>OK</v>
      </c>
    </row>
    <row r="59" spans="1:49" ht="13.5" customHeight="1">
      <c r="A59" s="297" t="str">
        <f>+'8.คำนวณ'!E43</f>
        <v>เลย</v>
      </c>
      <c r="B59" s="14" t="str">
        <f>++'8.คำนวณ'!G43</f>
        <v>เอราวัณ,รพช.</v>
      </c>
      <c r="C59" s="53">
        <f>+'8.คำนวณ'!Y43</f>
        <v>10318.650711937229</v>
      </c>
      <c r="D59" s="53">
        <f>+'8.คำนวณ'!Z43</f>
        <v>56.014461429638068</v>
      </c>
      <c r="E59" s="53">
        <f>+'8.คำนวณ'!AA43</f>
        <v>1475.8427319526859</v>
      </c>
      <c r="F59" s="337">
        <f>+'8.คำนวณ'!AB43</f>
        <v>1186.0169655449454</v>
      </c>
      <c r="G59" s="53">
        <f>+'8.คำนวณ'!AC43</f>
        <v>679.40032223837784</v>
      </c>
      <c r="H59" s="53">
        <f>+'8.คำนวณ'!AD43</f>
        <v>846.74946621081733</v>
      </c>
      <c r="I59" s="53">
        <f>+'8.คำนวณ'!AE43</f>
        <v>751.02797972256064</v>
      </c>
      <c r="J59" s="53">
        <f>+'8.คำนวณ'!AF43</f>
        <v>142.38613589028176</v>
      </c>
      <c r="K59" s="53">
        <f>+'8.คำนวณ'!AG43</f>
        <v>444.67219012937568</v>
      </c>
      <c r="L59" s="53">
        <f>+'8.คำนวณ'!AH43</f>
        <v>116.86307925404873</v>
      </c>
      <c r="M59" s="337">
        <f>+'8.คำนวณ'!AI43</f>
        <v>827.96182042851592</v>
      </c>
      <c r="N59" s="14" t="str">
        <f t="shared" si="117"/>
        <v>เอราวัณ,รพช.</v>
      </c>
      <c r="O59" s="50">
        <f t="shared" ref="O59:Y59" si="149">+(C59-C61)*100/C61</f>
        <v>2.5990885840182116</v>
      </c>
      <c r="P59" s="50">
        <f t="shared" si="149"/>
        <v>-20.491932790427928</v>
      </c>
      <c r="Q59" s="50">
        <f t="shared" si="149"/>
        <v>0.30651918618179735</v>
      </c>
      <c r="R59" s="50">
        <f t="shared" si="149"/>
        <v>85.076310968682435</v>
      </c>
      <c r="S59" s="50">
        <f t="shared" si="149"/>
        <v>-13.328807767073927</v>
      </c>
      <c r="T59" s="50">
        <f t="shared" si="149"/>
        <v>-7.3400293264176195</v>
      </c>
      <c r="U59" s="50">
        <f t="shared" si="149"/>
        <v>-24.492223220529088</v>
      </c>
      <c r="V59" s="50">
        <f t="shared" si="149"/>
        <v>-19.399670379719083</v>
      </c>
      <c r="W59" s="50">
        <f t="shared" si="149"/>
        <v>11.352020146775089</v>
      </c>
      <c r="X59" s="50">
        <f t="shared" si="149"/>
        <v>97.767703133488638</v>
      </c>
      <c r="Y59" s="50">
        <f t="shared" si="149"/>
        <v>110.25803677151143</v>
      </c>
      <c r="Z59" s="14" t="str">
        <f t="shared" si="119"/>
        <v>เอราวัณ,รพช.</v>
      </c>
      <c r="AA59" s="15">
        <f t="shared" si="120"/>
        <v>2.5990885840182117E-2</v>
      </c>
      <c r="AB59" s="15">
        <f t="shared" si="121"/>
        <v>-0.20491932790427927</v>
      </c>
      <c r="AC59" s="15">
        <f t="shared" si="122"/>
        <v>3.0651918618179734E-3</v>
      </c>
      <c r="AD59" s="15">
        <f t="shared" si="123"/>
        <v>0.85076310968682434</v>
      </c>
      <c r="AE59" s="15">
        <f t="shared" si="124"/>
        <v>-0.13328807767073927</v>
      </c>
      <c r="AF59" s="15">
        <f t="shared" si="125"/>
        <v>-7.34002932641762E-2</v>
      </c>
      <c r="AG59" s="15">
        <f t="shared" si="126"/>
        <v>-0.24492223220529089</v>
      </c>
      <c r="AH59" s="15">
        <f t="shared" si="127"/>
        <v>-0.19399670379719083</v>
      </c>
      <c r="AI59" s="15">
        <f t="shared" si="128"/>
        <v>0.11352020146775089</v>
      </c>
      <c r="AJ59" s="15">
        <f t="shared" si="129"/>
        <v>0.97767703133488637</v>
      </c>
      <c r="AK59" s="15">
        <f t="shared" si="130"/>
        <v>1.1025803677151143</v>
      </c>
      <c r="AL59" s="14" t="str">
        <f t="shared" si="131"/>
        <v>เอราวัณ,รพช.</v>
      </c>
      <c r="AM59" s="16" t="str">
        <f>+IF(AND(C59&lt;C63),"OK","Not OK")</f>
        <v>OK</v>
      </c>
      <c r="AN59" s="16" t="str">
        <f t="shared" ref="AN59:AW59" si="150">+IF(AND(D59&lt;D63),"OK","Not OK")</f>
        <v>OK</v>
      </c>
      <c r="AO59" s="16" t="str">
        <f t="shared" si="150"/>
        <v>OK</v>
      </c>
      <c r="AP59" s="16" t="str">
        <f t="shared" si="150"/>
        <v>Not OK</v>
      </c>
      <c r="AQ59" s="16" t="str">
        <f t="shared" si="150"/>
        <v>OK</v>
      </c>
      <c r="AR59" s="16" t="str">
        <f t="shared" si="150"/>
        <v>OK</v>
      </c>
      <c r="AS59" s="16" t="str">
        <f t="shared" si="150"/>
        <v>OK</v>
      </c>
      <c r="AT59" s="16" t="str">
        <f t="shared" si="150"/>
        <v>OK</v>
      </c>
      <c r="AU59" s="16" t="str">
        <f t="shared" si="150"/>
        <v>OK</v>
      </c>
      <c r="AV59" s="16" t="str">
        <f t="shared" si="150"/>
        <v>OK</v>
      </c>
      <c r="AW59" s="16" t="str">
        <f t="shared" si="150"/>
        <v>Not OK</v>
      </c>
    </row>
    <row r="60" spans="1:49" ht="13.5" customHeight="1">
      <c r="A60" s="297" t="str">
        <f>+'8.คำนวณ'!E44</f>
        <v>หนองบัวลำภู</v>
      </c>
      <c r="B60" s="14" t="str">
        <f>++'8.คำนวณ'!G44</f>
        <v>นาวัง เฉลิมพระเกียรติ 80 พรรษา,รพช.</v>
      </c>
      <c r="C60" s="53">
        <f>+'8.คำนวณ'!Y44</f>
        <v>11068.585753702544</v>
      </c>
      <c r="D60" s="337">
        <f>+'8.คำนวณ'!Z44</f>
        <v>172.9172354068713</v>
      </c>
      <c r="E60" s="337">
        <f>+'8.คำนวณ'!AA44</f>
        <v>1923.8998220717046</v>
      </c>
      <c r="F60" s="53">
        <f>+'8.คำนวณ'!AB44</f>
        <v>817.82144970732099</v>
      </c>
      <c r="G60" s="337">
        <f>+'8.คำนวณ'!AC44</f>
        <v>1490.3151204669114</v>
      </c>
      <c r="H60" s="53">
        <f>+'8.คำนวณ'!AD44</f>
        <v>948.53036653658717</v>
      </c>
      <c r="I60" s="53">
        <f>+'8.คำนวณ'!AE44</f>
        <v>587.717641977325</v>
      </c>
      <c r="J60" s="53">
        <f>+'8.คำนวณ'!AF44</f>
        <v>134.25645634739857</v>
      </c>
      <c r="K60" s="337">
        <f>+'8.คำนวณ'!AG44</f>
        <v>557.06178055080409</v>
      </c>
      <c r="L60" s="337">
        <f>+'8.คำนวณ'!AH44</f>
        <v>203.1730008853437</v>
      </c>
      <c r="M60" s="53">
        <f>+'8.คำนวณ'!AI44</f>
        <v>209.57197285519044</v>
      </c>
      <c r="N60" s="14" t="str">
        <f t="shared" si="117"/>
        <v>นาวัง เฉลิมพระเกียรติ 80 พรรษา,รพช.</v>
      </c>
      <c r="O60" s="50">
        <f t="shared" ref="O60:Y60" si="151">+(C60-C61)*100/C61</f>
        <v>10.05574681679734</v>
      </c>
      <c r="P60" s="50">
        <f t="shared" si="151"/>
        <v>145.44224515472152</v>
      </c>
      <c r="Q60" s="50">
        <f t="shared" si="151"/>
        <v>30.758982808145127</v>
      </c>
      <c r="R60" s="50">
        <f t="shared" si="151"/>
        <v>27.619908770314208</v>
      </c>
      <c r="S60" s="50">
        <f t="shared" si="151"/>
        <v>90.119704194523067</v>
      </c>
      <c r="T60" s="50">
        <f t="shared" si="151"/>
        <v>3.7978758222212119</v>
      </c>
      <c r="U60" s="50">
        <f t="shared" si="151"/>
        <v>-40.911319261135404</v>
      </c>
      <c r="V60" s="50">
        <f t="shared" si="151"/>
        <v>-24.00162721186852</v>
      </c>
      <c r="W60" s="50">
        <f t="shared" si="151"/>
        <v>39.495916290254542</v>
      </c>
      <c r="X60" s="50">
        <f t="shared" si="151"/>
        <v>243.83021549931138</v>
      </c>
      <c r="Y60" s="50">
        <f t="shared" si="151"/>
        <v>-46.779923315716204</v>
      </c>
      <c r="Z60" s="14" t="str">
        <f t="shared" si="119"/>
        <v>นาวัง เฉลิมพระเกียรติ 80 พรรษา,รพช.</v>
      </c>
      <c r="AA60" s="15">
        <f t="shared" si="120"/>
        <v>0.1005574681679734</v>
      </c>
      <c r="AB60" s="15">
        <f t="shared" si="121"/>
        <v>1.4544224515472153</v>
      </c>
      <c r="AC60" s="15">
        <f t="shared" si="122"/>
        <v>0.3075898280814513</v>
      </c>
      <c r="AD60" s="15">
        <f t="shared" si="123"/>
        <v>0.27619908770314205</v>
      </c>
      <c r="AE60" s="15">
        <f t="shared" si="124"/>
        <v>0.90119704194523065</v>
      </c>
      <c r="AF60" s="15">
        <f t="shared" si="125"/>
        <v>3.7978758222212118E-2</v>
      </c>
      <c r="AG60" s="15">
        <f t="shared" si="126"/>
        <v>-0.40911319261135404</v>
      </c>
      <c r="AH60" s="15">
        <f t="shared" si="127"/>
        <v>-0.2400162721186852</v>
      </c>
      <c r="AI60" s="15">
        <f t="shared" si="128"/>
        <v>0.3949591629025454</v>
      </c>
      <c r="AJ60" s="15">
        <f t="shared" si="129"/>
        <v>2.4383021549931136</v>
      </c>
      <c r="AK60" s="15">
        <f t="shared" si="130"/>
        <v>-0.46779923315716204</v>
      </c>
      <c r="AL60" s="14" t="str">
        <f t="shared" si="131"/>
        <v>นาวัง เฉลิมพระเกียรติ 80 พรรษา,รพช.</v>
      </c>
      <c r="AM60" s="16" t="str">
        <f>+IF(AND(C60&lt;C63),"OK","Not OK")</f>
        <v>Not OK</v>
      </c>
      <c r="AN60" s="16" t="str">
        <f t="shared" ref="AN60:AW60" si="152">+IF(AND(D60&lt;D63),"OK","Not OK")</f>
        <v>Not OK</v>
      </c>
      <c r="AO60" s="16" t="str">
        <f t="shared" si="152"/>
        <v>Not OK</v>
      </c>
      <c r="AP60" s="16" t="str">
        <f t="shared" si="152"/>
        <v>OK</v>
      </c>
      <c r="AQ60" s="16" t="str">
        <f t="shared" si="152"/>
        <v>Not OK</v>
      </c>
      <c r="AR60" s="16" t="str">
        <f t="shared" si="152"/>
        <v>OK</v>
      </c>
      <c r="AS60" s="16" t="str">
        <f t="shared" si="152"/>
        <v>OK</v>
      </c>
      <c r="AT60" s="16" t="str">
        <f t="shared" si="152"/>
        <v>OK</v>
      </c>
      <c r="AU60" s="16" t="str">
        <f t="shared" si="152"/>
        <v>Not OK</v>
      </c>
      <c r="AV60" s="16" t="str">
        <f t="shared" si="152"/>
        <v>Not OK</v>
      </c>
      <c r="AW60" s="16" t="str">
        <f t="shared" si="152"/>
        <v>OK</v>
      </c>
    </row>
    <row r="61" spans="1:49" ht="13.5" customHeight="1">
      <c r="B61" s="18" t="s">
        <v>144</v>
      </c>
      <c r="C61" s="19">
        <f>AVERAGE(C49:C60)</f>
        <v>10057.253777149594</v>
      </c>
      <c r="D61" s="19">
        <f t="shared" ref="D61:M61" si="153">AVERAGE(D49:D60)</f>
        <v>70.451293051800434</v>
      </c>
      <c r="E61" s="19">
        <f t="shared" si="153"/>
        <v>1471.3328145833991</v>
      </c>
      <c r="F61" s="19">
        <f t="shared" si="153"/>
        <v>640.82591625982673</v>
      </c>
      <c r="G61" s="19">
        <f t="shared" si="153"/>
        <v>783.88251590275934</v>
      </c>
      <c r="H61" s="19">
        <f t="shared" si="153"/>
        <v>913.82444874033183</v>
      </c>
      <c r="I61" s="19">
        <f t="shared" si="153"/>
        <v>994.63659473914015</v>
      </c>
      <c r="J61" s="19">
        <f t="shared" si="153"/>
        <v>176.65701438329367</v>
      </c>
      <c r="K61" s="19">
        <f t="shared" si="153"/>
        <v>399.33913147084832</v>
      </c>
      <c r="L61" s="19">
        <f t="shared" si="153"/>
        <v>59.091083833424939</v>
      </c>
      <c r="M61" s="19">
        <f t="shared" si="153"/>
        <v>393.78367321495853</v>
      </c>
      <c r="N61" s="23"/>
      <c r="V61" s="49"/>
      <c r="W61" s="49"/>
      <c r="X61" s="49"/>
      <c r="Y61" s="49"/>
      <c r="Z61" s="23"/>
      <c r="AL61" s="23"/>
    </row>
    <row r="62" spans="1:49" ht="13.5" customHeight="1">
      <c r="B62" s="20" t="s">
        <v>268</v>
      </c>
      <c r="C62" s="21">
        <f>+STDEV(C49:C61)</f>
        <v>857.93416261507969</v>
      </c>
      <c r="D62" s="21">
        <f t="shared" ref="D62:M62" si="154">+STDEV(D49:D61)</f>
        <v>37.984384245134265</v>
      </c>
      <c r="E62" s="21">
        <f t="shared" si="154"/>
        <v>264.40674797286073</v>
      </c>
      <c r="F62" s="21">
        <f t="shared" si="154"/>
        <v>218.79971173565255</v>
      </c>
      <c r="G62" s="21">
        <f t="shared" si="154"/>
        <v>268.56407261138912</v>
      </c>
      <c r="H62" s="21">
        <f t="shared" si="154"/>
        <v>157.64424168882388</v>
      </c>
      <c r="I62" s="21">
        <f t="shared" si="154"/>
        <v>704.5367057890461</v>
      </c>
      <c r="J62" s="21">
        <f t="shared" si="154"/>
        <v>87.323885949282726</v>
      </c>
      <c r="K62" s="21">
        <f t="shared" si="154"/>
        <v>78.848522629669333</v>
      </c>
      <c r="L62" s="21">
        <f t="shared" si="154"/>
        <v>62.869444909622651</v>
      </c>
      <c r="M62" s="21">
        <f t="shared" si="154"/>
        <v>235.37135894431864</v>
      </c>
      <c r="N62" s="23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23"/>
      <c r="AA62" s="61"/>
      <c r="AB62" s="61"/>
      <c r="AC62" s="61"/>
      <c r="AD62" s="61"/>
      <c r="AE62" s="61"/>
      <c r="AF62" s="61"/>
      <c r="AG62" s="61"/>
      <c r="AH62" s="61"/>
      <c r="AI62" s="61"/>
      <c r="AJ62" s="61"/>
      <c r="AK62" s="61"/>
      <c r="AL62" s="23"/>
      <c r="AM62" s="26"/>
      <c r="AN62" s="26"/>
      <c r="AO62" s="26"/>
      <c r="AP62" s="26"/>
      <c r="AQ62" s="26"/>
      <c r="AR62" s="26"/>
      <c r="AS62" s="26"/>
      <c r="AT62" s="61"/>
      <c r="AU62" s="61"/>
      <c r="AV62" s="61"/>
      <c r="AW62" s="61"/>
    </row>
    <row r="63" spans="1:49" ht="13.5" customHeight="1">
      <c r="B63" s="20" t="s">
        <v>269</v>
      </c>
      <c r="C63" s="21">
        <f>+C61+C62</f>
        <v>10915.187939764674</v>
      </c>
      <c r="D63" s="21">
        <f t="shared" ref="D63:M63" si="155">+D61+D62</f>
        <v>108.4356772969347</v>
      </c>
      <c r="E63" s="21">
        <f t="shared" si="155"/>
        <v>1735.7395625562599</v>
      </c>
      <c r="F63" s="21">
        <f t="shared" si="155"/>
        <v>859.62562799547925</v>
      </c>
      <c r="G63" s="21">
        <f t="shared" si="155"/>
        <v>1052.4465885141485</v>
      </c>
      <c r="H63" s="21">
        <f t="shared" si="155"/>
        <v>1071.4686904291557</v>
      </c>
      <c r="I63" s="21">
        <f t="shared" si="155"/>
        <v>1699.1733005281862</v>
      </c>
      <c r="J63" s="21">
        <f t="shared" si="155"/>
        <v>263.98090033257643</v>
      </c>
      <c r="K63" s="21">
        <f t="shared" si="155"/>
        <v>478.18765410051765</v>
      </c>
      <c r="L63" s="21">
        <f t="shared" si="155"/>
        <v>121.96052874304759</v>
      </c>
      <c r="M63" s="21">
        <f t="shared" si="155"/>
        <v>629.1550321592772</v>
      </c>
      <c r="N63" s="23"/>
      <c r="O63" s="51"/>
      <c r="P63" s="51"/>
      <c r="Q63" s="51"/>
      <c r="R63" s="51"/>
      <c r="S63" s="51"/>
      <c r="T63" s="51"/>
      <c r="U63" s="51"/>
      <c r="V63" s="184"/>
      <c r="W63" s="184"/>
      <c r="X63" s="184"/>
      <c r="Y63" s="184"/>
      <c r="Z63" s="23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23"/>
      <c r="AM63" s="26"/>
      <c r="AN63" s="26"/>
      <c r="AO63" s="26"/>
      <c r="AP63" s="26"/>
      <c r="AQ63" s="26"/>
      <c r="AR63" s="26"/>
      <c r="AS63" s="26"/>
      <c r="AT63" s="61"/>
      <c r="AU63" s="61"/>
      <c r="AV63" s="61"/>
      <c r="AW63" s="61"/>
    </row>
    <row r="64" spans="1:49" ht="13.5" customHeight="1">
      <c r="B64" s="377" t="s">
        <v>149</v>
      </c>
      <c r="C64" s="386" t="s">
        <v>248</v>
      </c>
      <c r="D64" s="387"/>
      <c r="E64" s="387"/>
      <c r="F64" s="387"/>
      <c r="G64" s="387"/>
      <c r="H64" s="387"/>
      <c r="I64" s="387"/>
      <c r="J64" s="387"/>
      <c r="K64" s="387"/>
      <c r="L64" s="387"/>
      <c r="M64" s="388"/>
      <c r="N64" s="377" t="s">
        <v>149</v>
      </c>
      <c r="O64" s="386" t="s">
        <v>731</v>
      </c>
      <c r="P64" s="387"/>
      <c r="Q64" s="387"/>
      <c r="R64" s="387"/>
      <c r="S64" s="387"/>
      <c r="T64" s="387"/>
      <c r="U64" s="387"/>
      <c r="V64" s="387"/>
      <c r="W64" s="387"/>
      <c r="X64" s="387"/>
      <c r="Y64" s="388"/>
      <c r="Z64" s="377" t="s">
        <v>149</v>
      </c>
      <c r="AA64" s="386" t="s">
        <v>731</v>
      </c>
      <c r="AB64" s="387"/>
      <c r="AC64" s="387"/>
      <c r="AD64" s="387"/>
      <c r="AE64" s="387"/>
      <c r="AF64" s="387"/>
      <c r="AG64" s="387"/>
      <c r="AH64" s="387"/>
      <c r="AI64" s="387"/>
      <c r="AJ64" s="387"/>
      <c r="AK64" s="388"/>
      <c r="AL64" s="377" t="s">
        <v>149</v>
      </c>
      <c r="AM64" s="386" t="s">
        <v>732</v>
      </c>
      <c r="AN64" s="387"/>
      <c r="AO64" s="387"/>
      <c r="AP64" s="387"/>
      <c r="AQ64" s="387"/>
      <c r="AR64" s="387"/>
      <c r="AS64" s="387"/>
      <c r="AT64" s="387"/>
      <c r="AU64" s="387"/>
      <c r="AV64" s="387"/>
      <c r="AW64" s="388"/>
    </row>
    <row r="65" spans="1:49" ht="13.5" customHeight="1">
      <c r="B65" s="377"/>
      <c r="C65" s="38" t="s">
        <v>5</v>
      </c>
      <c r="D65" s="38" t="s">
        <v>8</v>
      </c>
      <c r="E65" s="38" t="s">
        <v>11</v>
      </c>
      <c r="F65" s="38" t="s">
        <v>17</v>
      </c>
      <c r="G65" s="38" t="s">
        <v>20</v>
      </c>
      <c r="H65" s="38" t="s">
        <v>23</v>
      </c>
      <c r="I65" s="38" t="s">
        <v>26</v>
      </c>
      <c r="J65" s="38" t="s">
        <v>29</v>
      </c>
      <c r="K65" s="38" t="s">
        <v>32</v>
      </c>
      <c r="L65" s="38" t="s">
        <v>35</v>
      </c>
      <c r="M65" s="38" t="s">
        <v>38</v>
      </c>
      <c r="N65" s="377"/>
      <c r="O65" s="38" t="s">
        <v>5</v>
      </c>
      <c r="P65" s="38" t="s">
        <v>8</v>
      </c>
      <c r="Q65" s="38" t="s">
        <v>11</v>
      </c>
      <c r="R65" s="38" t="s">
        <v>17</v>
      </c>
      <c r="S65" s="38" t="s">
        <v>20</v>
      </c>
      <c r="T65" s="38" t="s">
        <v>23</v>
      </c>
      <c r="U65" s="38" t="s">
        <v>26</v>
      </c>
      <c r="V65" s="38" t="s">
        <v>29</v>
      </c>
      <c r="W65" s="38" t="s">
        <v>32</v>
      </c>
      <c r="X65" s="38" t="s">
        <v>35</v>
      </c>
      <c r="Y65" s="38" t="s">
        <v>38</v>
      </c>
      <c r="Z65" s="377"/>
      <c r="AA65" s="38" t="s">
        <v>5</v>
      </c>
      <c r="AB65" s="38" t="s">
        <v>8</v>
      </c>
      <c r="AC65" s="38" t="s">
        <v>11</v>
      </c>
      <c r="AD65" s="38" t="s">
        <v>17</v>
      </c>
      <c r="AE65" s="38" t="s">
        <v>20</v>
      </c>
      <c r="AF65" s="38" t="s">
        <v>23</v>
      </c>
      <c r="AG65" s="38" t="s">
        <v>26</v>
      </c>
      <c r="AH65" s="38" t="s">
        <v>29</v>
      </c>
      <c r="AI65" s="38" t="s">
        <v>32</v>
      </c>
      <c r="AJ65" s="38" t="s">
        <v>35</v>
      </c>
      <c r="AK65" s="38" t="s">
        <v>38</v>
      </c>
      <c r="AL65" s="377"/>
      <c r="AM65" s="12" t="s">
        <v>5</v>
      </c>
      <c r="AN65" s="13" t="s">
        <v>8</v>
      </c>
      <c r="AO65" s="12" t="s">
        <v>11</v>
      </c>
      <c r="AP65" s="12" t="s">
        <v>17</v>
      </c>
      <c r="AQ65" s="12" t="s">
        <v>20</v>
      </c>
      <c r="AR65" s="12" t="s">
        <v>23</v>
      </c>
      <c r="AS65" s="12" t="s">
        <v>26</v>
      </c>
      <c r="AT65" s="38" t="s">
        <v>29</v>
      </c>
      <c r="AU65" s="38" t="s">
        <v>32</v>
      </c>
      <c r="AV65" s="38" t="s">
        <v>35</v>
      </c>
      <c r="AW65" s="38" t="s">
        <v>38</v>
      </c>
    </row>
    <row r="66" spans="1:49" ht="13.5" customHeight="1">
      <c r="A66" s="297" t="str">
        <f>+'8.คำนวณ'!E45</f>
        <v>อุดรธานี</v>
      </c>
      <c r="B66" s="14" t="str">
        <f>+'8.คำนวณ'!G45</f>
        <v>ศรีธาตุ,รพช.</v>
      </c>
      <c r="C66" s="337">
        <f>+'8.คำนวณ'!Y45</f>
        <v>10747.630827931736</v>
      </c>
      <c r="D66" s="53">
        <f>+'8.คำนวณ'!Z45</f>
        <v>72.111786321844932</v>
      </c>
      <c r="E66" s="53">
        <f>+'8.คำนวณ'!AA45</f>
        <v>1785.76889861622</v>
      </c>
      <c r="F66" s="53">
        <f>+'8.คำนวณ'!AB45</f>
        <v>628.94508083788901</v>
      </c>
      <c r="G66" s="53">
        <f>+'8.คำนวณ'!AC45</f>
        <v>747.37922336335316</v>
      </c>
      <c r="H66" s="53">
        <f>+'8.คำนวณ'!AD45</f>
        <v>785.77191077637747</v>
      </c>
      <c r="I66" s="53">
        <f>+'8.คำนวณ'!AE45</f>
        <v>717.11320173088529</v>
      </c>
      <c r="J66" s="53">
        <f>+'8.คำนวณ'!AF45</f>
        <v>217.57783988749046</v>
      </c>
      <c r="K66" s="53">
        <f>+'8.คำนวณ'!AG45</f>
        <v>390.12580869480843</v>
      </c>
      <c r="L66" s="53">
        <f>+'8.คำนวณ'!AH45</f>
        <v>13.182298781087924</v>
      </c>
      <c r="M66" s="53">
        <f>+'8.คำนวณ'!AI45</f>
        <v>423.47969001020073</v>
      </c>
      <c r="N66" s="14" t="str">
        <f t="shared" ref="N66:N71" si="156">+B66</f>
        <v>ศรีธาตุ,รพช.</v>
      </c>
      <c r="O66" s="50">
        <f>+(C66-C72)*100/C72</f>
        <v>9.34672761802981</v>
      </c>
      <c r="P66" s="50">
        <f t="shared" ref="P66:Y66" si="157">+(D66-D72)*100/D72</f>
        <v>-6.2418974932800948</v>
      </c>
      <c r="Q66" s="50">
        <f t="shared" si="157"/>
        <v>6.4212654199908288</v>
      </c>
      <c r="R66" s="50">
        <f t="shared" si="157"/>
        <v>-8.6699497392922602</v>
      </c>
      <c r="S66" s="50">
        <f t="shared" si="157"/>
        <v>3.6295260594430685</v>
      </c>
      <c r="T66" s="50">
        <f t="shared" si="157"/>
        <v>-7.0347518893617886</v>
      </c>
      <c r="U66" s="50">
        <f t="shared" si="157"/>
        <v>-21.331768570011953</v>
      </c>
      <c r="V66" s="50">
        <f t="shared" si="157"/>
        <v>-21.969262431214304</v>
      </c>
      <c r="W66" s="50">
        <f t="shared" si="157"/>
        <v>0.51267488513869086</v>
      </c>
      <c r="X66" s="50">
        <f t="shared" si="157"/>
        <v>-58.714057026017073</v>
      </c>
      <c r="Y66" s="50">
        <f t="shared" si="157"/>
        <v>-20.452404996914588</v>
      </c>
      <c r="Z66" s="14" t="str">
        <f t="shared" ref="Z66:Z71" si="158">+N66</f>
        <v>ศรีธาตุ,รพช.</v>
      </c>
      <c r="AA66" s="15">
        <f t="shared" ref="AA66:AK71" si="159">+O66/100</f>
        <v>9.3467276180298098E-2</v>
      </c>
      <c r="AB66" s="15">
        <f t="shared" si="159"/>
        <v>-6.241897493280095E-2</v>
      </c>
      <c r="AC66" s="15">
        <f t="shared" si="159"/>
        <v>6.4212654199908292E-2</v>
      </c>
      <c r="AD66" s="15">
        <f t="shared" si="159"/>
        <v>-8.6699497392922598E-2</v>
      </c>
      <c r="AE66" s="15">
        <f t="shared" si="159"/>
        <v>3.6295260594430688E-2</v>
      </c>
      <c r="AF66" s="15">
        <f t="shared" si="159"/>
        <v>-7.0347518893617886E-2</v>
      </c>
      <c r="AG66" s="15">
        <f t="shared" si="159"/>
        <v>-0.21331768570011952</v>
      </c>
      <c r="AH66" s="15">
        <f t="shared" si="159"/>
        <v>-0.21969262431214304</v>
      </c>
      <c r="AI66" s="15">
        <f t="shared" si="159"/>
        <v>5.1267488513869084E-3</v>
      </c>
      <c r="AJ66" s="15">
        <f t="shared" si="159"/>
        <v>-0.58714057026017075</v>
      </c>
      <c r="AK66" s="15">
        <f t="shared" si="159"/>
        <v>-0.20452404996914589</v>
      </c>
      <c r="AL66" s="14" t="str">
        <f t="shared" ref="AL66:AL71" si="160">+Z66</f>
        <v>ศรีธาตุ,รพช.</v>
      </c>
      <c r="AM66" s="16" t="str">
        <f>+IF(AND(C66&lt;C74),"OK","Not OK")</f>
        <v>Not OK</v>
      </c>
      <c r="AN66" s="16" t="str">
        <f t="shared" ref="AN66:AW66" si="161">+IF(AND(D66&lt;D74),"OK","Not OK")</f>
        <v>OK</v>
      </c>
      <c r="AO66" s="16" t="str">
        <f t="shared" si="161"/>
        <v>OK</v>
      </c>
      <c r="AP66" s="16" t="str">
        <f t="shared" si="161"/>
        <v>OK</v>
      </c>
      <c r="AQ66" s="16" t="str">
        <f t="shared" si="161"/>
        <v>OK</v>
      </c>
      <c r="AR66" s="16" t="str">
        <f t="shared" si="161"/>
        <v>OK</v>
      </c>
      <c r="AS66" s="16" t="str">
        <f t="shared" si="161"/>
        <v>OK</v>
      </c>
      <c r="AT66" s="16" t="str">
        <f t="shared" si="161"/>
        <v>OK</v>
      </c>
      <c r="AU66" s="16" t="str">
        <f t="shared" si="161"/>
        <v>OK</v>
      </c>
      <c r="AV66" s="16" t="str">
        <f t="shared" si="161"/>
        <v>OK</v>
      </c>
      <c r="AW66" s="16" t="str">
        <f t="shared" si="161"/>
        <v>OK</v>
      </c>
    </row>
    <row r="67" spans="1:49" ht="13.5" customHeight="1">
      <c r="A67" s="297" t="str">
        <f>+'8.คำนวณ'!E46</f>
        <v>บึงกาฬ</v>
      </c>
      <c r="B67" s="14" t="str">
        <f>+'8.คำนวณ'!G46</f>
        <v>ปากคาด,รพช.</v>
      </c>
      <c r="C67" s="53">
        <f>+'8.คำนวณ'!Y46</f>
        <v>9463.8028593595081</v>
      </c>
      <c r="D67" s="53">
        <f>+'8.คำนวณ'!Z46</f>
        <v>50.339452408107441</v>
      </c>
      <c r="E67" s="53">
        <f>+'8.คำนวณ'!AA46</f>
        <v>1466.1552807724022</v>
      </c>
      <c r="F67" s="53">
        <f>+'8.คำนวณ'!AB46</f>
        <v>513.86619513810638</v>
      </c>
      <c r="G67" s="53">
        <f>+'8.คำนวณ'!AC46</f>
        <v>664.1208113342966</v>
      </c>
      <c r="H67" s="53">
        <f>+'8.คำนวณ'!AD46</f>
        <v>725.52096708245915</v>
      </c>
      <c r="I67" s="53">
        <f>+'8.คำนวณ'!AE46</f>
        <v>1124.8929790631864</v>
      </c>
      <c r="J67" s="53">
        <f>+'8.คำนวณ'!AF46</f>
        <v>409.51128874725191</v>
      </c>
      <c r="K67" s="53">
        <f>+'8.คำนวณ'!AG46</f>
        <v>402.80759315187208</v>
      </c>
      <c r="L67" s="337">
        <f>+'8.คำนวณ'!AH46</f>
        <v>90.621292159402458</v>
      </c>
      <c r="M67" s="53">
        <f>+'8.คำนวณ'!AI46</f>
        <v>437.12208247368613</v>
      </c>
      <c r="N67" s="14" t="str">
        <f t="shared" si="156"/>
        <v>ปากคาด,รพช.</v>
      </c>
      <c r="O67" s="50">
        <f>+(C67-C72)*100/C72</f>
        <v>-3.7149777415402139</v>
      </c>
      <c r="P67" s="50">
        <f t="shared" ref="P67:Y67" si="162">+(D67-D72)*100/D72</f>
        <v>-34.549790266647015</v>
      </c>
      <c r="Q67" s="50">
        <f t="shared" si="162"/>
        <v>-12.625816026414372</v>
      </c>
      <c r="R67" s="50">
        <f t="shared" si="162"/>
        <v>-25.380725823120777</v>
      </c>
      <c r="S67" s="50">
        <f t="shared" si="162"/>
        <v>-7.9148539678811298</v>
      </c>
      <c r="T67" s="50">
        <f t="shared" si="162"/>
        <v>-14.163085000519875</v>
      </c>
      <c r="U67" s="50">
        <f t="shared" si="162"/>
        <v>23.402192286122204</v>
      </c>
      <c r="V67" s="50">
        <f t="shared" si="162"/>
        <v>46.864533264121469</v>
      </c>
      <c r="W67" s="50">
        <f t="shared" si="162"/>
        <v>3.7800313370503718</v>
      </c>
      <c r="X67" s="50">
        <f t="shared" si="162"/>
        <v>183.81889702646856</v>
      </c>
      <c r="Y67" s="50">
        <f t="shared" si="162"/>
        <v>-17.88978030402237</v>
      </c>
      <c r="Z67" s="14" t="str">
        <f t="shared" si="158"/>
        <v>ปากคาด,รพช.</v>
      </c>
      <c r="AA67" s="15">
        <f t="shared" si="159"/>
        <v>-3.7149777415402138E-2</v>
      </c>
      <c r="AB67" s="15">
        <f t="shared" si="159"/>
        <v>-0.34549790266647018</v>
      </c>
      <c r="AC67" s="15">
        <f t="shared" si="159"/>
        <v>-0.12625816026414372</v>
      </c>
      <c r="AD67" s="15">
        <f t="shared" si="159"/>
        <v>-0.25380725823120776</v>
      </c>
      <c r="AE67" s="15">
        <f t="shared" si="159"/>
        <v>-7.9148539678811303E-2</v>
      </c>
      <c r="AF67" s="15">
        <f t="shared" si="159"/>
        <v>-0.14163085000519873</v>
      </c>
      <c r="AG67" s="15">
        <f t="shared" si="159"/>
        <v>0.23402192286122203</v>
      </c>
      <c r="AH67" s="15">
        <f t="shared" si="159"/>
        <v>0.46864533264121472</v>
      </c>
      <c r="AI67" s="15">
        <f t="shared" si="159"/>
        <v>3.780031337050372E-2</v>
      </c>
      <c r="AJ67" s="15">
        <f t="shared" si="159"/>
        <v>1.8381889702646856</v>
      </c>
      <c r="AK67" s="15">
        <f t="shared" si="159"/>
        <v>-0.17889780304022371</v>
      </c>
      <c r="AL67" s="14" t="str">
        <f t="shared" si="160"/>
        <v>ปากคาด,รพช.</v>
      </c>
      <c r="AM67" s="16" t="str">
        <f>+IF(AND(C67&lt;C74),"OK","Not OK")</f>
        <v>OK</v>
      </c>
      <c r="AN67" s="16" t="str">
        <f t="shared" ref="AN67:AW67" si="163">+IF(AND(D67&lt;D74),"OK","Not OK")</f>
        <v>OK</v>
      </c>
      <c r="AO67" s="16" t="str">
        <f t="shared" si="163"/>
        <v>OK</v>
      </c>
      <c r="AP67" s="16" t="str">
        <f t="shared" si="163"/>
        <v>OK</v>
      </c>
      <c r="AQ67" s="16" t="str">
        <f t="shared" si="163"/>
        <v>OK</v>
      </c>
      <c r="AR67" s="16" t="str">
        <f t="shared" si="163"/>
        <v>OK</v>
      </c>
      <c r="AS67" s="16" t="str">
        <f t="shared" si="163"/>
        <v>OK</v>
      </c>
      <c r="AT67" s="16" t="str">
        <f t="shared" si="163"/>
        <v>OK</v>
      </c>
      <c r="AU67" s="16" t="str">
        <f t="shared" si="163"/>
        <v>OK</v>
      </c>
      <c r="AV67" s="16" t="str">
        <f t="shared" si="163"/>
        <v>Not OK</v>
      </c>
      <c r="AW67" s="16" t="str">
        <f t="shared" si="163"/>
        <v>OK</v>
      </c>
    </row>
    <row r="68" spans="1:49" ht="13.5" customHeight="1">
      <c r="A68" s="297" t="str">
        <f>+'8.คำนวณ'!E47</f>
        <v>บึงกาฬ</v>
      </c>
      <c r="B68" s="14" t="str">
        <f>+'8.คำนวณ'!G47</f>
        <v>บึงโขงหลง,รพช.</v>
      </c>
      <c r="C68" s="53">
        <f>+'8.คำนวณ'!Y47</f>
        <v>9789.6213297078612</v>
      </c>
      <c r="D68" s="53">
        <f>+'8.คำนวณ'!Z47</f>
        <v>71.164432105198813</v>
      </c>
      <c r="E68" s="337">
        <f>+'8.คำนวณ'!AA47</f>
        <v>1990.5932995237233</v>
      </c>
      <c r="F68" s="53">
        <f>+'8.คำนวณ'!AB47</f>
        <v>978.59653860460355</v>
      </c>
      <c r="G68" s="53">
        <f>+'8.คำนวณ'!AC47</f>
        <v>406.19230985996097</v>
      </c>
      <c r="H68" s="53">
        <f>+'8.คำนวณ'!AD47</f>
        <v>961.33041191480959</v>
      </c>
      <c r="I68" s="337">
        <f>+'8.คำนวณ'!AE47</f>
        <v>1245.009439436202</v>
      </c>
      <c r="J68" s="337">
        <f>+'8.คำนวณ'!AF47</f>
        <v>548.45629794307047</v>
      </c>
      <c r="K68" s="53">
        <f>+'8.คำนวณ'!AG47</f>
        <v>299.35123716640902</v>
      </c>
      <c r="L68" s="53">
        <f>+'8.คำนวณ'!AH47</f>
        <v>24.919064336815161</v>
      </c>
      <c r="M68" s="53">
        <f>+'8.คำนวณ'!AI47</f>
        <v>517.76191086436472</v>
      </c>
      <c r="N68" s="14" t="str">
        <f t="shared" si="156"/>
        <v>บึงโขงหลง,รพช.</v>
      </c>
      <c r="O68" s="50">
        <f>+(C68-C72)*100/C72</f>
        <v>-0.40009057240579182</v>
      </c>
      <c r="P68" s="50">
        <f t="shared" ref="P68:Y68" si="164">+(D68-D72)*100/D72</f>
        <v>-7.4736258734100023</v>
      </c>
      <c r="Q68" s="50">
        <f t="shared" si="164"/>
        <v>18.627588394009969</v>
      </c>
      <c r="R68" s="50">
        <f t="shared" si="164"/>
        <v>42.103458280723238</v>
      </c>
      <c r="S68" s="50">
        <f t="shared" si="164"/>
        <v>-43.67850316958355</v>
      </c>
      <c r="T68" s="50">
        <f t="shared" si="164"/>
        <v>13.735702478420828</v>
      </c>
      <c r="U68" s="50">
        <f t="shared" si="164"/>
        <v>36.579120950059256</v>
      </c>
      <c r="V68" s="50">
        <f t="shared" si="164"/>
        <v>96.694890779656248</v>
      </c>
      <c r="W68" s="50">
        <f t="shared" si="164"/>
        <v>-22.874639649105283</v>
      </c>
      <c r="X68" s="50">
        <f t="shared" si="164"/>
        <v>-21.955412613561194</v>
      </c>
      <c r="Y68" s="50">
        <f t="shared" si="164"/>
        <v>-2.742172139424222</v>
      </c>
      <c r="Z68" s="14" t="str">
        <f t="shared" si="158"/>
        <v>บึงโขงหลง,รพช.</v>
      </c>
      <c r="AA68" s="15">
        <f t="shared" si="159"/>
        <v>-4.0009057240579186E-3</v>
      </c>
      <c r="AB68" s="15">
        <f t="shared" si="159"/>
        <v>-7.4736258734100017E-2</v>
      </c>
      <c r="AC68" s="15">
        <f t="shared" si="159"/>
        <v>0.1862758839400997</v>
      </c>
      <c r="AD68" s="15">
        <f t="shared" si="159"/>
        <v>0.42103458280723238</v>
      </c>
      <c r="AE68" s="15">
        <f t="shared" si="159"/>
        <v>-0.43678503169583549</v>
      </c>
      <c r="AF68" s="15">
        <f t="shared" si="159"/>
        <v>0.13735702478420828</v>
      </c>
      <c r="AG68" s="15">
        <f t="shared" si="159"/>
        <v>0.36579120950059257</v>
      </c>
      <c r="AH68" s="15">
        <f t="shared" si="159"/>
        <v>0.96694890779656251</v>
      </c>
      <c r="AI68" s="15">
        <f t="shared" si="159"/>
        <v>-0.22874639649105283</v>
      </c>
      <c r="AJ68" s="15">
        <f t="shared" si="159"/>
        <v>-0.21955412613561193</v>
      </c>
      <c r="AK68" s="15">
        <f t="shared" si="159"/>
        <v>-2.7421721394242218E-2</v>
      </c>
      <c r="AL68" s="14" t="str">
        <f t="shared" si="160"/>
        <v>บึงโขงหลง,รพช.</v>
      </c>
      <c r="AM68" s="16" t="str">
        <f>+IF(AND(C68&lt;C74),"OK","Not OK")</f>
        <v>OK</v>
      </c>
      <c r="AN68" s="16" t="str">
        <f t="shared" ref="AN68:AW68" si="165">+IF(AND(D68&lt;D74),"OK","Not OK")</f>
        <v>OK</v>
      </c>
      <c r="AO68" s="16" t="str">
        <f t="shared" si="165"/>
        <v>Not OK</v>
      </c>
      <c r="AP68" s="16" t="str">
        <f t="shared" si="165"/>
        <v>OK</v>
      </c>
      <c r="AQ68" s="16" t="str">
        <f t="shared" si="165"/>
        <v>OK</v>
      </c>
      <c r="AR68" s="16" t="str">
        <f t="shared" si="165"/>
        <v>OK</v>
      </c>
      <c r="AS68" s="16" t="str">
        <f t="shared" si="165"/>
        <v>Not OK</v>
      </c>
      <c r="AT68" s="16" t="str">
        <f t="shared" si="165"/>
        <v>Not OK</v>
      </c>
      <c r="AU68" s="16" t="str">
        <f t="shared" si="165"/>
        <v>OK</v>
      </c>
      <c r="AV68" s="16" t="str">
        <f t="shared" si="165"/>
        <v>OK</v>
      </c>
      <c r="AW68" s="16" t="str">
        <f t="shared" si="165"/>
        <v>OK</v>
      </c>
    </row>
    <row r="69" spans="1:49" ht="13.5" customHeight="1">
      <c r="A69" s="297" t="str">
        <f>+'8.คำนวณ'!E48</f>
        <v>สกลนคร</v>
      </c>
      <c r="B69" s="14" t="str">
        <f>+'8.คำนวณ'!G48</f>
        <v>โคกศรีสุพรรณ,รพช.</v>
      </c>
      <c r="C69" s="53">
        <f>+'8.คำนวณ'!Y48</f>
        <v>9062.4507458824537</v>
      </c>
      <c r="D69" s="53">
        <f>+'8.คำนวณ'!Z48</f>
        <v>44.871979913226099</v>
      </c>
      <c r="E69" s="53">
        <f>+'8.คำนวณ'!AA48</f>
        <v>1243.0053947851413</v>
      </c>
      <c r="F69" s="53">
        <f>+'8.คำนวณ'!AB48</f>
        <v>396.72607850570768</v>
      </c>
      <c r="G69" s="53">
        <f>+'8.คำนวณ'!AC48</f>
        <v>603.72702928769581</v>
      </c>
      <c r="H69" s="53">
        <f>+'8.คำนวณ'!AD48</f>
        <v>805.25947472303972</v>
      </c>
      <c r="I69" s="53">
        <f>+'8.คำนวณ'!AE48</f>
        <v>679.86199519794923</v>
      </c>
      <c r="J69" s="53">
        <f>+'8.คำนวณ'!AF48</f>
        <v>179.53524512724232</v>
      </c>
      <c r="K69" s="53">
        <f>+'8.คำนวณ'!AG48</f>
        <v>389.43467134836538</v>
      </c>
      <c r="L69" s="53">
        <f>+'8.คำนวณ'!AH48</f>
        <v>8.5039731253648174</v>
      </c>
      <c r="M69" s="53">
        <f>+'8.คำนวณ'!AI48</f>
        <v>4.5884257336967966</v>
      </c>
      <c r="N69" s="14" t="str">
        <f t="shared" si="156"/>
        <v>โคกศรีสุพรรณ,รพช.</v>
      </c>
      <c r="O69" s="50">
        <f>+(C69-C72)*100/C72</f>
        <v>-7.7983465261509108</v>
      </c>
      <c r="P69" s="50">
        <f t="shared" ref="P69:Y69" si="166">+(D69-D72)*100/D72</f>
        <v>-41.658473503806931</v>
      </c>
      <c r="Q69" s="50">
        <f t="shared" si="166"/>
        <v>-25.92422953529173</v>
      </c>
      <c r="R69" s="50">
        <f t="shared" si="166"/>
        <v>-42.390816315170689</v>
      </c>
      <c r="S69" s="50">
        <f t="shared" si="166"/>
        <v>-16.28888794525303</v>
      </c>
      <c r="T69" s="50">
        <f t="shared" si="166"/>
        <v>-4.7291639795275247</v>
      </c>
      <c r="U69" s="50">
        <f t="shared" si="166"/>
        <v>-25.418273363824177</v>
      </c>
      <c r="V69" s="50">
        <f t="shared" si="166"/>
        <v>-35.612617516031726</v>
      </c>
      <c r="W69" s="50">
        <f t="shared" si="166"/>
        <v>0.33460908724539845</v>
      </c>
      <c r="X69" s="50">
        <f t="shared" si="166"/>
        <v>-73.366212120013884</v>
      </c>
      <c r="Y69" s="50">
        <f t="shared" si="166"/>
        <v>-99.138097432825987</v>
      </c>
      <c r="Z69" s="14" t="str">
        <f t="shared" si="158"/>
        <v>โคกศรีสุพรรณ,รพช.</v>
      </c>
      <c r="AA69" s="15">
        <f t="shared" si="159"/>
        <v>-7.7983465261509108E-2</v>
      </c>
      <c r="AB69" s="15">
        <f t="shared" si="159"/>
        <v>-0.41658473503806931</v>
      </c>
      <c r="AC69" s="15">
        <f t="shared" si="159"/>
        <v>-0.25924229535291732</v>
      </c>
      <c r="AD69" s="15">
        <f t="shared" si="159"/>
        <v>-0.42390816315170687</v>
      </c>
      <c r="AE69" s="15">
        <f t="shared" si="159"/>
        <v>-0.16288887945253031</v>
      </c>
      <c r="AF69" s="15">
        <f t="shared" si="159"/>
        <v>-4.7291639795275245E-2</v>
      </c>
      <c r="AG69" s="15">
        <f t="shared" si="159"/>
        <v>-0.25418273363824179</v>
      </c>
      <c r="AH69" s="15">
        <f t="shared" si="159"/>
        <v>-0.35612617516031725</v>
      </c>
      <c r="AI69" s="15">
        <f t="shared" si="159"/>
        <v>3.3460908724539844E-3</v>
      </c>
      <c r="AJ69" s="15">
        <f t="shared" si="159"/>
        <v>-0.73366212120013885</v>
      </c>
      <c r="AK69" s="15">
        <f t="shared" si="159"/>
        <v>-0.99138097432825989</v>
      </c>
      <c r="AL69" s="14" t="str">
        <f t="shared" si="160"/>
        <v>โคกศรีสุพรรณ,รพช.</v>
      </c>
      <c r="AM69" s="16" t="str">
        <f>+IF(AND(C69&lt;C74),"OK","Not OK")</f>
        <v>OK</v>
      </c>
      <c r="AN69" s="16" t="str">
        <f t="shared" ref="AN69:AW69" si="167">+IF(AND(D69&lt;D74),"OK","Not OK")</f>
        <v>OK</v>
      </c>
      <c r="AO69" s="16" t="str">
        <f t="shared" si="167"/>
        <v>OK</v>
      </c>
      <c r="AP69" s="16" t="str">
        <f t="shared" si="167"/>
        <v>OK</v>
      </c>
      <c r="AQ69" s="16" t="str">
        <f t="shared" si="167"/>
        <v>OK</v>
      </c>
      <c r="AR69" s="16" t="str">
        <f t="shared" si="167"/>
        <v>OK</v>
      </c>
      <c r="AS69" s="16" t="str">
        <f t="shared" si="167"/>
        <v>OK</v>
      </c>
      <c r="AT69" s="16" t="str">
        <f t="shared" si="167"/>
        <v>OK</v>
      </c>
      <c r="AU69" s="16" t="str">
        <f t="shared" si="167"/>
        <v>OK</v>
      </c>
      <c r="AV69" s="16" t="str">
        <f t="shared" si="167"/>
        <v>OK</v>
      </c>
      <c r="AW69" s="16" t="str">
        <f t="shared" si="167"/>
        <v>OK</v>
      </c>
    </row>
    <row r="70" spans="1:49" ht="12" customHeight="1">
      <c r="A70" s="297" t="str">
        <f>+'8.คำนวณ'!E49</f>
        <v>นครพนม</v>
      </c>
      <c r="B70" s="14" t="str">
        <f>+'8.คำนวณ'!G49</f>
        <v>เรณูนคร,รพช.</v>
      </c>
      <c r="C70" s="53">
        <f>+'8.คำนวณ'!Y49</f>
        <v>9902.6557983974453</v>
      </c>
      <c r="D70" s="53">
        <f>+'8.คำนวณ'!Z49</f>
        <v>55.67613144687445</v>
      </c>
      <c r="E70" s="53">
        <f>+'8.คำนวณ'!AA49</f>
        <v>1947.2440540451057</v>
      </c>
      <c r="F70" s="337">
        <f>+'8.คำนวณ'!AB49</f>
        <v>1285.1346582613667</v>
      </c>
      <c r="G70" s="53">
        <f>+'8.คำนวณ'!AC49</f>
        <v>630.54885649470236</v>
      </c>
      <c r="H70" s="53">
        <f>+'8.คำนวณ'!AD49</f>
        <v>620.12058139127259</v>
      </c>
      <c r="I70" s="53">
        <f>+'8.คำนวณ'!AE49</f>
        <v>508.02431370856067</v>
      </c>
      <c r="J70" s="53">
        <f>+'8.คำนวณ'!AF49</f>
        <v>168.61597695623976</v>
      </c>
      <c r="K70" s="53">
        <f>+'8.คำนวณ'!AG49</f>
        <v>406.37800559848409</v>
      </c>
      <c r="L70" s="53">
        <f>+'8.คำนวณ'!AH49</f>
        <v>22.420503993399191</v>
      </c>
      <c r="M70" s="53">
        <f>+'8.คำนวณ'!AI49</f>
        <v>842.25865601652026</v>
      </c>
      <c r="N70" s="14" t="str">
        <f t="shared" si="156"/>
        <v>เรณูนคร,รพช.</v>
      </c>
      <c r="O70" s="50">
        <f t="shared" ref="O70:Y70" si="168">+(C70-C72)*100/C72</f>
        <v>0.74992559926310576</v>
      </c>
      <c r="P70" s="50">
        <f t="shared" si="168"/>
        <v>-27.611161702808396</v>
      </c>
      <c r="Q70" s="50">
        <f t="shared" si="168"/>
        <v>16.044229728501179</v>
      </c>
      <c r="R70" s="50">
        <f t="shared" si="168"/>
        <v>86.616314375850308</v>
      </c>
      <c r="S70" s="50">
        <f t="shared" si="168"/>
        <v>-12.569847925647027</v>
      </c>
      <c r="T70" s="50">
        <f t="shared" si="168"/>
        <v>-26.633081538136874</v>
      </c>
      <c r="U70" s="50">
        <f t="shared" si="168"/>
        <v>-44.269085848061259</v>
      </c>
      <c r="V70" s="50">
        <f t="shared" si="168"/>
        <v>-39.528634650567504</v>
      </c>
      <c r="W70" s="50">
        <f t="shared" si="168"/>
        <v>4.6999184541134404</v>
      </c>
      <c r="X70" s="50">
        <f t="shared" si="168"/>
        <v>-29.780710884248219</v>
      </c>
      <c r="Y70" s="50">
        <f t="shared" si="168"/>
        <v>58.21219302165661</v>
      </c>
      <c r="Z70" s="14" t="str">
        <f t="shared" si="158"/>
        <v>เรณูนคร,รพช.</v>
      </c>
      <c r="AA70" s="15">
        <f t="shared" si="159"/>
        <v>7.4992559926310579E-3</v>
      </c>
      <c r="AB70" s="15">
        <f t="shared" si="159"/>
        <v>-0.27611161702808396</v>
      </c>
      <c r="AC70" s="15">
        <f t="shared" si="159"/>
        <v>0.1604422972850118</v>
      </c>
      <c r="AD70" s="15">
        <f t="shared" si="159"/>
        <v>0.86616314375850312</v>
      </c>
      <c r="AE70" s="15">
        <f t="shared" si="159"/>
        <v>-0.12569847925647026</v>
      </c>
      <c r="AF70" s="15">
        <f t="shared" si="159"/>
        <v>-0.26633081538136877</v>
      </c>
      <c r="AG70" s="15">
        <f t="shared" si="159"/>
        <v>-0.44269085848061257</v>
      </c>
      <c r="AH70" s="15">
        <f t="shared" si="159"/>
        <v>-0.39528634650567507</v>
      </c>
      <c r="AI70" s="15">
        <f t="shared" si="159"/>
        <v>4.6999184541134408E-2</v>
      </c>
      <c r="AJ70" s="15">
        <f t="shared" si="159"/>
        <v>-0.29780710884248218</v>
      </c>
      <c r="AK70" s="15">
        <f t="shared" si="159"/>
        <v>0.58212193021656611</v>
      </c>
      <c r="AL70" s="14" t="str">
        <f t="shared" si="160"/>
        <v>เรณูนคร,รพช.</v>
      </c>
      <c r="AM70" s="16" t="str">
        <f>+IF(AND(C70&lt;C74),"OK","Not OK")</f>
        <v>OK</v>
      </c>
      <c r="AN70" s="16" t="str">
        <f t="shared" ref="AN70:AW70" si="169">+IF(AND(D70&lt;D74),"OK","Not OK")</f>
        <v>OK</v>
      </c>
      <c r="AO70" s="16" t="str">
        <f t="shared" si="169"/>
        <v>OK</v>
      </c>
      <c r="AP70" s="16" t="str">
        <f t="shared" si="169"/>
        <v>Not OK</v>
      </c>
      <c r="AQ70" s="16" t="str">
        <f t="shared" si="169"/>
        <v>OK</v>
      </c>
      <c r="AR70" s="16" t="str">
        <f t="shared" si="169"/>
        <v>OK</v>
      </c>
      <c r="AS70" s="16" t="str">
        <f t="shared" si="169"/>
        <v>OK</v>
      </c>
      <c r="AT70" s="16" t="str">
        <f t="shared" si="169"/>
        <v>OK</v>
      </c>
      <c r="AU70" s="16" t="str">
        <f t="shared" si="169"/>
        <v>OK</v>
      </c>
      <c r="AV70" s="16" t="str">
        <f t="shared" si="169"/>
        <v>OK</v>
      </c>
      <c r="AW70" s="16" t="str">
        <f t="shared" si="169"/>
        <v>OK</v>
      </c>
    </row>
    <row r="71" spans="1:49" ht="13.5" customHeight="1">
      <c r="A71" s="297" t="str">
        <f>+'8.คำนวณ'!E50</f>
        <v>นครพนม</v>
      </c>
      <c r="B71" s="14" t="str">
        <f>+'8.คำนวณ'!G50</f>
        <v>โพนสวรรค์,รพช.</v>
      </c>
      <c r="C71" s="53">
        <f>+'8.คำนวณ'!Y50</f>
        <v>10007.514535231425</v>
      </c>
      <c r="D71" s="337">
        <f>+'8.คำนวณ'!Z50</f>
        <v>167.31176643806117</v>
      </c>
      <c r="E71" s="53">
        <f>+'8.คำนวณ'!AA50</f>
        <v>1635.3461974041234</v>
      </c>
      <c r="F71" s="53">
        <f>+'8.คำนวณ'!AB50</f>
        <v>328.6359798062453</v>
      </c>
      <c r="G71" s="337">
        <f>+'8.คำนวณ'!AC50</f>
        <v>1275.2496106524202</v>
      </c>
      <c r="H71" s="337">
        <f>+'8.คำนวณ'!AD50</f>
        <v>1173.3879110335185</v>
      </c>
      <c r="I71" s="53">
        <f>+'8.คำนวณ'!AE50</f>
        <v>1194.4967495592593</v>
      </c>
      <c r="J71" s="53">
        <f>+'8.คำนวณ'!AF50</f>
        <v>149.31975487346187</v>
      </c>
      <c r="K71" s="337">
        <f>+'8.คำนวณ'!AG50</f>
        <v>440.71828350924136</v>
      </c>
      <c r="L71" s="53">
        <f>+'8.คำนวณ'!AH50</f>
        <v>31.928466922008099</v>
      </c>
      <c r="M71" s="337">
        <f>+'8.คำนวณ'!AI50</f>
        <v>968.95008912050753</v>
      </c>
      <c r="N71" s="14" t="str">
        <f t="shared" si="156"/>
        <v>โพนสวรรค์,รพช.</v>
      </c>
      <c r="O71" s="50">
        <f t="shared" ref="O71:Y71" si="170">+(C71-C72)*100/C72</f>
        <v>1.8167616228039629</v>
      </c>
      <c r="P71" s="50">
        <f t="shared" si="170"/>
        <v>117.53494883995242</v>
      </c>
      <c r="Q71" s="50">
        <f t="shared" si="170"/>
        <v>-2.5430379807958774</v>
      </c>
      <c r="R71" s="50">
        <f t="shared" si="170"/>
        <v>-52.278280778989775</v>
      </c>
      <c r="S71" s="50">
        <f t="shared" si="170"/>
        <v>76.822566948921676</v>
      </c>
      <c r="T71" s="50">
        <f t="shared" si="170"/>
        <v>38.824379929125243</v>
      </c>
      <c r="U71" s="50">
        <f t="shared" si="170"/>
        <v>31.037814545715879</v>
      </c>
      <c r="V71" s="50">
        <f t="shared" si="170"/>
        <v>-46.448909445964155</v>
      </c>
      <c r="W71" s="50">
        <f t="shared" si="170"/>
        <v>13.547405885557467</v>
      </c>
      <c r="X71" s="50">
        <f t="shared" si="170"/>
        <v>-2.5043826281267081E-3</v>
      </c>
      <c r="Y71" s="50">
        <f t="shared" si="170"/>
        <v>82.010261851530615</v>
      </c>
      <c r="Z71" s="14" t="str">
        <f t="shared" si="158"/>
        <v>โพนสวรรค์,รพช.</v>
      </c>
      <c r="AA71" s="15">
        <f t="shared" si="159"/>
        <v>1.816761622803963E-2</v>
      </c>
      <c r="AB71" s="15">
        <f t="shared" si="159"/>
        <v>1.1753494883995241</v>
      </c>
      <c r="AC71" s="15">
        <f t="shared" si="159"/>
        <v>-2.5430379807958772E-2</v>
      </c>
      <c r="AD71" s="15">
        <f t="shared" si="159"/>
        <v>-0.52278280778989772</v>
      </c>
      <c r="AE71" s="15">
        <f t="shared" si="159"/>
        <v>0.76822566948921678</v>
      </c>
      <c r="AF71" s="15">
        <f t="shared" si="159"/>
        <v>0.38824379929125241</v>
      </c>
      <c r="AG71" s="15">
        <f t="shared" si="159"/>
        <v>0.3103781454571588</v>
      </c>
      <c r="AH71" s="15">
        <f t="shared" si="159"/>
        <v>-0.46448909445964154</v>
      </c>
      <c r="AI71" s="15">
        <f t="shared" si="159"/>
        <v>0.13547405885557467</v>
      </c>
      <c r="AJ71" s="15">
        <f t="shared" si="159"/>
        <v>-2.5043826281267082E-5</v>
      </c>
      <c r="AK71" s="15">
        <f t="shared" si="159"/>
        <v>0.82010261851530619</v>
      </c>
      <c r="AL71" s="14" t="str">
        <f t="shared" si="160"/>
        <v>โพนสวรรค์,รพช.</v>
      </c>
      <c r="AM71" s="16" t="str">
        <f>+IF(AND(C71&lt;C74),"OK","Not OK")</f>
        <v>OK</v>
      </c>
      <c r="AN71" s="16" t="str">
        <f t="shared" ref="AN71:AW71" si="171">+IF(AND(D71&lt;D74),"OK","Not OK")</f>
        <v>Not OK</v>
      </c>
      <c r="AO71" s="16" t="str">
        <f t="shared" si="171"/>
        <v>OK</v>
      </c>
      <c r="AP71" s="16" t="str">
        <f t="shared" si="171"/>
        <v>OK</v>
      </c>
      <c r="AQ71" s="16" t="str">
        <f t="shared" si="171"/>
        <v>Not OK</v>
      </c>
      <c r="AR71" s="16" t="str">
        <f t="shared" si="171"/>
        <v>Not OK</v>
      </c>
      <c r="AS71" s="16" t="str">
        <f t="shared" si="171"/>
        <v>OK</v>
      </c>
      <c r="AT71" s="16" t="str">
        <f t="shared" si="171"/>
        <v>OK</v>
      </c>
      <c r="AU71" s="16" t="str">
        <f t="shared" si="171"/>
        <v>Not OK</v>
      </c>
      <c r="AV71" s="16" t="str">
        <f t="shared" si="171"/>
        <v>OK</v>
      </c>
      <c r="AW71" s="16" t="str">
        <f t="shared" si="171"/>
        <v>Not OK</v>
      </c>
    </row>
    <row r="72" spans="1:49" ht="13.5" customHeight="1">
      <c r="B72" s="18" t="s">
        <v>144</v>
      </c>
      <c r="C72" s="19">
        <f t="shared" ref="C72:M72" si="172">AVERAGE(C66:C71)</f>
        <v>9828.9460160850722</v>
      </c>
      <c r="D72" s="19">
        <f t="shared" si="172"/>
        <v>76.912591438885485</v>
      </c>
      <c r="E72" s="19">
        <f t="shared" si="172"/>
        <v>1678.0188541911193</v>
      </c>
      <c r="F72" s="19">
        <f t="shared" si="172"/>
        <v>688.65075519231971</v>
      </c>
      <c r="G72" s="19">
        <f t="shared" si="172"/>
        <v>721.20297349873817</v>
      </c>
      <c r="H72" s="19">
        <f t="shared" si="172"/>
        <v>845.23187615357949</v>
      </c>
      <c r="I72" s="19">
        <f t="shared" si="172"/>
        <v>911.56644644934056</v>
      </c>
      <c r="J72" s="19">
        <f t="shared" si="172"/>
        <v>278.83606725579278</v>
      </c>
      <c r="K72" s="19">
        <f t="shared" si="172"/>
        <v>388.13593324486334</v>
      </c>
      <c r="L72" s="19">
        <f t="shared" si="172"/>
        <v>31.92926655301294</v>
      </c>
      <c r="M72" s="19">
        <f t="shared" si="172"/>
        <v>532.3601423698293</v>
      </c>
      <c r="P72" s="48"/>
      <c r="U72" s="48"/>
      <c r="V72" s="48"/>
      <c r="W72" s="48"/>
      <c r="X72" s="48"/>
      <c r="Y72" s="48"/>
      <c r="AB72" s="59"/>
      <c r="AG72" s="59"/>
      <c r="AH72" s="59"/>
      <c r="AI72" s="59"/>
      <c r="AJ72" s="59"/>
      <c r="AK72" s="59"/>
      <c r="AN72" s="11"/>
      <c r="AS72" s="11"/>
      <c r="AT72" s="59"/>
      <c r="AU72" s="59"/>
      <c r="AV72" s="59"/>
      <c r="AW72" s="59"/>
    </row>
    <row r="73" spans="1:49" ht="13.5" customHeight="1">
      <c r="B73" s="20" t="s">
        <v>268</v>
      </c>
      <c r="C73" s="21">
        <f t="shared" ref="C73:M73" si="173">STDEV(C66:C71)</f>
        <v>566.33781202769092</v>
      </c>
      <c r="D73" s="21">
        <f t="shared" si="173"/>
        <v>45.632925928343447</v>
      </c>
      <c r="E73" s="21">
        <f t="shared" si="173"/>
        <v>289.04632965266421</v>
      </c>
      <c r="F73" s="21">
        <f t="shared" si="173"/>
        <v>371.16213957713359</v>
      </c>
      <c r="G73" s="21">
        <f t="shared" si="173"/>
        <v>293.99378566216211</v>
      </c>
      <c r="H73" s="21">
        <f t="shared" si="173"/>
        <v>195.60384984606165</v>
      </c>
      <c r="I73" s="21">
        <f t="shared" si="173"/>
        <v>313.39663862753019</v>
      </c>
      <c r="J73" s="21">
        <f t="shared" si="173"/>
        <v>162.66975716596775</v>
      </c>
      <c r="K73" s="21">
        <f t="shared" si="173"/>
        <v>47.331391169537341</v>
      </c>
      <c r="L73" s="21">
        <f t="shared" si="173"/>
        <v>29.948310615995013</v>
      </c>
      <c r="M73" s="21">
        <f t="shared" si="173"/>
        <v>342.44100355160282</v>
      </c>
      <c r="V73" s="49"/>
      <c r="W73" s="49"/>
      <c r="X73" s="49"/>
      <c r="Y73" s="49"/>
    </row>
    <row r="74" spans="1:49" ht="13.5" customHeight="1">
      <c r="B74" s="20" t="s">
        <v>269</v>
      </c>
      <c r="C74" s="21">
        <f>+C72+C73</f>
        <v>10395.283828112762</v>
      </c>
      <c r="D74" s="21">
        <f t="shared" ref="D74:M74" si="174">+D72+D73</f>
        <v>122.54551736722894</v>
      </c>
      <c r="E74" s="21">
        <f t="shared" si="174"/>
        <v>1967.0651838437834</v>
      </c>
      <c r="F74" s="21">
        <f t="shared" si="174"/>
        <v>1059.8128947694534</v>
      </c>
      <c r="G74" s="21">
        <f t="shared" si="174"/>
        <v>1015.1967591609002</v>
      </c>
      <c r="H74" s="21">
        <f t="shared" si="174"/>
        <v>1040.8357259996412</v>
      </c>
      <c r="I74" s="21">
        <f t="shared" si="174"/>
        <v>1224.9630850768708</v>
      </c>
      <c r="J74" s="21">
        <f t="shared" si="174"/>
        <v>441.50582442176051</v>
      </c>
      <c r="K74" s="21">
        <f t="shared" si="174"/>
        <v>435.46732441440065</v>
      </c>
      <c r="L74" s="21">
        <f t="shared" si="174"/>
        <v>61.877577169007949</v>
      </c>
      <c r="M74" s="21">
        <f t="shared" si="174"/>
        <v>874.80114592143218</v>
      </c>
      <c r="V74" s="184"/>
      <c r="W74" s="184"/>
      <c r="X74" s="184"/>
      <c r="Y74" s="184"/>
    </row>
    <row r="75" spans="1:49" ht="13.5" customHeight="1">
      <c r="B75" s="377" t="s">
        <v>150</v>
      </c>
      <c r="C75" s="386" t="s">
        <v>248</v>
      </c>
      <c r="D75" s="387"/>
      <c r="E75" s="387"/>
      <c r="F75" s="387"/>
      <c r="G75" s="387"/>
      <c r="H75" s="387"/>
      <c r="I75" s="387"/>
      <c r="J75" s="387"/>
      <c r="K75" s="387"/>
      <c r="L75" s="387"/>
      <c r="M75" s="388"/>
      <c r="N75" s="377" t="s">
        <v>150</v>
      </c>
      <c r="O75" s="386" t="s">
        <v>731</v>
      </c>
      <c r="P75" s="387"/>
      <c r="Q75" s="387"/>
      <c r="R75" s="387"/>
      <c r="S75" s="387"/>
      <c r="T75" s="387"/>
      <c r="U75" s="387"/>
      <c r="V75" s="387"/>
      <c r="W75" s="387"/>
      <c r="X75" s="387"/>
      <c r="Y75" s="388"/>
      <c r="Z75" s="377" t="s">
        <v>150</v>
      </c>
      <c r="AA75" s="386" t="s">
        <v>731</v>
      </c>
      <c r="AB75" s="387"/>
      <c r="AC75" s="387"/>
      <c r="AD75" s="387"/>
      <c r="AE75" s="387"/>
      <c r="AF75" s="387"/>
      <c r="AG75" s="387"/>
      <c r="AH75" s="387"/>
      <c r="AI75" s="387"/>
      <c r="AJ75" s="387"/>
      <c r="AK75" s="388"/>
      <c r="AL75" s="377" t="s">
        <v>150</v>
      </c>
      <c r="AM75" s="386" t="s">
        <v>732</v>
      </c>
      <c r="AN75" s="387"/>
      <c r="AO75" s="387"/>
      <c r="AP75" s="387"/>
      <c r="AQ75" s="387"/>
      <c r="AR75" s="387"/>
      <c r="AS75" s="387"/>
      <c r="AT75" s="387"/>
      <c r="AU75" s="387"/>
      <c r="AV75" s="387"/>
      <c r="AW75" s="388"/>
    </row>
    <row r="76" spans="1:49" ht="13.5" customHeight="1">
      <c r="B76" s="377"/>
      <c r="C76" s="38" t="s">
        <v>5</v>
      </c>
      <c r="D76" s="38" t="s">
        <v>8</v>
      </c>
      <c r="E76" s="38" t="s">
        <v>11</v>
      </c>
      <c r="F76" s="38" t="s">
        <v>17</v>
      </c>
      <c r="G76" s="38" t="s">
        <v>20</v>
      </c>
      <c r="H76" s="38" t="s">
        <v>23</v>
      </c>
      <c r="I76" s="38" t="s">
        <v>26</v>
      </c>
      <c r="J76" s="38" t="s">
        <v>29</v>
      </c>
      <c r="K76" s="38" t="s">
        <v>32</v>
      </c>
      <c r="L76" s="38" t="s">
        <v>35</v>
      </c>
      <c r="M76" s="38" t="s">
        <v>38</v>
      </c>
      <c r="N76" s="377"/>
      <c r="O76" s="38" t="s">
        <v>5</v>
      </c>
      <c r="P76" s="38" t="s">
        <v>8</v>
      </c>
      <c r="Q76" s="38" t="s">
        <v>11</v>
      </c>
      <c r="R76" s="38" t="s">
        <v>17</v>
      </c>
      <c r="S76" s="38" t="s">
        <v>20</v>
      </c>
      <c r="T76" s="38" t="s">
        <v>23</v>
      </c>
      <c r="U76" s="38" t="s">
        <v>26</v>
      </c>
      <c r="V76" s="38" t="s">
        <v>29</v>
      </c>
      <c r="W76" s="38" t="s">
        <v>32</v>
      </c>
      <c r="X76" s="38" t="s">
        <v>35</v>
      </c>
      <c r="Y76" s="38" t="s">
        <v>38</v>
      </c>
      <c r="Z76" s="377"/>
      <c r="AA76" s="38" t="s">
        <v>5</v>
      </c>
      <c r="AB76" s="38" t="s">
        <v>8</v>
      </c>
      <c r="AC76" s="38" t="s">
        <v>11</v>
      </c>
      <c r="AD76" s="38" t="s">
        <v>17</v>
      </c>
      <c r="AE76" s="38" t="s">
        <v>20</v>
      </c>
      <c r="AF76" s="38" t="s">
        <v>23</v>
      </c>
      <c r="AG76" s="38" t="s">
        <v>26</v>
      </c>
      <c r="AH76" s="38" t="s">
        <v>29</v>
      </c>
      <c r="AI76" s="38" t="s">
        <v>32</v>
      </c>
      <c r="AJ76" s="38" t="s">
        <v>35</v>
      </c>
      <c r="AK76" s="38" t="s">
        <v>38</v>
      </c>
      <c r="AL76" s="377"/>
      <c r="AM76" s="12" t="s">
        <v>5</v>
      </c>
      <c r="AN76" s="13" t="s">
        <v>8</v>
      </c>
      <c r="AO76" s="12" t="s">
        <v>11</v>
      </c>
      <c r="AP76" s="12" t="s">
        <v>17</v>
      </c>
      <c r="AQ76" s="12" t="s">
        <v>20</v>
      </c>
      <c r="AR76" s="12" t="s">
        <v>23</v>
      </c>
      <c r="AS76" s="12" t="s">
        <v>26</v>
      </c>
      <c r="AT76" s="38" t="s">
        <v>29</v>
      </c>
      <c r="AU76" s="38" t="s">
        <v>32</v>
      </c>
      <c r="AV76" s="38" t="s">
        <v>35</v>
      </c>
      <c r="AW76" s="38" t="s">
        <v>38</v>
      </c>
    </row>
    <row r="77" spans="1:49" ht="13.5" customHeight="1">
      <c r="A77" s="297" t="str">
        <f>+'8.คำนวณ'!E51</f>
        <v>หนองบัวลำภู</v>
      </c>
      <c r="B77" s="14" t="str">
        <f>+'8.คำนวณ'!G51</f>
        <v>โนนสัง,รพช.</v>
      </c>
      <c r="C77" s="53">
        <f>+'8.คำนวณ'!Y51</f>
        <v>12062.79085730378</v>
      </c>
      <c r="D77" s="53">
        <f>+'8.คำนวณ'!Z51</f>
        <v>66.475015141383693</v>
      </c>
      <c r="E77" s="337">
        <f>+'8.คำนวณ'!AA51</f>
        <v>2701.8098519685773</v>
      </c>
      <c r="F77" s="53">
        <f>+'8.คำนวณ'!AB51</f>
        <v>867.47961187641317</v>
      </c>
      <c r="G77" s="53">
        <f>+'8.คำนวณ'!AC51</f>
        <v>900.52903820632707</v>
      </c>
      <c r="H77" s="53">
        <f>+'8.คำนวณ'!AD51</f>
        <v>892.86305162819144</v>
      </c>
      <c r="I77" s="53">
        <f>+'8.คำนวณ'!AE51</f>
        <v>920.67427180032394</v>
      </c>
      <c r="J77" s="53">
        <f>+'8.คำนวณ'!AF51</f>
        <v>409.38418894339901</v>
      </c>
      <c r="K77" s="337">
        <f>+'8.คำนวณ'!AG51</f>
        <v>644.14667497659536</v>
      </c>
      <c r="L77" s="53">
        <f>+'8.คำนวณ'!AH51</f>
        <v>97.516789087932338</v>
      </c>
      <c r="M77" s="53">
        <f>+'8.คำนวณ'!AI51</f>
        <v>143.28607202454526</v>
      </c>
      <c r="N77" s="14" t="str">
        <f t="shared" ref="N77:N82" si="175">+B77</f>
        <v>โนนสัง,รพช.</v>
      </c>
      <c r="O77" s="50">
        <f>+(C77-C83)*100/C83</f>
        <v>13.93656769321867</v>
      </c>
      <c r="P77" s="50">
        <f t="shared" ref="P77:Y77" si="176">+(D77-D83)*100/D83</f>
        <v>-1.5003990300514707</v>
      </c>
      <c r="Q77" s="50">
        <f t="shared" si="176"/>
        <v>40.276335441494972</v>
      </c>
      <c r="R77" s="50">
        <f t="shared" si="176"/>
        <v>13.297249001409822</v>
      </c>
      <c r="S77" s="50">
        <f t="shared" si="176"/>
        <v>16.665242720696103</v>
      </c>
      <c r="T77" s="50">
        <f t="shared" si="176"/>
        <v>3.7154484924503932</v>
      </c>
      <c r="U77" s="50">
        <f t="shared" si="176"/>
        <v>26.02665042575612</v>
      </c>
      <c r="V77" s="50">
        <f t="shared" si="176"/>
        <v>13.254445612684782</v>
      </c>
      <c r="W77" s="50">
        <f t="shared" si="176"/>
        <v>41.811594749099392</v>
      </c>
      <c r="X77" s="50">
        <f t="shared" si="176"/>
        <v>19.828047120131391</v>
      </c>
      <c r="Y77" s="50">
        <f t="shared" si="176"/>
        <v>-76.647222497116118</v>
      </c>
      <c r="Z77" s="14" t="str">
        <f t="shared" ref="Z77:Z82" si="177">+N77</f>
        <v>โนนสัง,รพช.</v>
      </c>
      <c r="AA77" s="15">
        <f t="shared" ref="AA77:AK82" si="178">+O77/100</f>
        <v>0.13936567693218671</v>
      </c>
      <c r="AB77" s="15">
        <f t="shared" si="178"/>
        <v>-1.5003990300514707E-2</v>
      </c>
      <c r="AC77" s="15">
        <f t="shared" si="178"/>
        <v>0.4027633544149497</v>
      </c>
      <c r="AD77" s="15">
        <f t="shared" si="178"/>
        <v>0.13297249001409822</v>
      </c>
      <c r="AE77" s="15">
        <f t="shared" si="178"/>
        <v>0.16665242720696102</v>
      </c>
      <c r="AF77" s="15">
        <f t="shared" si="178"/>
        <v>3.7154484924503933E-2</v>
      </c>
      <c r="AG77" s="15">
        <f t="shared" si="178"/>
        <v>0.2602665042575612</v>
      </c>
      <c r="AH77" s="15">
        <f t="shared" si="178"/>
        <v>0.13254445612684781</v>
      </c>
      <c r="AI77" s="15">
        <f t="shared" si="178"/>
        <v>0.4181159474909939</v>
      </c>
      <c r="AJ77" s="15">
        <f t="shared" si="178"/>
        <v>0.1982804712013139</v>
      </c>
      <c r="AK77" s="15">
        <f t="shared" si="178"/>
        <v>-0.76647222497116119</v>
      </c>
      <c r="AL77" s="14" t="str">
        <f t="shared" ref="AL77:AL82" si="179">+Z77</f>
        <v>โนนสัง,รพช.</v>
      </c>
      <c r="AM77" s="16" t="str">
        <f>+IF(AND(C77&lt;C85),"OK","Not OK")</f>
        <v>OK</v>
      </c>
      <c r="AN77" s="16" t="str">
        <f t="shared" ref="AN77:AW77" si="180">+IF(AND(D77&lt;D85),"OK","Not OK")</f>
        <v>OK</v>
      </c>
      <c r="AO77" s="16" t="str">
        <f t="shared" si="180"/>
        <v>Not OK</v>
      </c>
      <c r="AP77" s="16" t="str">
        <f t="shared" si="180"/>
        <v>OK</v>
      </c>
      <c r="AQ77" s="16" t="str">
        <f t="shared" si="180"/>
        <v>OK</v>
      </c>
      <c r="AR77" s="16" t="str">
        <f t="shared" si="180"/>
        <v>OK</v>
      </c>
      <c r="AS77" s="16" t="str">
        <f t="shared" si="180"/>
        <v>OK</v>
      </c>
      <c r="AT77" s="16" t="str">
        <f t="shared" si="180"/>
        <v>OK</v>
      </c>
      <c r="AU77" s="16" t="str">
        <f t="shared" si="180"/>
        <v>Not OK</v>
      </c>
      <c r="AV77" s="16" t="str">
        <f t="shared" si="180"/>
        <v>OK</v>
      </c>
      <c r="AW77" s="16" t="str">
        <f t="shared" si="180"/>
        <v>OK</v>
      </c>
    </row>
    <row r="78" spans="1:49" ht="13.5" customHeight="1">
      <c r="A78" s="297" t="str">
        <f>+'8.คำนวณ'!E52</f>
        <v>หนองบัวลำภู</v>
      </c>
      <c r="B78" s="14" t="str">
        <f>+'8.คำนวณ'!G52</f>
        <v>สุวรรณคูหา,รพช.</v>
      </c>
      <c r="C78" s="337">
        <f>+'8.คำนวณ'!Y52</f>
        <v>12982.234647292182</v>
      </c>
      <c r="D78" s="53">
        <f>+'8.คำนวณ'!Z52</f>
        <v>81.182539250825954</v>
      </c>
      <c r="E78" s="337">
        <f>+'8.คำนวณ'!AA52</f>
        <v>2578.3358177459431</v>
      </c>
      <c r="F78" s="337">
        <f>+'8.คำนวณ'!AB52</f>
        <v>1051.4865084973048</v>
      </c>
      <c r="G78" s="337">
        <f>+'8.คำนวณ'!AC52</f>
        <v>964.13547283412106</v>
      </c>
      <c r="H78" s="337">
        <f>+'8.คำนวณ'!AD52</f>
        <v>1623.9586378245754</v>
      </c>
      <c r="I78" s="53">
        <f>+'8.คำนวณ'!AE52</f>
        <v>829.934213509541</v>
      </c>
      <c r="J78" s="53">
        <f>+'8.คำนวณ'!AF52</f>
        <v>431.76998287840627</v>
      </c>
      <c r="K78" s="53">
        <f>+'8.คำนวณ'!AG52</f>
        <v>462.50561006663185</v>
      </c>
      <c r="L78" s="337">
        <f>+'8.คำนวณ'!AH52</f>
        <v>184.13821444323233</v>
      </c>
      <c r="M78" s="53">
        <f>+'8.คำนวณ'!AI52</f>
        <v>349.14738418486792</v>
      </c>
      <c r="N78" s="14" t="str">
        <f t="shared" si="175"/>
        <v>สุวรรณคูหา,รพช.</v>
      </c>
      <c r="O78" s="50">
        <f>+(C78-C83)*100/C83</f>
        <v>22.620981678121176</v>
      </c>
      <c r="P78" s="50">
        <f t="shared" ref="P78:Y78" si="181">+(D78-D83)*100/D83</f>
        <v>20.292529530473043</v>
      </c>
      <c r="Q78" s="50">
        <f t="shared" si="181"/>
        <v>33.865638171178588</v>
      </c>
      <c r="R78" s="50">
        <f t="shared" si="181"/>
        <v>37.329485493215593</v>
      </c>
      <c r="S78" s="50">
        <f t="shared" si="181"/>
        <v>24.905576812787277</v>
      </c>
      <c r="T78" s="50">
        <f t="shared" si="181"/>
        <v>88.639901884194643</v>
      </c>
      <c r="U78" s="50">
        <f t="shared" si="181"/>
        <v>13.605682493782229</v>
      </c>
      <c r="V78" s="50">
        <f t="shared" si="181"/>
        <v>19.447383078717635</v>
      </c>
      <c r="W78" s="50">
        <f t="shared" si="181"/>
        <v>1.8225517446586208</v>
      </c>
      <c r="X78" s="50">
        <f t="shared" si="181"/>
        <v>126.26793645783634</v>
      </c>
      <c r="Y78" s="50">
        <f t="shared" si="181"/>
        <v>-43.095926468090951</v>
      </c>
      <c r="Z78" s="14" t="str">
        <f t="shared" si="177"/>
        <v>สุวรรณคูหา,รพช.</v>
      </c>
      <c r="AA78" s="15">
        <f t="shared" si="178"/>
        <v>0.22620981678121177</v>
      </c>
      <c r="AB78" s="15">
        <f t="shared" si="178"/>
        <v>0.20292529530473044</v>
      </c>
      <c r="AC78" s="15">
        <f t="shared" si="178"/>
        <v>0.33865638171178586</v>
      </c>
      <c r="AD78" s="15">
        <f t="shared" si="178"/>
        <v>0.37329485493215592</v>
      </c>
      <c r="AE78" s="15">
        <f t="shared" si="178"/>
        <v>0.24905576812787278</v>
      </c>
      <c r="AF78" s="15">
        <f t="shared" si="178"/>
        <v>0.88639901884194638</v>
      </c>
      <c r="AG78" s="15">
        <f t="shared" si="178"/>
        <v>0.13605682493782228</v>
      </c>
      <c r="AH78" s="15">
        <f t="shared" si="178"/>
        <v>0.19447383078717637</v>
      </c>
      <c r="AI78" s="15">
        <f t="shared" si="178"/>
        <v>1.8225517446586209E-2</v>
      </c>
      <c r="AJ78" s="15">
        <f t="shared" si="178"/>
        <v>1.2626793645783634</v>
      </c>
      <c r="AK78" s="15">
        <f t="shared" si="178"/>
        <v>-0.4309592646809095</v>
      </c>
      <c r="AL78" s="14" t="str">
        <f t="shared" si="179"/>
        <v>สุวรรณคูหา,รพช.</v>
      </c>
      <c r="AM78" s="16" t="str">
        <f>+IF(AND(C78&lt;C85),"OK","Not OK")</f>
        <v>Not OK</v>
      </c>
      <c r="AN78" s="16" t="str">
        <f t="shared" ref="AN78:AW78" si="182">+IF(AND(D78&lt;D85),"OK","Not OK")</f>
        <v>OK</v>
      </c>
      <c r="AO78" s="16" t="str">
        <f t="shared" si="182"/>
        <v>Not OK</v>
      </c>
      <c r="AP78" s="16" t="str">
        <f t="shared" si="182"/>
        <v>Not OK</v>
      </c>
      <c r="AQ78" s="16" t="str">
        <f t="shared" si="182"/>
        <v>Not OK</v>
      </c>
      <c r="AR78" s="16" t="str">
        <f t="shared" si="182"/>
        <v>Not OK</v>
      </c>
      <c r="AS78" s="16" t="str">
        <f t="shared" si="182"/>
        <v>OK</v>
      </c>
      <c r="AT78" s="16" t="str">
        <f t="shared" si="182"/>
        <v>OK</v>
      </c>
      <c r="AU78" s="16" t="str">
        <f t="shared" si="182"/>
        <v>OK</v>
      </c>
      <c r="AV78" s="16" t="str">
        <f t="shared" si="182"/>
        <v>Not OK</v>
      </c>
      <c r="AW78" s="16" t="str">
        <f t="shared" si="182"/>
        <v>OK</v>
      </c>
    </row>
    <row r="79" spans="1:49" s="41" customFormat="1" ht="13.5" customHeight="1">
      <c r="A79" s="297" t="str">
        <f>+'8.คำนวณ'!E53</f>
        <v>อุดรธานี</v>
      </c>
      <c r="B79" s="14" t="str">
        <f>+'8.คำนวณ'!G53</f>
        <v>โนนสะอาด,รพช.</v>
      </c>
      <c r="C79" s="53">
        <f>+'8.คำนวณ'!Y53</f>
        <v>9453.423777259788</v>
      </c>
      <c r="D79" s="53">
        <f>+'8.คำนวณ'!Z53</f>
        <v>23.357238806332045</v>
      </c>
      <c r="E79" s="53">
        <f>+'8.คำนวณ'!AA53</f>
        <v>1653.7259119733733</v>
      </c>
      <c r="F79" s="53">
        <f>+'8.คำนวณ'!AB53</f>
        <v>580.06380313951286</v>
      </c>
      <c r="G79" s="53">
        <f>+'8.คำนวณ'!AC53</f>
        <v>683.29724545003398</v>
      </c>
      <c r="H79" s="53">
        <f>+'8.คำนวณ'!AD53</f>
        <v>486.0219780450704</v>
      </c>
      <c r="I79" s="53">
        <f>+'8.คำนวณ'!AE53</f>
        <v>583.17325982694047</v>
      </c>
      <c r="J79" s="53">
        <f>+'8.คำนวณ'!AF53</f>
        <v>136.2580843830975</v>
      </c>
      <c r="K79" s="53">
        <f>+'8.คำนวณ'!AG53</f>
        <v>463.4218996461542</v>
      </c>
      <c r="L79" s="53">
        <f>+'8.คำนวณ'!AH53</f>
        <v>35.714676519605383</v>
      </c>
      <c r="M79" s="53">
        <f>+'8.คำนวณ'!AI53</f>
        <v>185.50767743614529</v>
      </c>
      <c r="N79" s="14" t="str">
        <f t="shared" si="175"/>
        <v>โนนสะอาด,รพช.</v>
      </c>
      <c r="O79" s="52">
        <f>+(C79-C83)*100/C83</f>
        <v>-10.709663222065583</v>
      </c>
      <c r="P79" s="52">
        <f t="shared" ref="P79:Y79" si="183">+(D79-D83)*100/D83</f>
        <v>-65.390324510791615</v>
      </c>
      <c r="Q79" s="52">
        <f t="shared" si="183"/>
        <v>-14.139549610700341</v>
      </c>
      <c r="R79" s="52">
        <f t="shared" si="183"/>
        <v>-24.240717313405856</v>
      </c>
      <c r="S79" s="52">
        <f t="shared" si="183"/>
        <v>-11.477547520742251</v>
      </c>
      <c r="T79" s="52">
        <f t="shared" si="183"/>
        <v>-43.543427697886877</v>
      </c>
      <c r="U79" s="52">
        <f t="shared" si="183"/>
        <v>-20.17223158615845</v>
      </c>
      <c r="V79" s="52">
        <f t="shared" si="183"/>
        <v>-62.304763535487403</v>
      </c>
      <c r="W79" s="52">
        <f t="shared" si="183"/>
        <v>2.0242767423523036</v>
      </c>
      <c r="X79" s="52">
        <f t="shared" si="183"/>
        <v>-56.114019125337208</v>
      </c>
      <c r="Y79" s="52">
        <f t="shared" si="183"/>
        <v>-69.765941273755132</v>
      </c>
      <c r="Z79" s="14" t="str">
        <f t="shared" si="177"/>
        <v>โนนสะอาด,รพช.</v>
      </c>
      <c r="AA79" s="15">
        <f t="shared" si="178"/>
        <v>-0.10709663222065582</v>
      </c>
      <c r="AB79" s="15">
        <f t="shared" si="178"/>
        <v>-0.6539032451079162</v>
      </c>
      <c r="AC79" s="15">
        <f t="shared" si="178"/>
        <v>-0.14139549610700342</v>
      </c>
      <c r="AD79" s="15">
        <f t="shared" si="178"/>
        <v>-0.24240717313405857</v>
      </c>
      <c r="AE79" s="15">
        <f t="shared" si="178"/>
        <v>-0.11477547520742251</v>
      </c>
      <c r="AF79" s="15">
        <f t="shared" si="178"/>
        <v>-0.43543427697886877</v>
      </c>
      <c r="AG79" s="15">
        <f t="shared" si="178"/>
        <v>-0.20172231586158451</v>
      </c>
      <c r="AH79" s="15">
        <f t="shared" si="178"/>
        <v>-0.62304763535487406</v>
      </c>
      <c r="AI79" s="15">
        <f t="shared" si="178"/>
        <v>2.0242767423523034E-2</v>
      </c>
      <c r="AJ79" s="15">
        <f t="shared" si="178"/>
        <v>-0.56114019125337211</v>
      </c>
      <c r="AK79" s="15">
        <f t="shared" si="178"/>
        <v>-0.69765941273755128</v>
      </c>
      <c r="AL79" s="14" t="str">
        <f t="shared" si="179"/>
        <v>โนนสะอาด,รพช.</v>
      </c>
      <c r="AM79" s="16" t="str">
        <f>+IF(AND(C79&lt;C85),"OK","Not OK")</f>
        <v>OK</v>
      </c>
      <c r="AN79" s="16" t="str">
        <f t="shared" ref="AN79:AW79" si="184">+IF(AND(D79&lt;D85),"OK","Not OK")</f>
        <v>OK</v>
      </c>
      <c r="AO79" s="16" t="str">
        <f t="shared" si="184"/>
        <v>OK</v>
      </c>
      <c r="AP79" s="16" t="str">
        <f t="shared" si="184"/>
        <v>OK</v>
      </c>
      <c r="AQ79" s="16" t="str">
        <f t="shared" si="184"/>
        <v>OK</v>
      </c>
      <c r="AR79" s="16" t="str">
        <f t="shared" si="184"/>
        <v>OK</v>
      </c>
      <c r="AS79" s="16" t="str">
        <f t="shared" si="184"/>
        <v>OK</v>
      </c>
      <c r="AT79" s="16" t="str">
        <f t="shared" si="184"/>
        <v>OK</v>
      </c>
      <c r="AU79" s="16" t="str">
        <f t="shared" si="184"/>
        <v>OK</v>
      </c>
      <c r="AV79" s="16" t="str">
        <f t="shared" si="184"/>
        <v>OK</v>
      </c>
      <c r="AW79" s="16" t="str">
        <f t="shared" si="184"/>
        <v>OK</v>
      </c>
    </row>
    <row r="80" spans="1:49" ht="13.5" customHeight="1">
      <c r="A80" s="297" t="str">
        <f>+'8.คำนวณ'!E54</f>
        <v>เลย</v>
      </c>
      <c r="B80" s="14" t="str">
        <f>+'8.คำนวณ'!G54</f>
        <v>ปากชม,รพช.</v>
      </c>
      <c r="C80" s="53">
        <f>+'8.คำนวณ'!Y54</f>
        <v>8639.9363377999107</v>
      </c>
      <c r="D80" s="53">
        <f>+'8.คำนวณ'!Z54</f>
        <v>90.657188213013967</v>
      </c>
      <c r="E80" s="53">
        <f>+'8.คำนวณ'!AA54</f>
        <v>1230.7334515507184</v>
      </c>
      <c r="F80" s="53">
        <f>+'8.คำนวณ'!AB54</f>
        <v>748.02574804139476</v>
      </c>
      <c r="G80" s="53">
        <f>+'8.คำนวณ'!AC54</f>
        <v>605.28436651272602</v>
      </c>
      <c r="H80" s="53">
        <f>+'8.คำนวณ'!AD54</f>
        <v>607.5700130911622</v>
      </c>
      <c r="I80" s="53">
        <f>+'8.คำนวณ'!AE54</f>
        <v>485.1956703681488</v>
      </c>
      <c r="J80" s="53">
        <f>+'8.คำนวณ'!AF54</f>
        <v>224.75165464400774</v>
      </c>
      <c r="K80" s="53">
        <f>+'8.คำนวณ'!AG54</f>
        <v>432.38524470077056</v>
      </c>
      <c r="L80" s="53">
        <f>+'8.คำนวณ'!AH54</f>
        <v>48.726417714617085</v>
      </c>
      <c r="M80" s="53">
        <f>+'8.คำนวณ'!AI54</f>
        <v>351.81518862370262</v>
      </c>
      <c r="N80" s="14" t="str">
        <f t="shared" si="175"/>
        <v>ปากชม,รพช.</v>
      </c>
      <c r="O80" s="50">
        <f t="shared" ref="O80:Y80" si="185">+(C80-C83)*100/C83</f>
        <v>-18.393288662482128</v>
      </c>
      <c r="P80" s="50">
        <f t="shared" si="185"/>
        <v>34.331625875482622</v>
      </c>
      <c r="Q80" s="50">
        <f t="shared" si="185"/>
        <v>-36.101062640286301</v>
      </c>
      <c r="R80" s="50">
        <f t="shared" si="185"/>
        <v>-2.304033114975752</v>
      </c>
      <c r="S80" s="50">
        <f t="shared" si="185"/>
        <v>-21.584263762441079</v>
      </c>
      <c r="T80" s="50">
        <f t="shared" si="185"/>
        <v>-29.424343091134567</v>
      </c>
      <c r="U80" s="50">
        <f t="shared" si="185"/>
        <v>-33.583910172697003</v>
      </c>
      <c r="V80" s="50">
        <f t="shared" si="185"/>
        <v>-37.823382693560873</v>
      </c>
      <c r="W80" s="50">
        <f t="shared" si="185"/>
        <v>-4.8085731417867361</v>
      </c>
      <c r="X80" s="50">
        <f t="shared" si="185"/>
        <v>-40.125269376564312</v>
      </c>
      <c r="Y80" s="50">
        <f t="shared" si="185"/>
        <v>-42.661127449588712</v>
      </c>
      <c r="Z80" s="14" t="str">
        <f t="shared" si="177"/>
        <v>ปากชม,รพช.</v>
      </c>
      <c r="AA80" s="15">
        <f t="shared" si="178"/>
        <v>-0.18393288662482127</v>
      </c>
      <c r="AB80" s="15">
        <f t="shared" si="178"/>
        <v>0.34331625875482624</v>
      </c>
      <c r="AC80" s="15">
        <f t="shared" si="178"/>
        <v>-0.36101062640286302</v>
      </c>
      <c r="AD80" s="15">
        <f t="shared" si="178"/>
        <v>-2.304033114975752E-2</v>
      </c>
      <c r="AE80" s="15">
        <f t="shared" si="178"/>
        <v>-0.2158426376244108</v>
      </c>
      <c r="AF80" s="15">
        <f t="shared" si="178"/>
        <v>-0.29424343091134569</v>
      </c>
      <c r="AG80" s="15">
        <f t="shared" si="178"/>
        <v>-0.33583910172697001</v>
      </c>
      <c r="AH80" s="15">
        <f t="shared" si="178"/>
        <v>-0.37823382693560875</v>
      </c>
      <c r="AI80" s="15">
        <f t="shared" si="178"/>
        <v>-4.8085731417867358E-2</v>
      </c>
      <c r="AJ80" s="15">
        <f t="shared" si="178"/>
        <v>-0.4012526937656431</v>
      </c>
      <c r="AK80" s="15">
        <f t="shared" si="178"/>
        <v>-0.42661127449588709</v>
      </c>
      <c r="AL80" s="14" t="str">
        <f t="shared" si="179"/>
        <v>ปากชม,รพช.</v>
      </c>
      <c r="AM80" s="16" t="str">
        <f>+IF(AND(C80&lt;C85),"OK","Not OK")</f>
        <v>OK</v>
      </c>
      <c r="AN80" s="16" t="str">
        <f t="shared" ref="AN80:AW80" si="186">+IF(AND(D80&lt;D85),"OK","Not OK")</f>
        <v>OK</v>
      </c>
      <c r="AO80" s="16" t="str">
        <f t="shared" si="186"/>
        <v>OK</v>
      </c>
      <c r="AP80" s="16" t="str">
        <f t="shared" si="186"/>
        <v>OK</v>
      </c>
      <c r="AQ80" s="16" t="str">
        <f t="shared" si="186"/>
        <v>OK</v>
      </c>
      <c r="AR80" s="16" t="str">
        <f t="shared" si="186"/>
        <v>OK</v>
      </c>
      <c r="AS80" s="16" t="str">
        <f t="shared" si="186"/>
        <v>OK</v>
      </c>
      <c r="AT80" s="16" t="str">
        <f t="shared" si="186"/>
        <v>OK</v>
      </c>
      <c r="AU80" s="16" t="str">
        <f t="shared" si="186"/>
        <v>OK</v>
      </c>
      <c r="AV80" s="16" t="str">
        <f t="shared" si="186"/>
        <v>OK</v>
      </c>
      <c r="AW80" s="16" t="str">
        <f t="shared" si="186"/>
        <v>OK</v>
      </c>
    </row>
    <row r="81" spans="1:49" ht="13.5" customHeight="1">
      <c r="A81" s="297" t="str">
        <f>+'8.คำนวณ'!E55</f>
        <v>บึงกาฬ</v>
      </c>
      <c r="B81" s="14" t="str">
        <f>+'8.คำนวณ'!G55</f>
        <v>พรเจริญ,รพช.</v>
      </c>
      <c r="C81" s="53">
        <f>+'8.คำนวณ'!Y55</f>
        <v>9420.4690793690152</v>
      </c>
      <c r="D81" s="53">
        <f>+'8.คำนวณ'!Z55</f>
        <v>23.849278727392825</v>
      </c>
      <c r="E81" s="53">
        <f>+'8.คำนวณ'!AA55</f>
        <v>1812.933794502763</v>
      </c>
      <c r="F81" s="53">
        <f>+'8.คำนวณ'!AB55</f>
        <v>815.75190336848993</v>
      </c>
      <c r="G81" s="53">
        <f>+'8.คำนวณ'!AC55</f>
        <v>797.96424398309887</v>
      </c>
      <c r="H81" s="53">
        <f>+'8.คำนวณ'!AD55</f>
        <v>578.22241475092392</v>
      </c>
      <c r="I81" s="337">
        <f>+'8.คำนวณ'!AE55</f>
        <v>1221.1582609912937</v>
      </c>
      <c r="J81" s="53">
        <f>+'8.คำนวณ'!AF55</f>
        <v>504.11725322278659</v>
      </c>
      <c r="K81" s="53">
        <f>+'8.คำนวณ'!AG55</f>
        <v>431.1807071250048</v>
      </c>
      <c r="L81" s="53">
        <f>+'8.คำนวณ'!AH55</f>
        <v>47.510437843029479</v>
      </c>
      <c r="M81" s="53">
        <f>+'8.คำนวณ'!AI55</f>
        <v>604.44008185363521</v>
      </c>
      <c r="N81" s="14" t="str">
        <f t="shared" si="175"/>
        <v>พรเจริญ,รพช.</v>
      </c>
      <c r="O81" s="50">
        <f t="shared" ref="O81:Y81" si="187">+(C81-C83)*100/C83</f>
        <v>-11.020929927379319</v>
      </c>
      <c r="P81" s="50">
        <f t="shared" si="187"/>
        <v>-64.661242527392417</v>
      </c>
      <c r="Q81" s="50">
        <f t="shared" si="187"/>
        <v>-5.8735725219164712</v>
      </c>
      <c r="R81" s="50">
        <f t="shared" si="187"/>
        <v>6.5413472016918313</v>
      </c>
      <c r="S81" s="50">
        <f t="shared" si="187"/>
        <v>3.3777793464061063</v>
      </c>
      <c r="T81" s="50">
        <f t="shared" si="187"/>
        <v>-32.833375773675911</v>
      </c>
      <c r="U81" s="50">
        <f t="shared" si="187"/>
        <v>67.158451133357573</v>
      </c>
      <c r="V81" s="50">
        <f t="shared" si="187"/>
        <v>39.461956713305824</v>
      </c>
      <c r="W81" s="50">
        <f t="shared" si="187"/>
        <v>-5.0737571459745441</v>
      </c>
      <c r="X81" s="50">
        <f t="shared" si="187"/>
        <v>-41.619458169207434</v>
      </c>
      <c r="Y81" s="50">
        <f t="shared" si="187"/>
        <v>-1.4882985770251986</v>
      </c>
      <c r="Z81" s="14" t="str">
        <f t="shared" si="177"/>
        <v>พรเจริญ,รพช.</v>
      </c>
      <c r="AA81" s="15">
        <f t="shared" si="178"/>
        <v>-0.11020929927379319</v>
      </c>
      <c r="AB81" s="15">
        <f t="shared" si="178"/>
        <v>-0.64661242527392415</v>
      </c>
      <c r="AC81" s="15">
        <f t="shared" si="178"/>
        <v>-5.873572521916471E-2</v>
      </c>
      <c r="AD81" s="15">
        <f t="shared" si="178"/>
        <v>6.5413472016918314E-2</v>
      </c>
      <c r="AE81" s="15">
        <f t="shared" si="178"/>
        <v>3.3777793464061061E-2</v>
      </c>
      <c r="AF81" s="15">
        <f t="shared" si="178"/>
        <v>-0.3283337577367591</v>
      </c>
      <c r="AG81" s="15">
        <f t="shared" si="178"/>
        <v>0.67158451133357577</v>
      </c>
      <c r="AH81" s="15">
        <f t="shared" si="178"/>
        <v>0.39461956713305824</v>
      </c>
      <c r="AI81" s="15">
        <f t="shared" si="178"/>
        <v>-5.0737571459745438E-2</v>
      </c>
      <c r="AJ81" s="15">
        <f t="shared" si="178"/>
        <v>-0.41619458169207435</v>
      </c>
      <c r="AK81" s="15">
        <f t="shared" si="178"/>
        <v>-1.4882985770251987E-2</v>
      </c>
      <c r="AL81" s="14" t="str">
        <f t="shared" si="179"/>
        <v>พรเจริญ,รพช.</v>
      </c>
      <c r="AM81" s="16" t="str">
        <f>+IF(AND(C81&lt;C85),"OK","Not OK")</f>
        <v>OK</v>
      </c>
      <c r="AN81" s="16" t="str">
        <f t="shared" ref="AN81:AW81" si="188">+IF(AND(D81&lt;D85),"OK","Not OK")</f>
        <v>OK</v>
      </c>
      <c r="AO81" s="16" t="str">
        <f t="shared" si="188"/>
        <v>OK</v>
      </c>
      <c r="AP81" s="16" t="str">
        <f t="shared" si="188"/>
        <v>OK</v>
      </c>
      <c r="AQ81" s="16" t="str">
        <f t="shared" si="188"/>
        <v>OK</v>
      </c>
      <c r="AR81" s="16" t="str">
        <f t="shared" si="188"/>
        <v>OK</v>
      </c>
      <c r="AS81" s="16" t="str">
        <f t="shared" si="188"/>
        <v>Not OK</v>
      </c>
      <c r="AT81" s="16" t="str">
        <f t="shared" si="188"/>
        <v>OK</v>
      </c>
      <c r="AU81" s="16" t="str">
        <f t="shared" si="188"/>
        <v>OK</v>
      </c>
      <c r="AV81" s="16" t="str">
        <f t="shared" si="188"/>
        <v>OK</v>
      </c>
      <c r="AW81" s="16" t="str">
        <f t="shared" si="188"/>
        <v>OK</v>
      </c>
    </row>
    <row r="82" spans="1:49" ht="13.5" customHeight="1">
      <c r="A82" s="297" t="str">
        <f>+'8.คำนวณ'!E56</f>
        <v>นครพนม</v>
      </c>
      <c r="B82" s="14" t="str">
        <f>+'8.คำนวณ'!G56</f>
        <v>นาแก,รพช.</v>
      </c>
      <c r="C82" s="53">
        <f>+'8.คำนวณ'!Y56</f>
        <v>10964.864339714135</v>
      </c>
      <c r="D82" s="337">
        <f>+'8.คำนวณ'!Z56</f>
        <v>119.4043303413503</v>
      </c>
      <c r="E82" s="53">
        <f>+'8.คำนวณ'!AA56</f>
        <v>1578.8359954179625</v>
      </c>
      <c r="F82" s="53">
        <f>+'8.คำนวณ'!AB56</f>
        <v>531.19423635979808</v>
      </c>
      <c r="G82" s="53">
        <f>+'8.คำนวณ'!AC56</f>
        <v>680.13835627782692</v>
      </c>
      <c r="H82" s="53">
        <f>+'8.คำนวณ'!AD56</f>
        <v>976.62943418155908</v>
      </c>
      <c r="I82" s="53">
        <f>+'8.คำนวณ'!AE56</f>
        <v>343.10041852020106</v>
      </c>
      <c r="J82" s="53">
        <f>+'8.คำนวณ'!AF56</f>
        <v>462.55655384061578</v>
      </c>
      <c r="K82" s="53">
        <f>+'8.คำนวณ'!AG56</f>
        <v>291.72238175954641</v>
      </c>
      <c r="L82" s="53">
        <f>+'8.คำนวณ'!AH56</f>
        <v>74.677091296570126</v>
      </c>
      <c r="M82" s="337">
        <f>+'8.คำนวณ'!AI56</f>
        <v>2047.2347748497268</v>
      </c>
      <c r="N82" s="14" t="str">
        <f t="shared" si="175"/>
        <v>นาแก,รพช.</v>
      </c>
      <c r="O82" s="50">
        <f t="shared" ref="O82:Y82" si="189">+(C82-C83)*100/C83</f>
        <v>3.5663324405871832</v>
      </c>
      <c r="P82" s="50">
        <f t="shared" si="189"/>
        <v>76.927810662279882</v>
      </c>
      <c r="Q82" s="50">
        <f t="shared" si="189"/>
        <v>-18.027788839770462</v>
      </c>
      <c r="R82" s="50">
        <f t="shared" si="189"/>
        <v>-30.623331267935519</v>
      </c>
      <c r="S82" s="50">
        <f t="shared" si="189"/>
        <v>-11.886787596706217</v>
      </c>
      <c r="T82" s="50">
        <f t="shared" si="189"/>
        <v>13.445796186052259</v>
      </c>
      <c r="U82" s="50">
        <f t="shared" si="189"/>
        <v>-53.034642294040495</v>
      </c>
      <c r="V82" s="50">
        <f t="shared" si="189"/>
        <v>27.964360824340069</v>
      </c>
      <c r="W82" s="50">
        <f t="shared" si="189"/>
        <v>-35.776092948349074</v>
      </c>
      <c r="X82" s="50">
        <f t="shared" si="189"/>
        <v>-8.2372369068587297</v>
      </c>
      <c r="Y82" s="50">
        <f t="shared" si="189"/>
        <v>233.65851626557614</v>
      </c>
      <c r="Z82" s="14" t="str">
        <f t="shared" si="177"/>
        <v>นาแก,รพช.</v>
      </c>
      <c r="AA82" s="15">
        <f t="shared" si="178"/>
        <v>3.5663324405871832E-2</v>
      </c>
      <c r="AB82" s="15">
        <f t="shared" si="178"/>
        <v>0.76927810662279883</v>
      </c>
      <c r="AC82" s="15">
        <f t="shared" si="178"/>
        <v>-0.18027788839770462</v>
      </c>
      <c r="AD82" s="15">
        <f t="shared" si="178"/>
        <v>-0.30623331267935522</v>
      </c>
      <c r="AE82" s="15">
        <f t="shared" si="178"/>
        <v>-0.11886787596706216</v>
      </c>
      <c r="AF82" s="15">
        <f t="shared" si="178"/>
        <v>0.13445796186052258</v>
      </c>
      <c r="AG82" s="15">
        <f t="shared" si="178"/>
        <v>-0.5303464229404049</v>
      </c>
      <c r="AH82" s="15">
        <f t="shared" si="178"/>
        <v>0.27964360824340068</v>
      </c>
      <c r="AI82" s="15">
        <f t="shared" si="178"/>
        <v>-0.35776092948349075</v>
      </c>
      <c r="AJ82" s="15">
        <f t="shared" si="178"/>
        <v>-8.2372369068587303E-2</v>
      </c>
      <c r="AK82" s="15">
        <f t="shared" si="178"/>
        <v>2.3365851626557612</v>
      </c>
      <c r="AL82" s="14" t="str">
        <f t="shared" si="179"/>
        <v>นาแก,รพช.</v>
      </c>
      <c r="AM82" s="16" t="str">
        <f>+IF(AND(C82&lt;C85),"OK","Not OK")</f>
        <v>OK</v>
      </c>
      <c r="AN82" s="16" t="str">
        <f t="shared" ref="AN82:AW82" si="190">+IF(AND(D82&lt;D85),"OK","Not OK")</f>
        <v>Not OK</v>
      </c>
      <c r="AO82" s="16" t="str">
        <f t="shared" si="190"/>
        <v>OK</v>
      </c>
      <c r="AP82" s="16" t="str">
        <f t="shared" si="190"/>
        <v>OK</v>
      </c>
      <c r="AQ82" s="16" t="str">
        <f t="shared" si="190"/>
        <v>OK</v>
      </c>
      <c r="AR82" s="16" t="str">
        <f t="shared" si="190"/>
        <v>OK</v>
      </c>
      <c r="AS82" s="16" t="str">
        <f t="shared" si="190"/>
        <v>OK</v>
      </c>
      <c r="AT82" s="16" t="str">
        <f t="shared" si="190"/>
        <v>OK</v>
      </c>
      <c r="AU82" s="16" t="str">
        <f t="shared" si="190"/>
        <v>OK</v>
      </c>
      <c r="AV82" s="16" t="str">
        <f t="shared" si="190"/>
        <v>OK</v>
      </c>
      <c r="AW82" s="16" t="str">
        <f t="shared" si="190"/>
        <v>Not OK</v>
      </c>
    </row>
    <row r="83" spans="1:49" ht="13.5" customHeight="1">
      <c r="B83" s="18" t="s">
        <v>144</v>
      </c>
      <c r="C83" s="19">
        <f t="shared" ref="C83:M83" si="191">AVERAGE(C77:C82)</f>
        <v>10587.286506456468</v>
      </c>
      <c r="D83" s="19">
        <f t="shared" si="191"/>
        <v>67.487598413383125</v>
      </c>
      <c r="E83" s="19">
        <f t="shared" si="191"/>
        <v>1926.0624705265564</v>
      </c>
      <c r="F83" s="19">
        <f t="shared" si="191"/>
        <v>765.66696854715212</v>
      </c>
      <c r="G83" s="19">
        <f t="shared" si="191"/>
        <v>771.89145387735573</v>
      </c>
      <c r="H83" s="19">
        <f t="shared" si="191"/>
        <v>860.87758825358048</v>
      </c>
      <c r="I83" s="19">
        <f t="shared" si="191"/>
        <v>730.53934916940818</v>
      </c>
      <c r="J83" s="19">
        <f t="shared" si="191"/>
        <v>361.47295298538546</v>
      </c>
      <c r="K83" s="19">
        <f t="shared" si="191"/>
        <v>454.22708637911722</v>
      </c>
      <c r="L83" s="19">
        <f t="shared" si="191"/>
        <v>81.380604484164451</v>
      </c>
      <c r="M83" s="19">
        <f t="shared" si="191"/>
        <v>613.5718631621038</v>
      </c>
      <c r="V83" s="49"/>
      <c r="W83" s="49"/>
      <c r="X83" s="49"/>
      <c r="Y83" s="49"/>
    </row>
    <row r="84" spans="1:49" ht="13.5" customHeight="1">
      <c r="B84" s="20" t="s">
        <v>268</v>
      </c>
      <c r="C84" s="21">
        <f t="shared" ref="C84:M84" si="192">+STDEV(C77:C82)</f>
        <v>1702.6294360789325</v>
      </c>
      <c r="D84" s="21">
        <f t="shared" si="192"/>
        <v>38.13802632295409</v>
      </c>
      <c r="E84" s="21">
        <f t="shared" si="192"/>
        <v>586.2181313157522</v>
      </c>
      <c r="F84" s="21">
        <f t="shared" si="192"/>
        <v>191.9918405895092</v>
      </c>
      <c r="G84" s="21">
        <f t="shared" si="192"/>
        <v>140.15039604413354</v>
      </c>
      <c r="H84" s="21">
        <f t="shared" si="192"/>
        <v>419.83083525740903</v>
      </c>
      <c r="I84" s="21">
        <f t="shared" si="192"/>
        <v>322.10456516379162</v>
      </c>
      <c r="J84" s="21">
        <f t="shared" si="192"/>
        <v>146.43558321294728</v>
      </c>
      <c r="K84" s="21">
        <f t="shared" si="192"/>
        <v>112.81711691637577</v>
      </c>
      <c r="L84" s="21">
        <f t="shared" si="192"/>
        <v>55.069594198370645</v>
      </c>
      <c r="M84" s="21">
        <f t="shared" si="192"/>
        <v>720.87686437745958</v>
      </c>
      <c r="O84" s="11"/>
      <c r="P84" s="11"/>
      <c r="Q84" s="11"/>
      <c r="R84" s="11"/>
      <c r="S84" s="11"/>
      <c r="T84" s="11"/>
      <c r="U84" s="11"/>
      <c r="AB84" s="59"/>
      <c r="AG84" s="59"/>
      <c r="AH84" s="59"/>
      <c r="AI84" s="59"/>
      <c r="AJ84" s="59"/>
      <c r="AK84" s="59"/>
      <c r="AT84" s="59"/>
      <c r="AU84" s="59"/>
      <c r="AV84" s="59"/>
      <c r="AW84" s="59"/>
    </row>
    <row r="85" spans="1:49" ht="13.5" customHeight="1">
      <c r="B85" s="20" t="s">
        <v>269</v>
      </c>
      <c r="C85" s="21">
        <f>+C83+C84</f>
        <v>12289.915942535401</v>
      </c>
      <c r="D85" s="21">
        <f t="shared" ref="D85:M85" si="193">+D83+D84</f>
        <v>105.62562473633722</v>
      </c>
      <c r="E85" s="21">
        <f t="shared" si="193"/>
        <v>2512.2806018423084</v>
      </c>
      <c r="F85" s="21">
        <f t="shared" si="193"/>
        <v>957.65880913666138</v>
      </c>
      <c r="G85" s="21">
        <f t="shared" si="193"/>
        <v>912.0418499214893</v>
      </c>
      <c r="H85" s="21">
        <f t="shared" si="193"/>
        <v>1280.7084235109896</v>
      </c>
      <c r="I85" s="21">
        <f t="shared" si="193"/>
        <v>1052.6439143331997</v>
      </c>
      <c r="J85" s="21">
        <f t="shared" si="193"/>
        <v>507.90853619833274</v>
      </c>
      <c r="K85" s="21">
        <f t="shared" si="193"/>
        <v>567.04420329549293</v>
      </c>
      <c r="L85" s="21">
        <f t="shared" si="193"/>
        <v>136.4501986825351</v>
      </c>
      <c r="M85" s="21">
        <f t="shared" si="193"/>
        <v>1334.4487275395634</v>
      </c>
      <c r="V85" s="184"/>
      <c r="W85" s="184"/>
      <c r="X85" s="184"/>
      <c r="Y85" s="184"/>
    </row>
    <row r="86" spans="1:49" ht="13.5" customHeight="1">
      <c r="B86" s="377" t="s">
        <v>151</v>
      </c>
      <c r="C86" s="386" t="s">
        <v>248</v>
      </c>
      <c r="D86" s="387"/>
      <c r="E86" s="387"/>
      <c r="F86" s="387"/>
      <c r="G86" s="387"/>
      <c r="H86" s="387"/>
      <c r="I86" s="387"/>
      <c r="J86" s="387"/>
      <c r="K86" s="387"/>
      <c r="L86" s="387"/>
      <c r="M86" s="388"/>
      <c r="N86" s="384" t="s">
        <v>151</v>
      </c>
      <c r="O86" s="386" t="s">
        <v>731</v>
      </c>
      <c r="P86" s="387"/>
      <c r="Q86" s="387"/>
      <c r="R86" s="387"/>
      <c r="S86" s="387"/>
      <c r="T86" s="387"/>
      <c r="U86" s="387"/>
      <c r="V86" s="387"/>
      <c r="W86" s="387"/>
      <c r="X86" s="387"/>
      <c r="Y86" s="388"/>
      <c r="Z86" s="384" t="s">
        <v>151</v>
      </c>
      <c r="AA86" s="386" t="s">
        <v>731</v>
      </c>
      <c r="AB86" s="387"/>
      <c r="AC86" s="387"/>
      <c r="AD86" s="387"/>
      <c r="AE86" s="387"/>
      <c r="AF86" s="387"/>
      <c r="AG86" s="387"/>
      <c r="AH86" s="387"/>
      <c r="AI86" s="387"/>
      <c r="AJ86" s="387"/>
      <c r="AK86" s="388"/>
      <c r="AL86" s="384" t="s">
        <v>151</v>
      </c>
      <c r="AM86" s="386" t="s">
        <v>732</v>
      </c>
      <c r="AN86" s="387"/>
      <c r="AO86" s="387"/>
      <c r="AP86" s="387"/>
      <c r="AQ86" s="387"/>
      <c r="AR86" s="387"/>
      <c r="AS86" s="387"/>
      <c r="AT86" s="387"/>
      <c r="AU86" s="387"/>
      <c r="AV86" s="387"/>
      <c r="AW86" s="388"/>
    </row>
    <row r="87" spans="1:49" ht="13.5" customHeight="1">
      <c r="B87" s="377"/>
      <c r="C87" s="38" t="s">
        <v>5</v>
      </c>
      <c r="D87" s="38" t="s">
        <v>8</v>
      </c>
      <c r="E87" s="38" t="s">
        <v>11</v>
      </c>
      <c r="F87" s="38" t="s">
        <v>17</v>
      </c>
      <c r="G87" s="38" t="s">
        <v>20</v>
      </c>
      <c r="H87" s="38" t="s">
        <v>23</v>
      </c>
      <c r="I87" s="38" t="s">
        <v>26</v>
      </c>
      <c r="J87" s="38" t="s">
        <v>29</v>
      </c>
      <c r="K87" s="38" t="s">
        <v>32</v>
      </c>
      <c r="L87" s="38" t="s">
        <v>35</v>
      </c>
      <c r="M87" s="38" t="s">
        <v>38</v>
      </c>
      <c r="N87" s="385"/>
      <c r="O87" s="38" t="s">
        <v>5</v>
      </c>
      <c r="P87" s="38" t="s">
        <v>8</v>
      </c>
      <c r="Q87" s="38" t="s">
        <v>11</v>
      </c>
      <c r="R87" s="38" t="s">
        <v>17</v>
      </c>
      <c r="S87" s="38" t="s">
        <v>20</v>
      </c>
      <c r="T87" s="38" t="s">
        <v>23</v>
      </c>
      <c r="U87" s="38" t="s">
        <v>26</v>
      </c>
      <c r="V87" s="38" t="s">
        <v>29</v>
      </c>
      <c r="W87" s="38" t="s">
        <v>32</v>
      </c>
      <c r="X87" s="38" t="s">
        <v>35</v>
      </c>
      <c r="Y87" s="38" t="s">
        <v>38</v>
      </c>
      <c r="Z87" s="385"/>
      <c r="AA87" s="38" t="s">
        <v>5</v>
      </c>
      <c r="AB87" s="38" t="s">
        <v>8</v>
      </c>
      <c r="AC87" s="38" t="s">
        <v>11</v>
      </c>
      <c r="AD87" s="38" t="s">
        <v>17</v>
      </c>
      <c r="AE87" s="38" t="s">
        <v>20</v>
      </c>
      <c r="AF87" s="38" t="s">
        <v>23</v>
      </c>
      <c r="AG87" s="38" t="s">
        <v>26</v>
      </c>
      <c r="AH87" s="38" t="s">
        <v>29</v>
      </c>
      <c r="AI87" s="38" t="s">
        <v>32</v>
      </c>
      <c r="AJ87" s="38" t="s">
        <v>35</v>
      </c>
      <c r="AK87" s="38" t="s">
        <v>38</v>
      </c>
      <c r="AL87" s="385"/>
      <c r="AM87" s="12" t="s">
        <v>5</v>
      </c>
      <c r="AN87" s="13" t="s">
        <v>8</v>
      </c>
      <c r="AO87" s="12" t="s">
        <v>11</v>
      </c>
      <c r="AP87" s="12" t="s">
        <v>17</v>
      </c>
      <c r="AQ87" s="12" t="s">
        <v>20</v>
      </c>
      <c r="AR87" s="12" t="s">
        <v>23</v>
      </c>
      <c r="AS87" s="12" t="s">
        <v>26</v>
      </c>
      <c r="AT87" s="38" t="s">
        <v>29</v>
      </c>
      <c r="AU87" s="38" t="s">
        <v>32</v>
      </c>
      <c r="AV87" s="38" t="s">
        <v>35</v>
      </c>
      <c r="AW87" s="38" t="s">
        <v>38</v>
      </c>
    </row>
    <row r="88" spans="1:49" ht="14.4" customHeight="1">
      <c r="A88" s="297" t="str">
        <f>+'8.คำนวณ'!E57</f>
        <v>อุดรธานี</v>
      </c>
      <c r="B88" s="14" t="str">
        <f>+'8.คำนวณ'!G57</f>
        <v>กุดจับ,รพช.</v>
      </c>
      <c r="C88" s="53">
        <f>+'8.คำนวณ'!Y57</f>
        <v>8653.0866081325112</v>
      </c>
      <c r="D88" s="53">
        <f>+'8.คำนวณ'!Z57</f>
        <v>38.287401984854974</v>
      </c>
      <c r="E88" s="53">
        <f>+'8.คำนวณ'!AA57</f>
        <v>1525.3739119798431</v>
      </c>
      <c r="F88" s="53">
        <f>+'8.คำนวณ'!AB57</f>
        <v>612.79587076939697</v>
      </c>
      <c r="G88" s="53">
        <f>+'8.คำนวณ'!AC57</f>
        <v>556.56858645048726</v>
      </c>
      <c r="H88" s="53">
        <f>+'8.คำนวณ'!AD57</f>
        <v>614.68050203240216</v>
      </c>
      <c r="I88" s="53">
        <f>+'8.คำนวณ'!AE57</f>
        <v>637.6997796270042</v>
      </c>
      <c r="J88" s="337">
        <f>+'8.คำนวณ'!AF57</f>
        <v>280.75864002390216</v>
      </c>
      <c r="K88" s="53">
        <f>+'8.คำนวณ'!AG57</f>
        <v>466.66228094956074</v>
      </c>
      <c r="L88" s="53">
        <f>+'8.คำนวณ'!AH57</f>
        <v>4.4586518428681443E-3</v>
      </c>
      <c r="M88" s="53">
        <f>+'8.คำนวณ'!AI57</f>
        <v>155.88723007905614</v>
      </c>
      <c r="N88" s="14" t="str">
        <f>+B88</f>
        <v>กุดจับ,รพช.</v>
      </c>
      <c r="O88" s="50">
        <f>+(C88-C93)*100/C93</f>
        <v>-6.5130552894015077</v>
      </c>
      <c r="P88" s="50">
        <f t="shared" ref="P88:Y88" si="194">+(D88-D93)*100/D93</f>
        <v>-18.364295508646119</v>
      </c>
      <c r="Q88" s="50">
        <f t="shared" si="194"/>
        <v>1.9000222254419095</v>
      </c>
      <c r="R88" s="50">
        <f t="shared" si="194"/>
        <v>6.5113268623148803</v>
      </c>
      <c r="S88" s="50">
        <f t="shared" si="194"/>
        <v>-22.99552248429703</v>
      </c>
      <c r="T88" s="50">
        <f t="shared" si="194"/>
        <v>-32.356523944608327</v>
      </c>
      <c r="U88" s="50">
        <f t="shared" si="194"/>
        <v>-20.038365112362847</v>
      </c>
      <c r="V88" s="50">
        <f t="shared" si="194"/>
        <v>66.685333005540031</v>
      </c>
      <c r="W88" s="50">
        <f t="shared" si="194"/>
        <v>13.444299032135516</v>
      </c>
      <c r="X88" s="50">
        <f t="shared" si="194"/>
        <v>-99.985618092218502</v>
      </c>
      <c r="Y88" s="50">
        <f t="shared" si="194"/>
        <v>-57.915918929307701</v>
      </c>
      <c r="Z88" s="14" t="str">
        <f>+N88</f>
        <v>กุดจับ,รพช.</v>
      </c>
      <c r="AA88" s="15">
        <f t="shared" ref="AA88:AK92" si="195">+O88/100</f>
        <v>-6.5130552894015079E-2</v>
      </c>
      <c r="AB88" s="15">
        <f t="shared" si="195"/>
        <v>-0.1836429550864612</v>
      </c>
      <c r="AC88" s="15">
        <f t="shared" si="195"/>
        <v>1.9000222254419094E-2</v>
      </c>
      <c r="AD88" s="15">
        <f t="shared" si="195"/>
        <v>6.5113268623148798E-2</v>
      </c>
      <c r="AE88" s="15">
        <f t="shared" si="195"/>
        <v>-0.22995522484297029</v>
      </c>
      <c r="AF88" s="15">
        <f t="shared" si="195"/>
        <v>-0.32356523944608329</v>
      </c>
      <c r="AG88" s="15">
        <f t="shared" si="195"/>
        <v>-0.20038365112362846</v>
      </c>
      <c r="AH88" s="15">
        <f t="shared" si="195"/>
        <v>0.66685333005540026</v>
      </c>
      <c r="AI88" s="15">
        <f t="shared" si="195"/>
        <v>0.13444299032135518</v>
      </c>
      <c r="AJ88" s="15">
        <f t="shared" si="195"/>
        <v>-0.99985618092218498</v>
      </c>
      <c r="AK88" s="15">
        <f t="shared" si="195"/>
        <v>-0.57915918929307697</v>
      </c>
      <c r="AL88" s="14" t="str">
        <f>+Z88</f>
        <v>กุดจับ,รพช.</v>
      </c>
      <c r="AM88" s="16" t="str">
        <f>+IF(AND(C88&lt;C95),"OK","Not OK")</f>
        <v>OK</v>
      </c>
      <c r="AN88" s="16" t="str">
        <f t="shared" ref="AN88:AW88" si="196">+IF(AND(D88&lt;D95),"OK","Not OK")</f>
        <v>OK</v>
      </c>
      <c r="AO88" s="16" t="str">
        <f t="shared" si="196"/>
        <v>OK</v>
      </c>
      <c r="AP88" s="16" t="str">
        <f t="shared" si="196"/>
        <v>OK</v>
      </c>
      <c r="AQ88" s="16" t="str">
        <f t="shared" si="196"/>
        <v>OK</v>
      </c>
      <c r="AR88" s="16" t="str">
        <f t="shared" si="196"/>
        <v>OK</v>
      </c>
      <c r="AS88" s="16" t="str">
        <f t="shared" si="196"/>
        <v>OK</v>
      </c>
      <c r="AT88" s="16" t="str">
        <f t="shared" si="196"/>
        <v>Not OK</v>
      </c>
      <c r="AU88" s="16" t="str">
        <f t="shared" si="196"/>
        <v>OK</v>
      </c>
      <c r="AV88" s="16" t="str">
        <f t="shared" si="196"/>
        <v>OK</v>
      </c>
      <c r="AW88" s="16" t="str">
        <f t="shared" si="196"/>
        <v>OK</v>
      </c>
    </row>
    <row r="89" spans="1:49" ht="13.5" customHeight="1">
      <c r="A89" s="297" t="str">
        <f>+'8.คำนวณ'!E58</f>
        <v>อุดรธานี</v>
      </c>
      <c r="B89" s="14" t="str">
        <f>+'8.คำนวณ'!G58</f>
        <v>หนองวัวซอ,รพช.</v>
      </c>
      <c r="C89" s="337">
        <f>+'8.คำนวณ'!Y58</f>
        <v>10458.840716161312</v>
      </c>
      <c r="D89" s="53">
        <f>+'8.คำนวณ'!Z58</f>
        <v>50.469639180292759</v>
      </c>
      <c r="E89" s="53">
        <f>+'8.คำนวณ'!AA58</f>
        <v>1475.2270909041472</v>
      </c>
      <c r="F89" s="337">
        <f>+'8.คำนวณ'!AB58</f>
        <v>692.6539399546358</v>
      </c>
      <c r="G89" s="53">
        <f>+'8.คำนวณ'!AC58</f>
        <v>597.37272868384105</v>
      </c>
      <c r="H89" s="53">
        <f>+'8.คำนวณ'!AD58</f>
        <v>699.96191509774201</v>
      </c>
      <c r="I89" s="53">
        <f>+'8.คำนวณ'!AE58</f>
        <v>345.54204135018563</v>
      </c>
      <c r="J89" s="53">
        <f>+'8.คำนวณ'!AF58</f>
        <v>123.35248703446011</v>
      </c>
      <c r="K89" s="53">
        <f>+'8.คำนวณ'!AG58</f>
        <v>330.46875503052593</v>
      </c>
      <c r="L89" s="53">
        <f>+'8.คำนวณ'!AH58</f>
        <v>18.256133339452084</v>
      </c>
      <c r="M89" s="53">
        <f>+'8.คำนวณ'!AI58</f>
        <v>331.23715116472272</v>
      </c>
      <c r="N89" s="14" t="str">
        <f>+B89</f>
        <v>หนองวัวซอ,รพช.</v>
      </c>
      <c r="O89" s="50">
        <f>+(C89-C93)*100/C93</f>
        <v>12.996102783691875</v>
      </c>
      <c r="P89" s="50">
        <f t="shared" ref="P89:Y89" si="197">+(D89-D93)*100/D93</f>
        <v>7.6104498168196004</v>
      </c>
      <c r="Q89" s="50">
        <f t="shared" si="197"/>
        <v>-1.4499512741810463</v>
      </c>
      <c r="R89" s="50">
        <f t="shared" si="197"/>
        <v>20.391624226105648</v>
      </c>
      <c r="S89" s="50">
        <f t="shared" si="197"/>
        <v>-17.350033806621973</v>
      </c>
      <c r="T89" s="50">
        <f t="shared" si="197"/>
        <v>-22.971597623403508</v>
      </c>
      <c r="U89" s="50">
        <f t="shared" si="197"/>
        <v>-56.672234440894051</v>
      </c>
      <c r="V89" s="50">
        <f t="shared" si="197"/>
        <v>-26.766099249340662</v>
      </c>
      <c r="W89" s="50">
        <f t="shared" si="197"/>
        <v>-19.663967290914151</v>
      </c>
      <c r="X89" s="50">
        <f t="shared" si="197"/>
        <v>-41.112687110848547</v>
      </c>
      <c r="Y89" s="50">
        <f t="shared" si="197"/>
        <v>-10.577594353482558</v>
      </c>
      <c r="Z89" s="14" t="str">
        <f>+N89</f>
        <v>หนองวัวซอ,รพช.</v>
      </c>
      <c r="AA89" s="15">
        <f t="shared" si="195"/>
        <v>0.12996102783691874</v>
      </c>
      <c r="AB89" s="15">
        <f t="shared" si="195"/>
        <v>7.6104498168196005E-2</v>
      </c>
      <c r="AC89" s="15">
        <f t="shared" si="195"/>
        <v>-1.4499512741810463E-2</v>
      </c>
      <c r="AD89" s="15">
        <f t="shared" si="195"/>
        <v>0.20391624226105648</v>
      </c>
      <c r="AE89" s="15">
        <f t="shared" si="195"/>
        <v>-0.17350033806621973</v>
      </c>
      <c r="AF89" s="15">
        <f t="shared" si="195"/>
        <v>-0.22971597623403509</v>
      </c>
      <c r="AG89" s="15">
        <f t="shared" si="195"/>
        <v>-0.56672234440894054</v>
      </c>
      <c r="AH89" s="15">
        <f t="shared" si="195"/>
        <v>-0.26766099249340664</v>
      </c>
      <c r="AI89" s="15">
        <f t="shared" si="195"/>
        <v>-0.1966396729091415</v>
      </c>
      <c r="AJ89" s="15">
        <f t="shared" si="195"/>
        <v>-0.41112687110848545</v>
      </c>
      <c r="AK89" s="15">
        <f t="shared" si="195"/>
        <v>-0.10577594353482558</v>
      </c>
      <c r="AL89" s="14" t="str">
        <f>+Z89</f>
        <v>หนองวัวซอ,รพช.</v>
      </c>
      <c r="AM89" s="16" t="str">
        <f>+IF(AND(C89&lt;C95),"OK","Not OK")</f>
        <v>Not OK</v>
      </c>
      <c r="AN89" s="16" t="str">
        <f t="shared" ref="AN89:AW89" si="198">+IF(AND(D89&lt;D95),"OK","Not OK")</f>
        <v>OK</v>
      </c>
      <c r="AO89" s="16" t="str">
        <f t="shared" si="198"/>
        <v>OK</v>
      </c>
      <c r="AP89" s="16" t="str">
        <f t="shared" si="198"/>
        <v>Not OK</v>
      </c>
      <c r="AQ89" s="16" t="str">
        <f t="shared" si="198"/>
        <v>OK</v>
      </c>
      <c r="AR89" s="16" t="str">
        <f t="shared" si="198"/>
        <v>OK</v>
      </c>
      <c r="AS89" s="16" t="str">
        <f t="shared" si="198"/>
        <v>OK</v>
      </c>
      <c r="AT89" s="16" t="str">
        <f t="shared" si="198"/>
        <v>OK</v>
      </c>
      <c r="AU89" s="16" t="str">
        <f t="shared" si="198"/>
        <v>OK</v>
      </c>
      <c r="AV89" s="16" t="str">
        <f t="shared" si="198"/>
        <v>OK</v>
      </c>
      <c r="AW89" s="16" t="str">
        <f t="shared" si="198"/>
        <v>OK</v>
      </c>
    </row>
    <row r="90" spans="1:49" ht="13.5" customHeight="1">
      <c r="A90" s="297" t="str">
        <f>+'8.คำนวณ'!E59</f>
        <v>อุดรธานี</v>
      </c>
      <c r="B90" s="14" t="str">
        <f>+'8.คำนวณ'!G59</f>
        <v>วังสามหมอ,รพช.</v>
      </c>
      <c r="C90" s="53">
        <f>+'8.คำนวณ'!Y59</f>
        <v>8182.7162196259751</v>
      </c>
      <c r="D90" s="53">
        <f>+'8.คำนวณ'!Z59</f>
        <v>12.977566074461986</v>
      </c>
      <c r="E90" s="53">
        <f>+'8.คำนวณ'!AA59</f>
        <v>1529.6051044319811</v>
      </c>
      <c r="F90" s="53">
        <f>+'8.คำนวณ'!AB59</f>
        <v>599.1371796190881</v>
      </c>
      <c r="G90" s="53">
        <f>+'8.คำนวณ'!AC59</f>
        <v>767.72327012330538</v>
      </c>
      <c r="H90" s="337">
        <f>+'8.คำนวณ'!AD59</f>
        <v>1764.8612894747707</v>
      </c>
      <c r="I90" s="337">
        <f>+'8.คำนวณ'!AE59</f>
        <v>2282.4178859321814</v>
      </c>
      <c r="J90" s="53">
        <f>+'8.คำนวณ'!AF59</f>
        <v>236.79761872265487</v>
      </c>
      <c r="K90" s="53">
        <f>+'8.คำนวณ'!AG59</f>
        <v>382.66810465805611</v>
      </c>
      <c r="L90" s="53">
        <f>+'8.คำนวณ'!AH59</f>
        <v>0.11526223657530574</v>
      </c>
      <c r="M90" s="53">
        <f>+'8.คำนวณ'!AI59</f>
        <v>535.74601778923773</v>
      </c>
      <c r="N90" s="14" t="str">
        <f>+B90</f>
        <v>วังสามหมอ,รพช.</v>
      </c>
      <c r="O90" s="50">
        <f>+(C90-C93)*100/C93</f>
        <v>-11.594882444868235</v>
      </c>
      <c r="P90" s="50">
        <f t="shared" ref="P90:Y90" si="199">+(D90-D93)*100/D93</f>
        <v>-72.329468855294266</v>
      </c>
      <c r="Q90" s="50">
        <f t="shared" si="199"/>
        <v>2.1826798751675192</v>
      </c>
      <c r="R90" s="50">
        <f t="shared" si="199"/>
        <v>4.1372812999722814</v>
      </c>
      <c r="S90" s="50">
        <f t="shared" si="199"/>
        <v>6.2189471912483123</v>
      </c>
      <c r="T90" s="50">
        <f t="shared" si="199"/>
        <v>94.21691753837554</v>
      </c>
      <c r="U90" s="50">
        <f t="shared" si="199"/>
        <v>186.1940234049805</v>
      </c>
      <c r="V90" s="50">
        <f t="shared" si="199"/>
        <v>40.58584244582579</v>
      </c>
      <c r="W90" s="50">
        <f t="shared" si="199"/>
        <v>-6.9744509743627905</v>
      </c>
      <c r="X90" s="50">
        <f t="shared" si="199"/>
        <v>-99.628208051326766</v>
      </c>
      <c r="Y90" s="50">
        <f t="shared" si="199"/>
        <v>44.632622149413692</v>
      </c>
      <c r="Z90" s="14" t="str">
        <f>+N90</f>
        <v>วังสามหมอ,รพช.</v>
      </c>
      <c r="AA90" s="15">
        <f t="shared" si="195"/>
        <v>-0.11594882444868235</v>
      </c>
      <c r="AB90" s="15">
        <f t="shared" si="195"/>
        <v>-0.72329468855294266</v>
      </c>
      <c r="AC90" s="15">
        <f t="shared" si="195"/>
        <v>2.1826798751675192E-2</v>
      </c>
      <c r="AD90" s="15">
        <f t="shared" si="195"/>
        <v>4.1372812999722813E-2</v>
      </c>
      <c r="AE90" s="15">
        <f t="shared" si="195"/>
        <v>6.218947191248312E-2</v>
      </c>
      <c r="AF90" s="15">
        <f t="shared" si="195"/>
        <v>0.94216917538375544</v>
      </c>
      <c r="AG90" s="15">
        <f t="shared" si="195"/>
        <v>1.861940234049805</v>
      </c>
      <c r="AH90" s="15">
        <f t="shared" si="195"/>
        <v>0.40585842445825793</v>
      </c>
      <c r="AI90" s="15">
        <f t="shared" si="195"/>
        <v>-6.9744509743627905E-2</v>
      </c>
      <c r="AJ90" s="15">
        <f t="shared" si="195"/>
        <v>-0.99628208051326761</v>
      </c>
      <c r="AK90" s="15">
        <f t="shared" si="195"/>
        <v>0.44632622149413692</v>
      </c>
      <c r="AL90" s="14" t="str">
        <f>+Z90</f>
        <v>วังสามหมอ,รพช.</v>
      </c>
      <c r="AM90" s="16" t="str">
        <f>+IF(AND(C90&lt;C95),"OK","Not OK")</f>
        <v>OK</v>
      </c>
      <c r="AN90" s="16" t="str">
        <f t="shared" ref="AN90:AW90" si="200">+IF(AND(D90&lt;D95),"OK","Not OK")</f>
        <v>OK</v>
      </c>
      <c r="AO90" s="16" t="str">
        <f t="shared" si="200"/>
        <v>OK</v>
      </c>
      <c r="AP90" s="16" t="str">
        <f t="shared" si="200"/>
        <v>OK</v>
      </c>
      <c r="AQ90" s="16" t="str">
        <f t="shared" si="200"/>
        <v>OK</v>
      </c>
      <c r="AR90" s="16" t="str">
        <f t="shared" si="200"/>
        <v>Not OK</v>
      </c>
      <c r="AS90" s="16" t="str">
        <f t="shared" si="200"/>
        <v>Not OK</v>
      </c>
      <c r="AT90" s="16" t="str">
        <f t="shared" si="200"/>
        <v>OK</v>
      </c>
      <c r="AU90" s="16" t="str">
        <f t="shared" si="200"/>
        <v>OK</v>
      </c>
      <c r="AV90" s="16" t="str">
        <f t="shared" si="200"/>
        <v>OK</v>
      </c>
      <c r="AW90" s="16" t="str">
        <f t="shared" si="200"/>
        <v>OK</v>
      </c>
    </row>
    <row r="91" spans="1:49" ht="13.5" customHeight="1">
      <c r="A91" s="297" t="str">
        <f>+'8.คำนวณ'!E60</f>
        <v>อุดรธานี</v>
      </c>
      <c r="B91" s="14" t="str">
        <f>+'8.คำนวณ'!G60</f>
        <v>น้ำโสม,รพช.</v>
      </c>
      <c r="C91" s="53">
        <f>+'8.คำนวณ'!Y60</f>
        <v>10278.712869954425</v>
      </c>
      <c r="D91" s="337">
        <f>+'8.คำนวณ'!Z60</f>
        <v>90.951078384819709</v>
      </c>
      <c r="E91" s="53">
        <f>+'8.คำนวณ'!AA60</f>
        <v>1530.411119243463</v>
      </c>
      <c r="F91" s="53">
        <f>+'8.คำนวณ'!AB60</f>
        <v>424.98554446025275</v>
      </c>
      <c r="G91" s="53">
        <f>+'8.คำนวณ'!AC60</f>
        <v>678.61570877574854</v>
      </c>
      <c r="H91" s="53">
        <f>+'8.คำนวณ'!AD60</f>
        <v>607.19923663041561</v>
      </c>
      <c r="I91" s="53">
        <f>+'8.คำนวณ'!AE60</f>
        <v>369.71391796194132</v>
      </c>
      <c r="J91" s="53">
        <f>+'8.คำนวณ'!AF60</f>
        <v>84.434209912669829</v>
      </c>
      <c r="K91" s="337">
        <f>+'8.คำนวณ'!AG60</f>
        <v>484.70516510225974</v>
      </c>
      <c r="L91" s="53">
        <f>+'8.คำนวณ'!AH60</f>
        <v>20.039830415397471</v>
      </c>
      <c r="M91" s="337">
        <f>+'8.คำนวณ'!AI60</f>
        <v>689.82857190523384</v>
      </c>
      <c r="N91" s="14" t="str">
        <f>+B91</f>
        <v>น้ำโสม,รพช.</v>
      </c>
      <c r="O91" s="50">
        <f>+(C91-C93)*100/C93</f>
        <v>11.050022412399166</v>
      </c>
      <c r="P91" s="50">
        <f t="shared" ref="P91:Y91" si="201">+(D91-D93)*100/D93</f>
        <v>93.924240697503919</v>
      </c>
      <c r="Q91" s="50">
        <f t="shared" si="201"/>
        <v>2.2365243303263429</v>
      </c>
      <c r="R91" s="50">
        <f t="shared" si="201"/>
        <v>-26.132377196126811</v>
      </c>
      <c r="S91" s="50">
        <f t="shared" si="201"/>
        <v>-6.1095984207622278</v>
      </c>
      <c r="T91" s="50">
        <f t="shared" si="201"/>
        <v>-33.179811482459378</v>
      </c>
      <c r="U91" s="50">
        <f t="shared" si="201"/>
        <v>-53.641305414528787</v>
      </c>
      <c r="V91" s="50">
        <f t="shared" si="201"/>
        <v>-49.871731836445477</v>
      </c>
      <c r="W91" s="50">
        <f t="shared" si="201"/>
        <v>17.830473850156004</v>
      </c>
      <c r="X91" s="50">
        <f t="shared" si="201"/>
        <v>-35.359161659559689</v>
      </c>
      <c r="Y91" s="50">
        <f t="shared" si="201"/>
        <v>86.229504047362781</v>
      </c>
      <c r="Z91" s="14" t="str">
        <f>+N91</f>
        <v>น้ำโสม,รพช.</v>
      </c>
      <c r="AA91" s="15">
        <f t="shared" si="195"/>
        <v>0.11050022412399166</v>
      </c>
      <c r="AB91" s="15">
        <f t="shared" si="195"/>
        <v>0.93924240697503913</v>
      </c>
      <c r="AC91" s="15">
        <f t="shared" si="195"/>
        <v>2.2365243303263428E-2</v>
      </c>
      <c r="AD91" s="15">
        <f t="shared" si="195"/>
        <v>-0.2613237719612681</v>
      </c>
      <c r="AE91" s="15">
        <f t="shared" si="195"/>
        <v>-6.1095984207622279E-2</v>
      </c>
      <c r="AF91" s="15">
        <f t="shared" si="195"/>
        <v>-0.33179811482459376</v>
      </c>
      <c r="AG91" s="15">
        <f t="shared" si="195"/>
        <v>-0.53641305414528784</v>
      </c>
      <c r="AH91" s="15">
        <f t="shared" si="195"/>
        <v>-0.49871731836445476</v>
      </c>
      <c r="AI91" s="15">
        <f t="shared" si="195"/>
        <v>0.17830473850156003</v>
      </c>
      <c r="AJ91" s="15">
        <f t="shared" si="195"/>
        <v>-0.3535916165955969</v>
      </c>
      <c r="AK91" s="15">
        <f t="shared" si="195"/>
        <v>0.86229504047362782</v>
      </c>
      <c r="AL91" s="14" t="str">
        <f>+Z91</f>
        <v>น้ำโสม,รพช.</v>
      </c>
      <c r="AM91" s="16" t="str">
        <f>+IF(AND(C91&lt;C95),"OK","Not OK")</f>
        <v>OK</v>
      </c>
      <c r="AN91" s="16" t="str">
        <f t="shared" ref="AN91:AW91" si="202">+IF(AND(D91&lt;D95),"OK","Not OK")</f>
        <v>Not OK</v>
      </c>
      <c r="AO91" s="16" t="str">
        <f t="shared" si="202"/>
        <v>OK</v>
      </c>
      <c r="AP91" s="16" t="str">
        <f t="shared" si="202"/>
        <v>OK</v>
      </c>
      <c r="AQ91" s="16" t="str">
        <f t="shared" si="202"/>
        <v>OK</v>
      </c>
      <c r="AR91" s="16" t="str">
        <f t="shared" si="202"/>
        <v>OK</v>
      </c>
      <c r="AS91" s="16" t="str">
        <f t="shared" si="202"/>
        <v>OK</v>
      </c>
      <c r="AT91" s="16" t="str">
        <f t="shared" si="202"/>
        <v>OK</v>
      </c>
      <c r="AU91" s="16" t="str">
        <f t="shared" si="202"/>
        <v>Not OK</v>
      </c>
      <c r="AV91" s="16" t="str">
        <f t="shared" si="202"/>
        <v>OK</v>
      </c>
      <c r="AW91" s="16" t="str">
        <f t="shared" si="202"/>
        <v>Not OK</v>
      </c>
    </row>
    <row r="92" spans="1:49" ht="13.5" customHeight="1">
      <c r="A92" s="297" t="str">
        <f>+'8.คำนวณ'!E61</f>
        <v>เลย</v>
      </c>
      <c r="B92" s="14" t="str">
        <f>+'8.คำนวณ'!G61</f>
        <v>ผาขาว,รพช.</v>
      </c>
      <c r="C92" s="53">
        <f>+'8.คำนวณ'!Y61</f>
        <v>8706.2959745919652</v>
      </c>
      <c r="D92" s="53">
        <f>+'8.คำนวณ'!Z61</f>
        <v>41.815885859589748</v>
      </c>
      <c r="E92" s="53">
        <f>+'8.คำนวณ'!AA61</f>
        <v>1424.0421418415428</v>
      </c>
      <c r="F92" s="53">
        <f>+'8.คำนวณ'!AB61</f>
        <v>547.09743458657783</v>
      </c>
      <c r="G92" s="337">
        <f>+'8.คำนวณ'!AC61</f>
        <v>1013.5912911415852</v>
      </c>
      <c r="H92" s="53">
        <f>+'8.คำนวณ'!AD61</f>
        <v>856.82836146177306</v>
      </c>
      <c r="I92" s="53">
        <f>+'8.คำนวณ'!AE61</f>
        <v>352.1622760836018</v>
      </c>
      <c r="J92" s="53">
        <f>+'8.คำนวณ'!AF61</f>
        <v>116.83864169548073</v>
      </c>
      <c r="K92" s="53">
        <f>+'8.คำนวณ'!AG61</f>
        <v>392.28605274807791</v>
      </c>
      <c r="L92" s="337">
        <f>+'8.คำนวณ'!AH61</f>
        <v>116.59336946162192</v>
      </c>
      <c r="M92" s="53">
        <f>+'8.คำนวณ'!AI61</f>
        <v>139.39362693977779</v>
      </c>
      <c r="N92" s="14" t="str">
        <f>+B92</f>
        <v>ผาขาว,รพช.</v>
      </c>
      <c r="O92" s="50">
        <f>+(C92-C93)*100/C93</f>
        <v>-5.9381874618212507</v>
      </c>
      <c r="P92" s="50">
        <f t="shared" ref="P92:Y92" si="203">+(D92-D93)*100/D93</f>
        <v>-10.840926150383133</v>
      </c>
      <c r="Q92" s="50">
        <f t="shared" si="203"/>
        <v>-4.8692751567547097</v>
      </c>
      <c r="R92" s="50">
        <f t="shared" si="203"/>
        <v>-4.9078551922660356</v>
      </c>
      <c r="S92" s="50">
        <f t="shared" si="203"/>
        <v>40.23620752043292</v>
      </c>
      <c r="T92" s="50">
        <f t="shared" si="203"/>
        <v>-5.7089844879044218</v>
      </c>
      <c r="U92" s="50">
        <f t="shared" si="203"/>
        <v>-55.842118437194777</v>
      </c>
      <c r="V92" s="50">
        <f t="shared" si="203"/>
        <v>-30.633344365579745</v>
      </c>
      <c r="W92" s="50">
        <f t="shared" si="203"/>
        <v>-4.6363546170145504</v>
      </c>
      <c r="X92" s="50">
        <f t="shared" si="203"/>
        <v>276.0856749139536</v>
      </c>
      <c r="Y92" s="50">
        <f t="shared" si="203"/>
        <v>-62.368612913986254</v>
      </c>
      <c r="Z92" s="14" t="str">
        <f>+N92</f>
        <v>ผาขาว,รพช.</v>
      </c>
      <c r="AA92" s="15">
        <f t="shared" si="195"/>
        <v>-5.938187461821251E-2</v>
      </c>
      <c r="AB92" s="15">
        <f t="shared" si="195"/>
        <v>-0.10840926150383133</v>
      </c>
      <c r="AC92" s="15">
        <f t="shared" si="195"/>
        <v>-4.8692751567547099E-2</v>
      </c>
      <c r="AD92" s="15">
        <f t="shared" si="195"/>
        <v>-4.9078551922660356E-2</v>
      </c>
      <c r="AE92" s="15">
        <f t="shared" si="195"/>
        <v>0.40236207520432921</v>
      </c>
      <c r="AF92" s="15">
        <f t="shared" si="195"/>
        <v>-5.708984487904422E-2</v>
      </c>
      <c r="AG92" s="15">
        <f t="shared" si="195"/>
        <v>-0.55842118437194777</v>
      </c>
      <c r="AH92" s="15">
        <f t="shared" si="195"/>
        <v>-0.30633344365579745</v>
      </c>
      <c r="AI92" s="15">
        <f t="shared" si="195"/>
        <v>-4.6363546170145507E-2</v>
      </c>
      <c r="AJ92" s="15">
        <f t="shared" si="195"/>
        <v>2.7608567491395362</v>
      </c>
      <c r="AK92" s="15">
        <f t="shared" si="195"/>
        <v>-0.62368612913986254</v>
      </c>
      <c r="AL92" s="14" t="str">
        <f>+Z92</f>
        <v>ผาขาว,รพช.</v>
      </c>
      <c r="AM92" s="16" t="str">
        <f>+IF(AND(C92&lt;C95),"OK","Not OK")</f>
        <v>OK</v>
      </c>
      <c r="AN92" s="16" t="str">
        <f t="shared" ref="AN92:AW92" si="204">+IF(AND(D92&lt;D95),"OK","Not OK")</f>
        <v>OK</v>
      </c>
      <c r="AO92" s="16" t="str">
        <f t="shared" si="204"/>
        <v>OK</v>
      </c>
      <c r="AP92" s="16" t="str">
        <f t="shared" si="204"/>
        <v>OK</v>
      </c>
      <c r="AQ92" s="16" t="str">
        <f t="shared" si="204"/>
        <v>Not OK</v>
      </c>
      <c r="AR92" s="16" t="str">
        <f t="shared" si="204"/>
        <v>OK</v>
      </c>
      <c r="AS92" s="16" t="str">
        <f t="shared" si="204"/>
        <v>OK</v>
      </c>
      <c r="AT92" s="16" t="str">
        <f t="shared" si="204"/>
        <v>OK</v>
      </c>
      <c r="AU92" s="16" t="str">
        <f t="shared" si="204"/>
        <v>OK</v>
      </c>
      <c r="AV92" s="16" t="str">
        <f t="shared" si="204"/>
        <v>Not OK</v>
      </c>
      <c r="AW92" s="16" t="str">
        <f t="shared" si="204"/>
        <v>OK</v>
      </c>
    </row>
    <row r="93" spans="1:49" ht="13.5" customHeight="1">
      <c r="B93" s="18" t="s">
        <v>144</v>
      </c>
      <c r="C93" s="19">
        <f t="shared" ref="C93:M93" si="205">AVERAGE(C88:C92)</f>
        <v>9255.9304776932368</v>
      </c>
      <c r="D93" s="19">
        <f t="shared" si="205"/>
        <v>46.900314296803835</v>
      </c>
      <c r="E93" s="19">
        <f t="shared" si="205"/>
        <v>1496.9318736801954</v>
      </c>
      <c r="F93" s="19">
        <f t="shared" si="205"/>
        <v>575.33399387799034</v>
      </c>
      <c r="G93" s="19">
        <f t="shared" si="205"/>
        <v>722.77431703499349</v>
      </c>
      <c r="H93" s="19">
        <f t="shared" si="205"/>
        <v>908.70626093942087</v>
      </c>
      <c r="I93" s="19">
        <f t="shared" si="205"/>
        <v>797.50718019098281</v>
      </c>
      <c r="J93" s="19">
        <f t="shared" si="205"/>
        <v>168.43631947783356</v>
      </c>
      <c r="K93" s="19">
        <f t="shared" si="205"/>
        <v>411.35807169769606</v>
      </c>
      <c r="L93" s="19">
        <f t="shared" si="205"/>
        <v>31.001810820977926</v>
      </c>
      <c r="M93" s="19">
        <f t="shared" si="205"/>
        <v>370.41851957560567</v>
      </c>
      <c r="N93" s="23"/>
      <c r="V93" s="49"/>
      <c r="W93" s="49"/>
      <c r="X93" s="49"/>
      <c r="Y93" s="49"/>
      <c r="Z93" s="23"/>
      <c r="AL93" s="23"/>
    </row>
    <row r="94" spans="1:49" ht="13.5" customHeight="1">
      <c r="B94" s="20" t="s">
        <v>268</v>
      </c>
      <c r="C94" s="21">
        <f t="shared" ref="C94:M94" si="206">STDEV(C88:C92)</f>
        <v>1038.0732784245092</v>
      </c>
      <c r="D94" s="21">
        <f t="shared" si="206"/>
        <v>28.301927561761541</v>
      </c>
      <c r="E94" s="21">
        <f t="shared" si="206"/>
        <v>46.854455595892247</v>
      </c>
      <c r="F94" s="21">
        <f t="shared" si="206"/>
        <v>98.913994386555117</v>
      </c>
      <c r="G94" s="21">
        <f t="shared" si="206"/>
        <v>181.58662308645137</v>
      </c>
      <c r="H94" s="21">
        <f t="shared" si="206"/>
        <v>489.03593525168657</v>
      </c>
      <c r="I94" s="21">
        <f t="shared" si="206"/>
        <v>839.06344439055965</v>
      </c>
      <c r="J94" s="21">
        <f t="shared" si="206"/>
        <v>85.206803776173345</v>
      </c>
      <c r="K94" s="21">
        <f t="shared" si="206"/>
        <v>63.577294174697229</v>
      </c>
      <c r="L94" s="21">
        <f t="shared" si="206"/>
        <v>48.793818625836842</v>
      </c>
      <c r="M94" s="21">
        <f t="shared" si="206"/>
        <v>239.94130428908642</v>
      </c>
      <c r="N94" s="23"/>
      <c r="O94" s="51"/>
      <c r="P94" s="51"/>
      <c r="Q94" s="51"/>
      <c r="R94" s="51"/>
      <c r="S94" s="51"/>
      <c r="T94" s="51"/>
      <c r="U94" s="51"/>
      <c r="V94" s="184"/>
      <c r="W94" s="184"/>
      <c r="X94" s="184"/>
      <c r="Y94" s="184"/>
      <c r="Z94" s="23"/>
      <c r="AA94" s="61"/>
      <c r="AB94" s="61"/>
      <c r="AC94" s="61"/>
      <c r="AD94" s="61"/>
      <c r="AE94" s="61"/>
      <c r="AF94" s="61"/>
      <c r="AG94" s="61"/>
      <c r="AH94" s="61"/>
      <c r="AI94" s="61"/>
      <c r="AJ94" s="61"/>
      <c r="AK94" s="61"/>
      <c r="AL94" s="23"/>
      <c r="AM94" s="26"/>
      <c r="AN94" s="26"/>
      <c r="AO94" s="26"/>
      <c r="AP94" s="26"/>
      <c r="AQ94" s="26"/>
      <c r="AR94" s="26"/>
      <c r="AS94" s="26"/>
      <c r="AT94" s="61"/>
      <c r="AU94" s="61"/>
      <c r="AV94" s="61"/>
      <c r="AW94" s="61"/>
    </row>
    <row r="95" spans="1:49" ht="13.5" customHeight="1">
      <c r="B95" s="20" t="s">
        <v>269</v>
      </c>
      <c r="C95" s="21">
        <f>+C93+C94</f>
        <v>10294.003756117745</v>
      </c>
      <c r="D95" s="21">
        <f t="shared" ref="D95:M95" si="207">+D93+D94</f>
        <v>75.202241858565372</v>
      </c>
      <c r="E95" s="21">
        <f t="shared" si="207"/>
        <v>1543.7863292760876</v>
      </c>
      <c r="F95" s="21">
        <f t="shared" si="207"/>
        <v>674.24798826454548</v>
      </c>
      <c r="G95" s="21">
        <f t="shared" si="207"/>
        <v>904.36094012144486</v>
      </c>
      <c r="H95" s="21">
        <f t="shared" si="207"/>
        <v>1397.7421961911075</v>
      </c>
      <c r="I95" s="21">
        <f t="shared" si="207"/>
        <v>1636.5706245815425</v>
      </c>
      <c r="J95" s="21">
        <f t="shared" si="207"/>
        <v>253.64312325400692</v>
      </c>
      <c r="K95" s="21">
        <f t="shared" si="207"/>
        <v>474.93536587239328</v>
      </c>
      <c r="L95" s="21">
        <f t="shared" si="207"/>
        <v>79.795629446814772</v>
      </c>
      <c r="M95" s="21">
        <f t="shared" si="207"/>
        <v>610.35982386469209</v>
      </c>
      <c r="N95" s="23"/>
      <c r="O95" s="51"/>
      <c r="P95" s="51"/>
      <c r="Q95" s="51"/>
      <c r="R95" s="51"/>
      <c r="S95" s="51"/>
      <c r="T95" s="51"/>
      <c r="U95" s="51"/>
      <c r="V95" s="184"/>
      <c r="W95" s="184"/>
      <c r="X95" s="184"/>
      <c r="Y95" s="184"/>
      <c r="Z95" s="23"/>
      <c r="AA95" s="61"/>
      <c r="AB95" s="61"/>
      <c r="AC95" s="61"/>
      <c r="AD95" s="61"/>
      <c r="AE95" s="61"/>
      <c r="AF95" s="61"/>
      <c r="AG95" s="61"/>
      <c r="AH95" s="61"/>
      <c r="AI95" s="61"/>
      <c r="AJ95" s="61"/>
      <c r="AK95" s="61"/>
      <c r="AL95" s="23"/>
      <c r="AM95" s="26"/>
      <c r="AN95" s="26"/>
      <c r="AO95" s="26"/>
      <c r="AP95" s="26"/>
      <c r="AQ95" s="26"/>
      <c r="AR95" s="26"/>
      <c r="AS95" s="26"/>
      <c r="AT95" s="61"/>
      <c r="AU95" s="61"/>
      <c r="AV95" s="61"/>
      <c r="AW95" s="61"/>
    </row>
    <row r="96" spans="1:49" ht="13.5" customHeight="1">
      <c r="B96" s="377" t="s">
        <v>152</v>
      </c>
      <c r="C96" s="386" t="s">
        <v>248</v>
      </c>
      <c r="D96" s="387"/>
      <c r="E96" s="387"/>
      <c r="F96" s="387"/>
      <c r="G96" s="387"/>
      <c r="H96" s="387"/>
      <c r="I96" s="387"/>
      <c r="J96" s="387"/>
      <c r="K96" s="387"/>
      <c r="L96" s="387"/>
      <c r="M96" s="388"/>
      <c r="N96" s="377" t="s">
        <v>152</v>
      </c>
      <c r="O96" s="386" t="s">
        <v>731</v>
      </c>
      <c r="P96" s="387"/>
      <c r="Q96" s="387"/>
      <c r="R96" s="387"/>
      <c r="S96" s="387"/>
      <c r="T96" s="387"/>
      <c r="U96" s="387"/>
      <c r="V96" s="387"/>
      <c r="W96" s="387"/>
      <c r="X96" s="387"/>
      <c r="Y96" s="388"/>
      <c r="Z96" s="377" t="s">
        <v>152</v>
      </c>
      <c r="AA96" s="386" t="s">
        <v>731</v>
      </c>
      <c r="AB96" s="387"/>
      <c r="AC96" s="387"/>
      <c r="AD96" s="387"/>
      <c r="AE96" s="387"/>
      <c r="AF96" s="387"/>
      <c r="AG96" s="387"/>
      <c r="AH96" s="387"/>
      <c r="AI96" s="387"/>
      <c r="AJ96" s="387"/>
      <c r="AK96" s="388"/>
      <c r="AL96" s="377" t="s">
        <v>152</v>
      </c>
      <c r="AM96" s="386" t="s">
        <v>732</v>
      </c>
      <c r="AN96" s="387"/>
      <c r="AO96" s="387"/>
      <c r="AP96" s="387"/>
      <c r="AQ96" s="387"/>
      <c r="AR96" s="387"/>
      <c r="AS96" s="387"/>
      <c r="AT96" s="387"/>
      <c r="AU96" s="387"/>
      <c r="AV96" s="387"/>
      <c r="AW96" s="388"/>
    </row>
    <row r="97" spans="1:49" ht="13.5" customHeight="1">
      <c r="B97" s="377"/>
      <c r="C97" s="38" t="s">
        <v>5</v>
      </c>
      <c r="D97" s="38" t="s">
        <v>8</v>
      </c>
      <c r="E97" s="38" t="s">
        <v>11</v>
      </c>
      <c r="F97" s="38" t="s">
        <v>17</v>
      </c>
      <c r="G97" s="38" t="s">
        <v>20</v>
      </c>
      <c r="H97" s="38" t="s">
        <v>23</v>
      </c>
      <c r="I97" s="38" t="s">
        <v>26</v>
      </c>
      <c r="J97" s="38" t="s">
        <v>29</v>
      </c>
      <c r="K97" s="38" t="s">
        <v>32</v>
      </c>
      <c r="L97" s="38" t="s">
        <v>35</v>
      </c>
      <c r="M97" s="38" t="s">
        <v>38</v>
      </c>
      <c r="N97" s="377"/>
      <c r="O97" s="38" t="s">
        <v>5</v>
      </c>
      <c r="P97" s="38" t="s">
        <v>8</v>
      </c>
      <c r="Q97" s="38" t="s">
        <v>11</v>
      </c>
      <c r="R97" s="38" t="s">
        <v>17</v>
      </c>
      <c r="S97" s="38" t="s">
        <v>20</v>
      </c>
      <c r="T97" s="38" t="s">
        <v>23</v>
      </c>
      <c r="U97" s="38" t="s">
        <v>26</v>
      </c>
      <c r="V97" s="38" t="s">
        <v>29</v>
      </c>
      <c r="W97" s="38" t="s">
        <v>32</v>
      </c>
      <c r="X97" s="38" t="s">
        <v>35</v>
      </c>
      <c r="Y97" s="38" t="s">
        <v>38</v>
      </c>
      <c r="Z97" s="377"/>
      <c r="AA97" s="38" t="s">
        <v>5</v>
      </c>
      <c r="AB97" s="38" t="s">
        <v>8</v>
      </c>
      <c r="AC97" s="38" t="s">
        <v>11</v>
      </c>
      <c r="AD97" s="38" t="s">
        <v>17</v>
      </c>
      <c r="AE97" s="38" t="s">
        <v>20</v>
      </c>
      <c r="AF97" s="38" t="s">
        <v>23</v>
      </c>
      <c r="AG97" s="38" t="s">
        <v>26</v>
      </c>
      <c r="AH97" s="38" t="s">
        <v>29</v>
      </c>
      <c r="AI97" s="38" t="s">
        <v>32</v>
      </c>
      <c r="AJ97" s="38" t="s">
        <v>35</v>
      </c>
      <c r="AK97" s="38" t="s">
        <v>38</v>
      </c>
      <c r="AL97" s="377"/>
      <c r="AM97" s="12" t="s">
        <v>5</v>
      </c>
      <c r="AN97" s="13" t="s">
        <v>8</v>
      </c>
      <c r="AO97" s="12" t="s">
        <v>11</v>
      </c>
      <c r="AP97" s="12" t="s">
        <v>17</v>
      </c>
      <c r="AQ97" s="12" t="s">
        <v>20</v>
      </c>
      <c r="AR97" s="12" t="s">
        <v>23</v>
      </c>
      <c r="AS97" s="12" t="s">
        <v>26</v>
      </c>
      <c r="AT97" s="38" t="s">
        <v>29</v>
      </c>
      <c r="AU97" s="38" t="s">
        <v>32</v>
      </c>
      <c r="AV97" s="38" t="s">
        <v>35</v>
      </c>
      <c r="AW97" s="38" t="s">
        <v>38</v>
      </c>
    </row>
    <row r="98" spans="1:49" ht="13.5" customHeight="1">
      <c r="A98" s="297" t="str">
        <f>+'8.คำนวณ'!E62</f>
        <v>หนองบัวลำภู</v>
      </c>
      <c r="B98" s="14" t="str">
        <f>+'8.คำนวณ'!G62</f>
        <v>นากลาง,รพช.</v>
      </c>
      <c r="C98" s="339">
        <f>+'8.คำนวณ'!Y62</f>
        <v>8874.8934917993101</v>
      </c>
      <c r="D98" s="315">
        <f>+'8.คำนวณ'!Z62</f>
        <v>44.872476967381694</v>
      </c>
      <c r="E98" s="339">
        <f>+'8.คำนวณ'!AA62</f>
        <v>1943.5243173911326</v>
      </c>
      <c r="F98" s="315">
        <f>+'8.คำนวณ'!AB62</f>
        <v>714.09479171220232</v>
      </c>
      <c r="G98" s="315">
        <f>+'8.คำนวณ'!AC62</f>
        <v>585.46221008647956</v>
      </c>
      <c r="H98" s="339">
        <f>+'8.คำนวณ'!AD62</f>
        <v>646.72784779760082</v>
      </c>
      <c r="I98" s="315">
        <f>+'8.คำนวณ'!AE62</f>
        <v>974.71636800585122</v>
      </c>
      <c r="J98" s="315">
        <f>+'8.คำนวณ'!AF62</f>
        <v>156.60994829988837</v>
      </c>
      <c r="K98" s="339">
        <f>+'8.คำนวณ'!AG62</f>
        <v>509.08758312373584</v>
      </c>
      <c r="L98" s="315">
        <f>+'8.คำนวณ'!AH62</f>
        <v>53.953963550834885</v>
      </c>
      <c r="M98" s="315">
        <f>+'8.คำนวณ'!AI62</f>
        <v>127.76111541738058</v>
      </c>
      <c r="N98" s="14" t="str">
        <f t="shared" ref="N98:N103" si="208">+B98</f>
        <v>นากลาง,รพช.</v>
      </c>
      <c r="O98" s="50">
        <f t="shared" ref="O98:Y98" si="209">+(C98-C104)*100/C104</f>
        <v>14.082572806680803</v>
      </c>
      <c r="P98" s="50">
        <f t="shared" si="209"/>
        <v>16.72007218660946</v>
      </c>
      <c r="Q98" s="50">
        <f t="shared" si="209"/>
        <v>23.940708434077834</v>
      </c>
      <c r="R98" s="50">
        <f t="shared" si="209"/>
        <v>2.1051203728100951</v>
      </c>
      <c r="S98" s="50">
        <f t="shared" si="209"/>
        <v>23.032708464527747</v>
      </c>
      <c r="T98" s="50">
        <f t="shared" si="209"/>
        <v>15.015205467767505</v>
      </c>
      <c r="U98" s="50">
        <f t="shared" si="209"/>
        <v>24.033115846044495</v>
      </c>
      <c r="V98" s="50">
        <f t="shared" si="209"/>
        <v>-56.263307008734586</v>
      </c>
      <c r="W98" s="50">
        <f t="shared" si="209"/>
        <v>47.885373693505372</v>
      </c>
      <c r="X98" s="50">
        <f t="shared" si="209"/>
        <v>-24.747699858606545</v>
      </c>
      <c r="Y98" s="50">
        <f t="shared" si="209"/>
        <v>-71.821067625207576</v>
      </c>
      <c r="Z98" s="14" t="str">
        <f t="shared" ref="Z98:Z103" si="210">+N98</f>
        <v>นากลาง,รพช.</v>
      </c>
      <c r="AA98" s="15">
        <f t="shared" ref="AA98:AK103" si="211">+O98/100</f>
        <v>0.14082572806680804</v>
      </c>
      <c r="AB98" s="15">
        <f t="shared" si="211"/>
        <v>0.16720072186609461</v>
      </c>
      <c r="AC98" s="15">
        <f t="shared" si="211"/>
        <v>0.23940708434077834</v>
      </c>
      <c r="AD98" s="15">
        <f t="shared" si="211"/>
        <v>2.1051203728100952E-2</v>
      </c>
      <c r="AE98" s="15">
        <f t="shared" si="211"/>
        <v>0.23032708464527749</v>
      </c>
      <c r="AF98" s="15">
        <f t="shared" si="211"/>
        <v>0.15015205467767503</v>
      </c>
      <c r="AG98" s="15">
        <f t="shared" si="211"/>
        <v>0.24033115846044495</v>
      </c>
      <c r="AH98" s="15">
        <f t="shared" si="211"/>
        <v>-0.56263307008734587</v>
      </c>
      <c r="AI98" s="15">
        <f t="shared" si="211"/>
        <v>0.47885373693505373</v>
      </c>
      <c r="AJ98" s="15">
        <f t="shared" si="211"/>
        <v>-0.24747699858606545</v>
      </c>
      <c r="AK98" s="15">
        <f t="shared" si="211"/>
        <v>-0.7182106762520758</v>
      </c>
      <c r="AL98" s="14" t="str">
        <f t="shared" ref="AL98:AL103" si="212">+Z98</f>
        <v>นากลาง,รพช.</v>
      </c>
      <c r="AM98" s="16" t="str">
        <f>+IF(AND(C98&lt;C106),"OK","Not OK")</f>
        <v>Not OK</v>
      </c>
      <c r="AN98" s="16" t="str">
        <f t="shared" ref="AN98:AW98" si="213">+IF(AND(D98&lt;D106),"OK","Not OK")</f>
        <v>OK</v>
      </c>
      <c r="AO98" s="16" t="str">
        <f t="shared" si="213"/>
        <v>Not OK</v>
      </c>
      <c r="AP98" s="16" t="str">
        <f t="shared" si="213"/>
        <v>OK</v>
      </c>
      <c r="AQ98" s="16" t="str">
        <f t="shared" si="213"/>
        <v>OK</v>
      </c>
      <c r="AR98" s="16" t="str">
        <f t="shared" si="213"/>
        <v>Not OK</v>
      </c>
      <c r="AS98" s="16" t="str">
        <f t="shared" si="213"/>
        <v>OK</v>
      </c>
      <c r="AT98" s="16" t="str">
        <f t="shared" si="213"/>
        <v>OK</v>
      </c>
      <c r="AU98" s="16" t="str">
        <f t="shared" si="213"/>
        <v>Not OK</v>
      </c>
      <c r="AV98" s="16" t="str">
        <f t="shared" si="213"/>
        <v>OK</v>
      </c>
      <c r="AW98" s="16" t="str">
        <f t="shared" si="213"/>
        <v>OK</v>
      </c>
    </row>
    <row r="99" spans="1:49" ht="13.5" customHeight="1">
      <c r="A99" s="297" t="str">
        <f>+'8.คำนวณ'!E63</f>
        <v>เลย</v>
      </c>
      <c r="B99" s="14" t="str">
        <f>+'8.คำนวณ'!G63</f>
        <v>เชียงคาน,รพช.</v>
      </c>
      <c r="C99" s="315">
        <f>+'8.คำนวณ'!Y63</f>
        <v>8113.8481567566532</v>
      </c>
      <c r="D99" s="315">
        <f>+'8.คำนวณ'!Z63</f>
        <v>35.91599302691813</v>
      </c>
      <c r="E99" s="315">
        <f>+'8.คำนวณ'!AA63</f>
        <v>1523.7112744434771</v>
      </c>
      <c r="F99" s="315">
        <f>+'8.คำนวณ'!AB63</f>
        <v>669.80462297372742</v>
      </c>
      <c r="G99" s="339">
        <f>+'8.คำนวณ'!AC63</f>
        <v>623.74948490476152</v>
      </c>
      <c r="H99" s="315">
        <f>+'8.คำนวณ'!AD63</f>
        <v>484.50441375422304</v>
      </c>
      <c r="I99" s="315">
        <f>+'8.คำนวณ'!AE63</f>
        <v>219.026026566311</v>
      </c>
      <c r="J99" s="315">
        <f>+'8.คำนวณ'!AF63</f>
        <v>107.89826459289461</v>
      </c>
      <c r="K99" s="315">
        <f>+'8.คำนวณ'!AG63</f>
        <v>330.33330018828912</v>
      </c>
      <c r="L99" s="315">
        <f>+'8.คำนวณ'!AH63</f>
        <v>20.62547184192184</v>
      </c>
      <c r="M99" s="315">
        <f>+'8.คำนวณ'!AI63</f>
        <v>294.88777077316803</v>
      </c>
      <c r="N99" s="14" t="str">
        <f t="shared" si="208"/>
        <v>เชียงคาน,รพช.</v>
      </c>
      <c r="O99" s="50">
        <f t="shared" ref="O99:Y99" si="214">+(C99-C104)*100/C104</f>
        <v>4.2996937305076575</v>
      </c>
      <c r="P99" s="50">
        <f t="shared" si="214"/>
        <v>-6.5770917481791091</v>
      </c>
      <c r="Q99" s="50">
        <f t="shared" si="214"/>
        <v>-2.8312364740480493</v>
      </c>
      <c r="R99" s="50">
        <f t="shared" si="214"/>
        <v>-4.2277265585208772</v>
      </c>
      <c r="S99" s="50">
        <f t="shared" si="214"/>
        <v>31.078637030819209</v>
      </c>
      <c r="T99" s="50">
        <f t="shared" si="214"/>
        <v>-13.834892238285137</v>
      </c>
      <c r="U99" s="50">
        <f t="shared" si="214"/>
        <v>-72.128835199538798</v>
      </c>
      <c r="V99" s="50">
        <f t="shared" si="214"/>
        <v>-69.867091305379631</v>
      </c>
      <c r="W99" s="50">
        <f t="shared" si="214"/>
        <v>-4.0411411293830852</v>
      </c>
      <c r="X99" s="50">
        <f t="shared" si="214"/>
        <v>-71.232619524907093</v>
      </c>
      <c r="Y99" s="50">
        <f t="shared" si="214"/>
        <v>-34.959690015042305</v>
      </c>
      <c r="Z99" s="14" t="str">
        <f t="shared" si="210"/>
        <v>เชียงคาน,รพช.</v>
      </c>
      <c r="AA99" s="15">
        <f t="shared" si="211"/>
        <v>4.2996937305076574E-2</v>
      </c>
      <c r="AB99" s="15">
        <f t="shared" si="211"/>
        <v>-6.5770917481791091E-2</v>
      </c>
      <c r="AC99" s="15">
        <f t="shared" si="211"/>
        <v>-2.8312364740480492E-2</v>
      </c>
      <c r="AD99" s="15">
        <f t="shared" si="211"/>
        <v>-4.2277265585208772E-2</v>
      </c>
      <c r="AE99" s="15">
        <f t="shared" si="211"/>
        <v>0.31078637030819212</v>
      </c>
      <c r="AF99" s="15">
        <f t="shared" si="211"/>
        <v>-0.13834892238285137</v>
      </c>
      <c r="AG99" s="15">
        <f t="shared" si="211"/>
        <v>-0.72128835199538799</v>
      </c>
      <c r="AH99" s="15">
        <f t="shared" si="211"/>
        <v>-0.69867091305379636</v>
      </c>
      <c r="AI99" s="15">
        <f t="shared" si="211"/>
        <v>-4.041141129383085E-2</v>
      </c>
      <c r="AJ99" s="15">
        <f t="shared" si="211"/>
        <v>-0.71232619524907093</v>
      </c>
      <c r="AK99" s="15">
        <f t="shared" si="211"/>
        <v>-0.34959690015042305</v>
      </c>
      <c r="AL99" s="14" t="str">
        <f t="shared" si="212"/>
        <v>เชียงคาน,รพช.</v>
      </c>
      <c r="AM99" s="16" t="str">
        <f>+IF(AND(C99&lt;C106),"OK","Not OK")</f>
        <v>OK</v>
      </c>
      <c r="AN99" s="16" t="str">
        <f t="shared" ref="AN99:AW99" si="215">+IF(AND(D99&lt;D106),"OK","Not OK")</f>
        <v>OK</v>
      </c>
      <c r="AO99" s="16" t="str">
        <f t="shared" si="215"/>
        <v>OK</v>
      </c>
      <c r="AP99" s="16" t="str">
        <f t="shared" si="215"/>
        <v>OK</v>
      </c>
      <c r="AQ99" s="16" t="str">
        <f t="shared" si="215"/>
        <v>Not OK</v>
      </c>
      <c r="AR99" s="16" t="str">
        <f t="shared" si="215"/>
        <v>OK</v>
      </c>
      <c r="AS99" s="16" t="str">
        <f t="shared" si="215"/>
        <v>OK</v>
      </c>
      <c r="AT99" s="16" t="str">
        <f t="shared" si="215"/>
        <v>OK</v>
      </c>
      <c r="AU99" s="16" t="str">
        <f t="shared" si="215"/>
        <v>OK</v>
      </c>
      <c r="AV99" s="16" t="str">
        <f t="shared" si="215"/>
        <v>OK</v>
      </c>
      <c r="AW99" s="16" t="str">
        <f t="shared" si="215"/>
        <v>OK</v>
      </c>
    </row>
    <row r="100" spans="1:49" ht="13.5" customHeight="1">
      <c r="A100" s="297" t="str">
        <f>+'8.คำนวณ'!E64</f>
        <v>บึงกาฬ</v>
      </c>
      <c r="B100" s="14" t="str">
        <f>+'8.คำนวณ'!G64</f>
        <v>โซ่พิสัย,รพช.</v>
      </c>
      <c r="C100" s="315">
        <f>+'8.คำนวณ'!Y64</f>
        <v>6260.2327083786013</v>
      </c>
      <c r="D100" s="315">
        <f>+'8.คำนวณ'!Z64</f>
        <v>28.116896405603605</v>
      </c>
      <c r="E100" s="315">
        <f>+'8.คำนวณ'!AA64</f>
        <v>1011.9020023210381</v>
      </c>
      <c r="F100" s="315">
        <f>+'8.คำนวณ'!AB64</f>
        <v>591.91234986313543</v>
      </c>
      <c r="G100" s="315">
        <f>+'8.คำนวณ'!AC64</f>
        <v>374.77760912514725</v>
      </c>
      <c r="H100" s="315">
        <f>+'8.คำนวณ'!AD64</f>
        <v>606.38782138222882</v>
      </c>
      <c r="I100" s="339">
        <f>+'8.คำนวณ'!AE64</f>
        <v>1913.0868091701675</v>
      </c>
      <c r="J100" s="315">
        <f>+'8.คำนวณ'!AF64</f>
        <v>325.7165645594809</v>
      </c>
      <c r="K100" s="315">
        <f>+'8.คำนวณ'!AG64</f>
        <v>293.56141530636495</v>
      </c>
      <c r="L100" s="315">
        <f>+'8.คำนวณ'!AH64</f>
        <v>13.792386708035703</v>
      </c>
      <c r="M100" s="315">
        <f>+'8.คำนวณ'!AI64</f>
        <v>429.66096512735032</v>
      </c>
      <c r="N100" s="14" t="str">
        <f t="shared" si="208"/>
        <v>โซ่พิสัย,รพช.</v>
      </c>
      <c r="O100" s="50">
        <f t="shared" ref="O100:Y100" si="216">+(C100-C104)*100/C104</f>
        <v>-19.527659188215043</v>
      </c>
      <c r="P100" s="50">
        <f t="shared" si="216"/>
        <v>-26.863716916918708</v>
      </c>
      <c r="Q100" s="50">
        <f t="shared" si="216"/>
        <v>-35.469883288169065</v>
      </c>
      <c r="R100" s="50">
        <f t="shared" si="216"/>
        <v>-15.365183398108259</v>
      </c>
      <c r="S100" s="50">
        <f t="shared" si="216"/>
        <v>-21.241877736709927</v>
      </c>
      <c r="T100" s="50">
        <f t="shared" si="216"/>
        <v>7.8410649965638912</v>
      </c>
      <c r="U100" s="50">
        <f t="shared" si="216"/>
        <v>143.44119542262428</v>
      </c>
      <c r="V100" s="50">
        <f t="shared" si="216"/>
        <v>-9.0366509857416943</v>
      </c>
      <c r="W100" s="50">
        <f t="shared" si="216"/>
        <v>-14.723043649594782</v>
      </c>
      <c r="X100" s="50">
        <f t="shared" si="216"/>
        <v>-80.763066215860832</v>
      </c>
      <c r="Y100" s="50">
        <f t="shared" si="216"/>
        <v>-5.2341767613860064</v>
      </c>
      <c r="Z100" s="14" t="str">
        <f t="shared" si="210"/>
        <v>โซ่พิสัย,รพช.</v>
      </c>
      <c r="AA100" s="15">
        <f t="shared" si="211"/>
        <v>-0.19527659188215044</v>
      </c>
      <c r="AB100" s="15">
        <f t="shared" si="211"/>
        <v>-0.26863716916918706</v>
      </c>
      <c r="AC100" s="15">
        <f t="shared" si="211"/>
        <v>-0.35469883288169063</v>
      </c>
      <c r="AD100" s="15">
        <f t="shared" si="211"/>
        <v>-0.15365183398108259</v>
      </c>
      <c r="AE100" s="15">
        <f t="shared" si="211"/>
        <v>-0.21241877736709927</v>
      </c>
      <c r="AF100" s="15">
        <f t="shared" si="211"/>
        <v>7.8410649965638915E-2</v>
      </c>
      <c r="AG100" s="15">
        <f t="shared" si="211"/>
        <v>1.4344119542262428</v>
      </c>
      <c r="AH100" s="15">
        <f t="shared" si="211"/>
        <v>-9.0366509857416941E-2</v>
      </c>
      <c r="AI100" s="15">
        <f t="shared" si="211"/>
        <v>-0.14723043649594783</v>
      </c>
      <c r="AJ100" s="15">
        <f t="shared" si="211"/>
        <v>-0.80763066215860835</v>
      </c>
      <c r="AK100" s="15">
        <f t="shared" si="211"/>
        <v>-5.2341767613860064E-2</v>
      </c>
      <c r="AL100" s="14" t="str">
        <f t="shared" si="212"/>
        <v>โซ่พิสัย,รพช.</v>
      </c>
      <c r="AM100" s="16" t="str">
        <f>+IF(AND(C100&lt;C106),"OK","Not OK")</f>
        <v>OK</v>
      </c>
      <c r="AN100" s="16" t="str">
        <f t="shared" ref="AN100:AW100" si="217">+IF(AND(D100&lt;D106),"OK","Not OK")</f>
        <v>OK</v>
      </c>
      <c r="AO100" s="16" t="str">
        <f t="shared" si="217"/>
        <v>OK</v>
      </c>
      <c r="AP100" s="16" t="str">
        <f t="shared" si="217"/>
        <v>OK</v>
      </c>
      <c r="AQ100" s="16" t="str">
        <f t="shared" si="217"/>
        <v>OK</v>
      </c>
      <c r="AR100" s="16" t="str">
        <f t="shared" si="217"/>
        <v>OK</v>
      </c>
      <c r="AS100" s="16" t="str">
        <f t="shared" si="217"/>
        <v>Not OK</v>
      </c>
      <c r="AT100" s="16" t="str">
        <f t="shared" si="217"/>
        <v>OK</v>
      </c>
      <c r="AU100" s="16" t="str">
        <f t="shared" si="217"/>
        <v>OK</v>
      </c>
      <c r="AV100" s="16" t="str">
        <f t="shared" si="217"/>
        <v>OK</v>
      </c>
      <c r="AW100" s="16" t="str">
        <f t="shared" si="217"/>
        <v>OK</v>
      </c>
    </row>
    <row r="101" spans="1:49" ht="13.5" customHeight="1">
      <c r="A101" s="297" t="str">
        <f>+'8.คำนวณ'!E65</f>
        <v>สกลนคร</v>
      </c>
      <c r="B101" s="14" t="str">
        <f>+'8.คำนวณ'!G65</f>
        <v>พระอาจารย์ฝั้นอาจาโร,รพช.</v>
      </c>
      <c r="C101" s="315">
        <f>+'8.คำนวณ'!Y65</f>
        <v>7529.4882644607669</v>
      </c>
      <c r="D101" s="339">
        <f>+'8.คำนวณ'!Z65</f>
        <v>51.98864382297073</v>
      </c>
      <c r="E101" s="315">
        <f>+'8.คำนวณ'!AA65</f>
        <v>1609.7427714188011</v>
      </c>
      <c r="F101" s="339">
        <f>+'8.คำนวณ'!AB65</f>
        <v>950.03558748035164</v>
      </c>
      <c r="G101" s="315">
        <f>+'8.คำนวณ'!AC65</f>
        <v>461.14197208237908</v>
      </c>
      <c r="H101" s="315">
        <f>+'8.คำนวณ'!AD65</f>
        <v>594.83740718220611</v>
      </c>
      <c r="I101" s="315">
        <f>+'8.คำนวณ'!AE65</f>
        <v>822.43818924079051</v>
      </c>
      <c r="J101" s="315">
        <f>+'8.คำนวณ'!AF65</f>
        <v>108.97047140260986</v>
      </c>
      <c r="K101" s="315">
        <f>+'8.คำนวณ'!AG65</f>
        <v>337.11841734280227</v>
      </c>
      <c r="L101" s="315">
        <f>+'8.คำนวณ'!AH65</f>
        <v>7.8529783331824552</v>
      </c>
      <c r="M101" s="339">
        <f>+'8.คำนวณ'!AI65</f>
        <v>1065.9836252477039</v>
      </c>
      <c r="N101" s="14" t="str">
        <f t="shared" si="208"/>
        <v>พระอาจารย์ฝั้นอาจาโร,รพช.</v>
      </c>
      <c r="O101" s="50">
        <f t="shared" ref="O101:Y101" si="218">+(C101-C104)*100/C104</f>
        <v>-3.21197725684002</v>
      </c>
      <c r="P101" s="50">
        <f t="shared" si="218"/>
        <v>35.23029415808837</v>
      </c>
      <c r="Q101" s="50">
        <f t="shared" si="218"/>
        <v>2.6550878221557523</v>
      </c>
      <c r="R101" s="50">
        <f t="shared" si="218"/>
        <v>35.841206439199802</v>
      </c>
      <c r="S101" s="50">
        <f t="shared" si="218"/>
        <v>-3.09272770382867</v>
      </c>
      <c r="T101" s="50">
        <f t="shared" si="218"/>
        <v>5.7869192427085689</v>
      </c>
      <c r="U101" s="50">
        <f t="shared" si="218"/>
        <v>4.6556460429744941</v>
      </c>
      <c r="V101" s="50">
        <f t="shared" si="218"/>
        <v>-69.567654516282019</v>
      </c>
      <c r="W101" s="50">
        <f t="shared" si="218"/>
        <v>-2.070125494327796</v>
      </c>
      <c r="X101" s="50">
        <f t="shared" si="218"/>
        <v>-89.047057090148442</v>
      </c>
      <c r="Y101" s="50">
        <f t="shared" si="218"/>
        <v>135.11285409773993</v>
      </c>
      <c r="Z101" s="14" t="str">
        <f t="shared" si="210"/>
        <v>พระอาจารย์ฝั้นอาจาโร,รพช.</v>
      </c>
      <c r="AA101" s="15">
        <f t="shared" si="211"/>
        <v>-3.21197725684002E-2</v>
      </c>
      <c r="AB101" s="15">
        <f t="shared" si="211"/>
        <v>0.35230294158088371</v>
      </c>
      <c r="AC101" s="15">
        <f t="shared" si="211"/>
        <v>2.6550878221557522E-2</v>
      </c>
      <c r="AD101" s="15">
        <f t="shared" si="211"/>
        <v>0.35841206439199802</v>
      </c>
      <c r="AE101" s="15">
        <f t="shared" si="211"/>
        <v>-3.09272770382867E-2</v>
      </c>
      <c r="AF101" s="15">
        <f t="shared" si="211"/>
        <v>5.7869192427085686E-2</v>
      </c>
      <c r="AG101" s="15">
        <f t="shared" si="211"/>
        <v>4.6556460429744942E-2</v>
      </c>
      <c r="AH101" s="15">
        <f t="shared" si="211"/>
        <v>-0.69567654516282018</v>
      </c>
      <c r="AI101" s="15">
        <f t="shared" si="211"/>
        <v>-2.0701254943277961E-2</v>
      </c>
      <c r="AJ101" s="15">
        <f t="shared" si="211"/>
        <v>-0.8904705709014844</v>
      </c>
      <c r="AK101" s="15">
        <f t="shared" si="211"/>
        <v>1.3511285409773992</v>
      </c>
      <c r="AL101" s="14" t="str">
        <f t="shared" si="212"/>
        <v>พระอาจารย์ฝั้นอาจาโร,รพช.</v>
      </c>
      <c r="AM101" s="16" t="str">
        <f>+IF(AND(C101&lt;C106),"OK","Not OK")</f>
        <v>OK</v>
      </c>
      <c r="AN101" s="16" t="str">
        <f t="shared" ref="AN101:AW101" si="219">+IF(AND(D101&lt;D106),"OK","Not OK")</f>
        <v>Not OK</v>
      </c>
      <c r="AO101" s="16" t="str">
        <f t="shared" si="219"/>
        <v>OK</v>
      </c>
      <c r="AP101" s="16" t="str">
        <f t="shared" si="219"/>
        <v>Not OK</v>
      </c>
      <c r="AQ101" s="16" t="str">
        <f t="shared" si="219"/>
        <v>OK</v>
      </c>
      <c r="AR101" s="16" t="str">
        <f t="shared" si="219"/>
        <v>OK</v>
      </c>
      <c r="AS101" s="16" t="str">
        <f t="shared" si="219"/>
        <v>OK</v>
      </c>
      <c r="AT101" s="16" t="str">
        <f t="shared" si="219"/>
        <v>OK</v>
      </c>
      <c r="AU101" s="16" t="str">
        <f t="shared" si="219"/>
        <v>OK</v>
      </c>
      <c r="AV101" s="16" t="str">
        <f t="shared" si="219"/>
        <v>OK</v>
      </c>
      <c r="AW101" s="16" t="str">
        <f t="shared" si="219"/>
        <v>Not OK</v>
      </c>
    </row>
    <row r="102" spans="1:49" ht="13.5" customHeight="1">
      <c r="A102" s="297" t="str">
        <f>+'8.คำนวณ'!E66</f>
        <v>สกลนคร</v>
      </c>
      <c r="B102" s="14" t="str">
        <f>+'8.คำนวณ'!G66</f>
        <v>บ้านม่วง,รพช.</v>
      </c>
      <c r="C102" s="315">
        <f>+'8.คำนวณ'!Y66</f>
        <v>7332.9615859034111</v>
      </c>
      <c r="D102" s="315">
        <f>+'8.คำนวณ'!Z66</f>
        <v>35.481198289907667</v>
      </c>
      <c r="E102" s="315">
        <f>+'8.คำนวณ'!AA66</f>
        <v>1329.6057283405596</v>
      </c>
      <c r="F102" s="315">
        <f>+'8.คำนวณ'!AB66</f>
        <v>636.96962611281208</v>
      </c>
      <c r="G102" s="315">
        <f>+'8.คำนวณ'!AC66</f>
        <v>494.44656031073691</v>
      </c>
      <c r="H102" s="315">
        <f>+'8.คำนวณ'!AD66</f>
        <v>568.40771936403655</v>
      </c>
      <c r="I102" s="315">
        <f>+'8.คำนวณ'!AE66</f>
        <v>593.54545577747922</v>
      </c>
      <c r="J102" s="315">
        <f>+'8.คำนวณ'!AF66</f>
        <v>566.19663184305546</v>
      </c>
      <c r="K102" s="315">
        <f>+'8.คำนวณ'!AG66</f>
        <v>344.62697867211426</v>
      </c>
      <c r="L102" s="315">
        <f>+'8.คำนวณ'!AH66</f>
        <v>10.836190503153572</v>
      </c>
      <c r="M102" s="315">
        <f>+'8.คำนวณ'!AI66</f>
        <v>557.98028163196261</v>
      </c>
      <c r="N102" s="14" t="str">
        <f t="shared" si="208"/>
        <v>บ้านม่วง,รพช.</v>
      </c>
      <c r="O102" s="50">
        <f t="shared" ref="O102:Y102" si="220">+(C102-C104)*100/C104</f>
        <v>-5.7382350801808588</v>
      </c>
      <c r="P102" s="50">
        <f t="shared" si="220"/>
        <v>-7.7080583566662986</v>
      </c>
      <c r="Q102" s="50">
        <f t="shared" si="220"/>
        <v>-15.209563145706351</v>
      </c>
      <c r="R102" s="50">
        <f t="shared" si="220"/>
        <v>-8.9226513021756269</v>
      </c>
      <c r="S102" s="50">
        <f t="shared" si="220"/>
        <v>3.9061077862116442</v>
      </c>
      <c r="T102" s="50">
        <f t="shared" si="220"/>
        <v>1.0866175853612574</v>
      </c>
      <c r="U102" s="50">
        <f t="shared" si="220"/>
        <v>-24.471061846476118</v>
      </c>
      <c r="V102" s="50">
        <f t="shared" si="220"/>
        <v>58.122574768935635</v>
      </c>
      <c r="W102" s="50">
        <f t="shared" si="220"/>
        <v>0.11104418039204061</v>
      </c>
      <c r="X102" s="50">
        <f t="shared" si="220"/>
        <v>-84.886221391977571</v>
      </c>
      <c r="Y102" s="50">
        <f t="shared" si="220"/>
        <v>23.067872186373478</v>
      </c>
      <c r="Z102" s="14" t="str">
        <f t="shared" si="210"/>
        <v>บ้านม่วง,รพช.</v>
      </c>
      <c r="AA102" s="15">
        <f t="shared" si="211"/>
        <v>-5.738235080180859E-2</v>
      </c>
      <c r="AB102" s="15">
        <f t="shared" si="211"/>
        <v>-7.7080583566662988E-2</v>
      </c>
      <c r="AC102" s="15">
        <f t="shared" si="211"/>
        <v>-0.15209563145706351</v>
      </c>
      <c r="AD102" s="15">
        <f t="shared" si="211"/>
        <v>-8.9226513021756271E-2</v>
      </c>
      <c r="AE102" s="15">
        <f t="shared" si="211"/>
        <v>3.906107786211644E-2</v>
      </c>
      <c r="AF102" s="15">
        <f t="shared" si="211"/>
        <v>1.0866175853612573E-2</v>
      </c>
      <c r="AG102" s="15">
        <f t="shared" si="211"/>
        <v>-0.24471061846476119</v>
      </c>
      <c r="AH102" s="15">
        <f t="shared" si="211"/>
        <v>0.58122574768935631</v>
      </c>
      <c r="AI102" s="15">
        <f t="shared" si="211"/>
        <v>1.1104418039204061E-3</v>
      </c>
      <c r="AJ102" s="15">
        <f t="shared" si="211"/>
        <v>-0.84886221391977568</v>
      </c>
      <c r="AK102" s="15">
        <f t="shared" si="211"/>
        <v>0.23067872186373478</v>
      </c>
      <c r="AL102" s="14" t="str">
        <f t="shared" si="212"/>
        <v>บ้านม่วง,รพช.</v>
      </c>
      <c r="AM102" s="16" t="str">
        <f>+IF(AND(C102&lt;C106),"OK","Not OK")</f>
        <v>OK</v>
      </c>
      <c r="AN102" s="16" t="str">
        <f t="shared" ref="AN102:AW102" si="221">+IF(AND(D102&lt;D106),"OK","Not OK")</f>
        <v>OK</v>
      </c>
      <c r="AO102" s="16" t="str">
        <f t="shared" si="221"/>
        <v>OK</v>
      </c>
      <c r="AP102" s="16" t="str">
        <f t="shared" si="221"/>
        <v>OK</v>
      </c>
      <c r="AQ102" s="16" t="str">
        <f t="shared" si="221"/>
        <v>OK</v>
      </c>
      <c r="AR102" s="16" t="str">
        <f t="shared" si="221"/>
        <v>OK</v>
      </c>
      <c r="AS102" s="16" t="str">
        <f t="shared" si="221"/>
        <v>OK</v>
      </c>
      <c r="AT102" s="16" t="str">
        <f t="shared" si="221"/>
        <v>OK</v>
      </c>
      <c r="AU102" s="16" t="str">
        <f t="shared" si="221"/>
        <v>OK</v>
      </c>
      <c r="AV102" s="16" t="str">
        <f t="shared" si="221"/>
        <v>OK</v>
      </c>
      <c r="AW102" s="16" t="str">
        <f t="shared" si="221"/>
        <v>OK</v>
      </c>
    </row>
    <row r="103" spans="1:49" ht="13.5" customHeight="1">
      <c r="A103" s="297" t="str">
        <f>+'8.คำนวณ'!E67</f>
        <v>เลย</v>
      </c>
      <c r="B103" s="14" t="str">
        <f>+'8.คำนวณ'!G67</f>
        <v>สมเด็จพระยุพราชด่านซ้าย,รพช.</v>
      </c>
      <c r="C103" s="315">
        <f>+'8.คำนวณ'!Y67</f>
        <v>8564.7329311187405</v>
      </c>
      <c r="D103" s="315">
        <f>+'8.คำนวณ'!Z67</f>
        <v>34.291939613928932</v>
      </c>
      <c r="E103" s="339">
        <f>+'8.คำนวณ'!AA67</f>
        <v>1990.1626476315851</v>
      </c>
      <c r="F103" s="315">
        <f>+'8.คำนวณ'!AB67</f>
        <v>633.41601647080665</v>
      </c>
      <c r="G103" s="315">
        <f>+'8.คำนวณ'!AC67</f>
        <v>315.57613381186343</v>
      </c>
      <c r="H103" s="315">
        <f>+'8.คำนวณ'!AD67</f>
        <v>472.92095297025202</v>
      </c>
      <c r="I103" s="315">
        <f>+'8.คำนวณ'!AE67</f>
        <v>192.29744105448472</v>
      </c>
      <c r="J103" s="339">
        <f>+'8.คำนวณ'!AF67</f>
        <v>883.05516806954017</v>
      </c>
      <c r="K103" s="315">
        <f>+'8.คำนวณ'!AG67</f>
        <v>250.74059506582492</v>
      </c>
      <c r="L103" s="339">
        <f>+'8.คำนวณ'!AH67</f>
        <v>323.12357577612346</v>
      </c>
      <c r="M103" s="315">
        <f>+'8.คำนวณ'!AI67</f>
        <v>244.08016546640891</v>
      </c>
      <c r="N103" s="14" t="str">
        <f t="shared" si="208"/>
        <v>สมเด็จพระยุพราชด่านซ้าย,รพช.</v>
      </c>
      <c r="O103" s="50">
        <f t="shared" ref="O103:Y103" si="222">+(C103-C104)*100/C104</f>
        <v>10.095604988047494</v>
      </c>
      <c r="P103" s="50">
        <f t="shared" si="222"/>
        <v>-10.801499322933712</v>
      </c>
      <c r="Q103" s="50">
        <f t="shared" si="222"/>
        <v>26.914886651689944</v>
      </c>
      <c r="R103" s="50">
        <f t="shared" si="222"/>
        <v>-9.430765553205168</v>
      </c>
      <c r="S103" s="50">
        <f t="shared" si="222"/>
        <v>-33.682847841019985</v>
      </c>
      <c r="T103" s="50">
        <f t="shared" si="222"/>
        <v>-15.894915054116012</v>
      </c>
      <c r="U103" s="50">
        <f t="shared" si="222"/>
        <v>-75.530060265628336</v>
      </c>
      <c r="V103" s="50">
        <f t="shared" si="222"/>
        <v>146.6121290472023</v>
      </c>
      <c r="W103" s="50">
        <f t="shared" si="222"/>
        <v>-27.162107600591838</v>
      </c>
      <c r="X103" s="50">
        <f t="shared" si="222"/>
        <v>350.67666408150046</v>
      </c>
      <c r="Y103" s="50">
        <f t="shared" si="222"/>
        <v>-46.165791882477485</v>
      </c>
      <c r="Z103" s="14" t="str">
        <f t="shared" si="210"/>
        <v>สมเด็จพระยุพราชด่านซ้าย,รพช.</v>
      </c>
      <c r="AA103" s="15">
        <f t="shared" si="211"/>
        <v>0.10095604988047495</v>
      </c>
      <c r="AB103" s="15">
        <f t="shared" si="211"/>
        <v>-0.10801499322933711</v>
      </c>
      <c r="AC103" s="15">
        <f t="shared" si="211"/>
        <v>0.26914886651689945</v>
      </c>
      <c r="AD103" s="15">
        <f t="shared" si="211"/>
        <v>-9.4307655532051685E-2</v>
      </c>
      <c r="AE103" s="15">
        <f t="shared" si="211"/>
        <v>-0.33682847841019986</v>
      </c>
      <c r="AF103" s="15">
        <f t="shared" si="211"/>
        <v>-0.15894915054116013</v>
      </c>
      <c r="AG103" s="15">
        <f t="shared" si="211"/>
        <v>-0.7553006026562834</v>
      </c>
      <c r="AH103" s="15">
        <f t="shared" si="211"/>
        <v>1.4661212904720231</v>
      </c>
      <c r="AI103" s="15">
        <f t="shared" si="211"/>
        <v>-0.27162107600591839</v>
      </c>
      <c r="AJ103" s="15">
        <f t="shared" si="211"/>
        <v>3.5067666408150044</v>
      </c>
      <c r="AK103" s="15">
        <f t="shared" si="211"/>
        <v>-0.46165791882477486</v>
      </c>
      <c r="AL103" s="14" t="str">
        <f t="shared" si="212"/>
        <v>สมเด็จพระยุพราชด่านซ้าย,รพช.</v>
      </c>
      <c r="AM103" s="16" t="str">
        <f>+IF(AND(C103&lt;C106),"OK","Not OK")</f>
        <v>OK</v>
      </c>
      <c r="AN103" s="16" t="str">
        <f t="shared" ref="AN103:AW103" si="223">+IF(AND(D103&lt;D106),"OK","Not OK")</f>
        <v>OK</v>
      </c>
      <c r="AO103" s="16" t="str">
        <f t="shared" si="223"/>
        <v>Not OK</v>
      </c>
      <c r="AP103" s="16" t="str">
        <f t="shared" si="223"/>
        <v>OK</v>
      </c>
      <c r="AQ103" s="16" t="str">
        <f t="shared" si="223"/>
        <v>OK</v>
      </c>
      <c r="AR103" s="16" t="str">
        <f t="shared" si="223"/>
        <v>OK</v>
      </c>
      <c r="AS103" s="16" t="str">
        <f t="shared" si="223"/>
        <v>OK</v>
      </c>
      <c r="AT103" s="16" t="str">
        <f t="shared" si="223"/>
        <v>Not OK</v>
      </c>
      <c r="AU103" s="16" t="str">
        <f t="shared" si="223"/>
        <v>OK</v>
      </c>
      <c r="AV103" s="16" t="str">
        <f t="shared" si="223"/>
        <v>Not OK</v>
      </c>
      <c r="AW103" s="16" t="str">
        <f t="shared" si="223"/>
        <v>OK</v>
      </c>
    </row>
    <row r="104" spans="1:49" ht="13.5" customHeight="1">
      <c r="B104" s="18" t="s">
        <v>144</v>
      </c>
      <c r="C104" s="19">
        <f>AVERAGE(C98:C103)</f>
        <v>7779.3595230695801</v>
      </c>
      <c r="D104" s="19">
        <f t="shared" ref="D104:M104" si="224">AVERAGE(D98:D103)</f>
        <v>38.444524687785126</v>
      </c>
      <c r="E104" s="19">
        <f t="shared" si="224"/>
        <v>1568.1081235910988</v>
      </c>
      <c r="F104" s="19">
        <f t="shared" si="224"/>
        <v>699.3721657688393</v>
      </c>
      <c r="G104" s="19">
        <f t="shared" si="224"/>
        <v>475.85899505356127</v>
      </c>
      <c r="H104" s="19">
        <f t="shared" si="224"/>
        <v>562.29769374175783</v>
      </c>
      <c r="I104" s="19">
        <f t="shared" si="224"/>
        <v>785.85171496918065</v>
      </c>
      <c r="J104" s="19">
        <f t="shared" si="224"/>
        <v>358.07450812791154</v>
      </c>
      <c r="K104" s="19">
        <f t="shared" si="224"/>
        <v>344.24471494985528</v>
      </c>
      <c r="L104" s="19">
        <f t="shared" si="224"/>
        <v>71.69742778554199</v>
      </c>
      <c r="M104" s="19">
        <f t="shared" si="224"/>
        <v>453.39232061066235</v>
      </c>
      <c r="V104" s="49"/>
      <c r="W104" s="49"/>
      <c r="X104" s="49"/>
      <c r="Y104" s="49"/>
    </row>
    <row r="105" spans="1:49" ht="13.5" customHeight="1">
      <c r="B105" s="20" t="s">
        <v>268</v>
      </c>
      <c r="C105" s="316">
        <f>STDEV(C98:C103)</f>
        <v>948.50848768742628</v>
      </c>
      <c r="D105" s="316">
        <f t="shared" ref="D105:M105" si="225">STDEV(D98:D103)</f>
        <v>8.5304206002724765</v>
      </c>
      <c r="E105" s="316">
        <f t="shared" si="225"/>
        <v>371.21974781060675</v>
      </c>
      <c r="F105" s="316">
        <f t="shared" si="225"/>
        <v>129.39478266604596</v>
      </c>
      <c r="G105" s="316">
        <f t="shared" si="225"/>
        <v>118.62090226459978</v>
      </c>
      <c r="H105" s="316">
        <f t="shared" si="225"/>
        <v>69.582399836875922</v>
      </c>
      <c r="I105" s="316">
        <f t="shared" si="225"/>
        <v>635.33410412234161</v>
      </c>
      <c r="J105" s="316">
        <f t="shared" si="225"/>
        <v>311.51099210565877</v>
      </c>
      <c r="K105" s="316">
        <f t="shared" si="225"/>
        <v>88.01073365179515</v>
      </c>
      <c r="L105" s="316">
        <f t="shared" si="225"/>
        <v>124.31530944492955</v>
      </c>
      <c r="M105" s="316">
        <f t="shared" si="225"/>
        <v>335.18379368535381</v>
      </c>
      <c r="V105" s="184"/>
      <c r="W105" s="184"/>
      <c r="X105" s="184"/>
      <c r="Y105" s="184"/>
    </row>
    <row r="106" spans="1:49" ht="13.5" customHeight="1">
      <c r="B106" s="20" t="s">
        <v>269</v>
      </c>
      <c r="C106" s="316">
        <f>+C104+C105</f>
        <v>8727.8680107570071</v>
      </c>
      <c r="D106" s="316">
        <f t="shared" ref="D106:M106" si="226">+D104+D105</f>
        <v>46.974945288057604</v>
      </c>
      <c r="E106" s="316">
        <f t="shared" si="226"/>
        <v>1939.3278714017056</v>
      </c>
      <c r="F106" s="316">
        <f t="shared" si="226"/>
        <v>828.76694843488531</v>
      </c>
      <c r="G106" s="316">
        <f t="shared" si="226"/>
        <v>594.47989731816108</v>
      </c>
      <c r="H106" s="316">
        <f t="shared" si="226"/>
        <v>631.8800935786337</v>
      </c>
      <c r="I106" s="316">
        <f t="shared" si="226"/>
        <v>1421.1858190915223</v>
      </c>
      <c r="J106" s="316">
        <f t="shared" si="226"/>
        <v>669.58550023357031</v>
      </c>
      <c r="K106" s="316">
        <f t="shared" si="226"/>
        <v>432.25544860165041</v>
      </c>
      <c r="L106" s="316">
        <f t="shared" si="226"/>
        <v>196.01273723047154</v>
      </c>
      <c r="M106" s="316">
        <f t="shared" si="226"/>
        <v>788.57611429601616</v>
      </c>
      <c r="V106" s="184"/>
      <c r="W106" s="184"/>
      <c r="X106" s="184"/>
      <c r="Y106" s="184"/>
    </row>
    <row r="107" spans="1:49" ht="13.5" customHeight="1">
      <c r="B107" s="377" t="s">
        <v>153</v>
      </c>
      <c r="C107" s="386" t="s">
        <v>248</v>
      </c>
      <c r="D107" s="387"/>
      <c r="E107" s="387"/>
      <c r="F107" s="387"/>
      <c r="G107" s="387"/>
      <c r="H107" s="387"/>
      <c r="I107" s="387"/>
      <c r="J107" s="387"/>
      <c r="K107" s="387"/>
      <c r="L107" s="387"/>
      <c r="M107" s="388"/>
      <c r="N107" s="377" t="s">
        <v>153</v>
      </c>
      <c r="O107" s="386" t="s">
        <v>731</v>
      </c>
      <c r="P107" s="387"/>
      <c r="Q107" s="387"/>
      <c r="R107" s="387"/>
      <c r="S107" s="387"/>
      <c r="T107" s="387"/>
      <c r="U107" s="387"/>
      <c r="V107" s="387"/>
      <c r="W107" s="387"/>
      <c r="X107" s="387"/>
      <c r="Y107" s="388"/>
      <c r="Z107" s="377" t="s">
        <v>153</v>
      </c>
      <c r="AA107" s="386" t="s">
        <v>731</v>
      </c>
      <c r="AB107" s="387"/>
      <c r="AC107" s="387"/>
      <c r="AD107" s="387"/>
      <c r="AE107" s="387"/>
      <c r="AF107" s="387"/>
      <c r="AG107" s="387"/>
      <c r="AH107" s="387"/>
      <c r="AI107" s="387"/>
      <c r="AJ107" s="387"/>
      <c r="AK107" s="388"/>
      <c r="AL107" s="377" t="s">
        <v>153</v>
      </c>
      <c r="AM107" s="386" t="s">
        <v>732</v>
      </c>
      <c r="AN107" s="387"/>
      <c r="AO107" s="387"/>
      <c r="AP107" s="387"/>
      <c r="AQ107" s="387"/>
      <c r="AR107" s="387"/>
      <c r="AS107" s="387"/>
      <c r="AT107" s="387"/>
      <c r="AU107" s="387"/>
      <c r="AV107" s="387"/>
      <c r="AW107" s="388"/>
    </row>
    <row r="108" spans="1:49" ht="13.5" customHeight="1">
      <c r="B108" s="377"/>
      <c r="C108" s="38" t="s">
        <v>5</v>
      </c>
      <c r="D108" s="38" t="s">
        <v>8</v>
      </c>
      <c r="E108" s="38" t="s">
        <v>11</v>
      </c>
      <c r="F108" s="38" t="s">
        <v>17</v>
      </c>
      <c r="G108" s="38" t="s">
        <v>20</v>
      </c>
      <c r="H108" s="38" t="s">
        <v>23</v>
      </c>
      <c r="I108" s="38" t="s">
        <v>26</v>
      </c>
      <c r="J108" s="38" t="s">
        <v>29</v>
      </c>
      <c r="K108" s="38" t="s">
        <v>32</v>
      </c>
      <c r="L108" s="38" t="s">
        <v>35</v>
      </c>
      <c r="M108" s="38" t="s">
        <v>38</v>
      </c>
      <c r="N108" s="377"/>
      <c r="O108" s="38" t="s">
        <v>5</v>
      </c>
      <c r="P108" s="38" t="s">
        <v>8</v>
      </c>
      <c r="Q108" s="38" t="s">
        <v>11</v>
      </c>
      <c r="R108" s="38" t="s">
        <v>17</v>
      </c>
      <c r="S108" s="38" t="s">
        <v>20</v>
      </c>
      <c r="T108" s="38" t="s">
        <v>23</v>
      </c>
      <c r="U108" s="38" t="s">
        <v>26</v>
      </c>
      <c r="V108" s="38" t="s">
        <v>29</v>
      </c>
      <c r="W108" s="38" t="s">
        <v>32</v>
      </c>
      <c r="X108" s="38" t="s">
        <v>35</v>
      </c>
      <c r="Y108" s="38" t="s">
        <v>38</v>
      </c>
      <c r="Z108" s="377"/>
      <c r="AA108" s="38" t="s">
        <v>5</v>
      </c>
      <c r="AB108" s="38" t="s">
        <v>8</v>
      </c>
      <c r="AC108" s="38" t="s">
        <v>11</v>
      </c>
      <c r="AD108" s="38" t="s">
        <v>17</v>
      </c>
      <c r="AE108" s="38" t="s">
        <v>20</v>
      </c>
      <c r="AF108" s="38" t="s">
        <v>23</v>
      </c>
      <c r="AG108" s="38" t="s">
        <v>26</v>
      </c>
      <c r="AH108" s="38" t="s">
        <v>29</v>
      </c>
      <c r="AI108" s="38" t="s">
        <v>32</v>
      </c>
      <c r="AJ108" s="38" t="s">
        <v>35</v>
      </c>
      <c r="AK108" s="38" t="s">
        <v>38</v>
      </c>
      <c r="AL108" s="377"/>
      <c r="AM108" s="12" t="s">
        <v>5</v>
      </c>
      <c r="AN108" s="13" t="s">
        <v>8</v>
      </c>
      <c r="AO108" s="12" t="s">
        <v>11</v>
      </c>
      <c r="AP108" s="12" t="s">
        <v>17</v>
      </c>
      <c r="AQ108" s="12" t="s">
        <v>20</v>
      </c>
      <c r="AR108" s="12" t="s">
        <v>23</v>
      </c>
      <c r="AS108" s="12" t="s">
        <v>26</v>
      </c>
      <c r="AT108" s="38" t="s">
        <v>29</v>
      </c>
      <c r="AU108" s="38" t="s">
        <v>32</v>
      </c>
      <c r="AV108" s="38" t="s">
        <v>35</v>
      </c>
      <c r="AW108" s="38" t="s">
        <v>38</v>
      </c>
    </row>
    <row r="109" spans="1:49" ht="13.5" customHeight="1">
      <c r="A109" s="297" t="str">
        <f>+'8.คำนวณ'!E68</f>
        <v>หนองบัวลำภู</v>
      </c>
      <c r="B109" s="14" t="str">
        <f>+'8.คำนวณ'!G68</f>
        <v>ศรีบุญเรือง,รพช.</v>
      </c>
      <c r="C109" s="53">
        <f>+'8.คำนวณ'!Y68</f>
        <v>8472.9582337151423</v>
      </c>
      <c r="D109" s="53">
        <f>+'8.คำนวณ'!Z68</f>
        <v>61.814878039183178</v>
      </c>
      <c r="E109" s="53">
        <f>+'8.คำนวณ'!AA68</f>
        <v>2111.5660349047143</v>
      </c>
      <c r="F109" s="337">
        <f>+'8.คำนวณ'!AB68</f>
        <v>1172.2800203792854</v>
      </c>
      <c r="G109" s="337">
        <f>+'8.คำนวณ'!AC68</f>
        <v>825.05779832829455</v>
      </c>
      <c r="H109" s="53">
        <f>+'8.คำนวณ'!AD68</f>
        <v>693.0317294663239</v>
      </c>
      <c r="I109" s="53">
        <f>+'8.คำนวณ'!AE68</f>
        <v>667.53460692564886</v>
      </c>
      <c r="J109" s="53">
        <f>+'8.คำนวณ'!AF68</f>
        <v>471.49018026873</v>
      </c>
      <c r="K109" s="53">
        <f>+'8.คำนวณ'!AG68</f>
        <v>361.64105196193776</v>
      </c>
      <c r="L109" s="337">
        <f>+'8.คำนวณ'!AH68</f>
        <v>92.518434438156476</v>
      </c>
      <c r="M109" s="53">
        <f>+'8.คำนวณ'!AI68</f>
        <v>50.038581019833437</v>
      </c>
      <c r="N109" s="14" t="str">
        <f>+B109</f>
        <v>ศรีบุญเรือง,รพช.</v>
      </c>
      <c r="O109" s="50">
        <f>+(C109-C114)*100/C114</f>
        <v>4.8426041435260139</v>
      </c>
      <c r="P109" s="50">
        <f t="shared" ref="P109:Y109" si="227">+(D109-D114)*100/D114</f>
        <v>-11.19110279068506</v>
      </c>
      <c r="Q109" s="50">
        <f t="shared" si="227"/>
        <v>18.589459454179327</v>
      </c>
      <c r="R109" s="50">
        <f t="shared" si="227"/>
        <v>39.048119918850311</v>
      </c>
      <c r="S109" s="50">
        <f t="shared" si="227"/>
        <v>51.704898137467531</v>
      </c>
      <c r="T109" s="50">
        <f t="shared" si="227"/>
        <v>9.0652439815393482</v>
      </c>
      <c r="U109" s="50">
        <f t="shared" si="227"/>
        <v>-28.319027830194972</v>
      </c>
      <c r="V109" s="50">
        <f t="shared" si="227"/>
        <v>8.343680771203287</v>
      </c>
      <c r="W109" s="50">
        <f t="shared" si="227"/>
        <v>-0.23686952858115159</v>
      </c>
      <c r="X109" s="50">
        <f t="shared" si="227"/>
        <v>225.69067143340789</v>
      </c>
      <c r="Y109" s="50">
        <f t="shared" si="227"/>
        <v>-85.047656450265947</v>
      </c>
      <c r="Z109" s="14" t="str">
        <f>+N109</f>
        <v>ศรีบุญเรือง,รพช.</v>
      </c>
      <c r="AA109" s="15">
        <f t="shared" ref="AA109:AK113" si="228">+O109/100</f>
        <v>4.8426041435260136E-2</v>
      </c>
      <c r="AB109" s="15">
        <f t="shared" si="228"/>
        <v>-0.11191102790685059</v>
      </c>
      <c r="AC109" s="15">
        <f t="shared" si="228"/>
        <v>0.18589459454179327</v>
      </c>
      <c r="AD109" s="15">
        <f t="shared" si="228"/>
        <v>0.3904811991885031</v>
      </c>
      <c r="AE109" s="15">
        <f t="shared" si="228"/>
        <v>0.51704898137467525</v>
      </c>
      <c r="AF109" s="15">
        <f t="shared" si="228"/>
        <v>9.0652439815393476E-2</v>
      </c>
      <c r="AG109" s="15">
        <f t="shared" si="228"/>
        <v>-0.2831902783019497</v>
      </c>
      <c r="AH109" s="15">
        <f t="shared" si="228"/>
        <v>8.3436807712032865E-2</v>
      </c>
      <c r="AI109" s="15">
        <f t="shared" si="228"/>
        <v>-2.368695285811516E-3</v>
      </c>
      <c r="AJ109" s="15">
        <f t="shared" si="228"/>
        <v>2.2569067143340789</v>
      </c>
      <c r="AK109" s="15">
        <f t="shared" si="228"/>
        <v>-0.85047656450265952</v>
      </c>
      <c r="AL109" s="14" t="str">
        <f>+Z109</f>
        <v>ศรีบุญเรือง,รพช.</v>
      </c>
      <c r="AM109" s="16" t="str">
        <f>+IF(AND(C109&lt;C116),"OK","Not OK")</f>
        <v>OK</v>
      </c>
      <c r="AN109" s="16" t="str">
        <f t="shared" ref="AN109:AW109" si="229">+IF(AND(D109&lt;D116),"OK","Not OK")</f>
        <v>OK</v>
      </c>
      <c r="AO109" s="16" t="str">
        <f t="shared" si="229"/>
        <v>OK</v>
      </c>
      <c r="AP109" s="16" t="str">
        <f t="shared" si="229"/>
        <v>Not OK</v>
      </c>
      <c r="AQ109" s="16" t="str">
        <f t="shared" si="229"/>
        <v>Not OK</v>
      </c>
      <c r="AR109" s="16" t="str">
        <f t="shared" si="229"/>
        <v>OK</v>
      </c>
      <c r="AS109" s="16" t="str">
        <f t="shared" si="229"/>
        <v>OK</v>
      </c>
      <c r="AT109" s="16" t="str">
        <f t="shared" si="229"/>
        <v>OK</v>
      </c>
      <c r="AU109" s="16" t="str">
        <f t="shared" si="229"/>
        <v>OK</v>
      </c>
      <c r="AV109" s="16" t="str">
        <f t="shared" si="229"/>
        <v>Not OK</v>
      </c>
      <c r="AW109" s="16" t="str">
        <f t="shared" si="229"/>
        <v>OK</v>
      </c>
    </row>
    <row r="110" spans="1:49" ht="13.5" customHeight="1">
      <c r="A110" s="297" t="str">
        <f>+'8.คำนวณ'!E69</f>
        <v>บึงกาฬ</v>
      </c>
      <c r="B110" s="14" t="str">
        <f>+'8.คำนวณ'!G69</f>
        <v>เซกา,รพช.</v>
      </c>
      <c r="C110" s="337">
        <f>+'8.คำนวณ'!Y69</f>
        <v>8619.5784666394884</v>
      </c>
      <c r="D110" s="53">
        <f>+'8.คำนวณ'!Z69</f>
        <v>40.993694197581185</v>
      </c>
      <c r="E110" s="337">
        <f>+'8.คำนวณ'!AA69</f>
        <v>2367.2803038456309</v>
      </c>
      <c r="F110" s="53">
        <f>+'8.คำนวณ'!AB69</f>
        <v>937.45339915749412</v>
      </c>
      <c r="G110" s="53">
        <f>+'8.คำนวณ'!AC69</f>
        <v>291.63487756488649</v>
      </c>
      <c r="H110" s="53">
        <f>+'8.คำนวณ'!AD69</f>
        <v>693.23625590433483</v>
      </c>
      <c r="I110" s="53">
        <f>+'8.คำนวณ'!AE69</f>
        <v>476.46680674004614</v>
      </c>
      <c r="J110" s="53">
        <f>+'8.คำนวณ'!AF69</f>
        <v>561.87169180595185</v>
      </c>
      <c r="K110" s="53">
        <f>+'8.คำนวณ'!AG69</f>
        <v>354.26496219595055</v>
      </c>
      <c r="L110" s="53">
        <f>+'8.คำนวณ'!AH69</f>
        <v>15.219746324228833</v>
      </c>
      <c r="M110" s="53">
        <f>+'8.คำนวณ'!AI69</f>
        <v>555.37483745074053</v>
      </c>
      <c r="N110" s="14" t="str">
        <f>+B110</f>
        <v>เซกา,รพช.</v>
      </c>
      <c r="O110" s="50">
        <f>+(C110-C114)*100/C114</f>
        <v>6.656852085732452</v>
      </c>
      <c r="P110" s="50">
        <f t="shared" ref="P110:Y110" si="230">+(D110-D114)*100/D114</f>
        <v>-41.104716377255116</v>
      </c>
      <c r="Q110" s="50">
        <f t="shared" si="230"/>
        <v>32.950846418708885</v>
      </c>
      <c r="R110" s="50">
        <f t="shared" si="230"/>
        <v>11.194535775002485</v>
      </c>
      <c r="S110" s="50">
        <f t="shared" si="230"/>
        <v>-46.376557516386704</v>
      </c>
      <c r="T110" s="50">
        <f t="shared" si="230"/>
        <v>9.0974311454366124</v>
      </c>
      <c r="U110" s="50">
        <f t="shared" si="230"/>
        <v>-48.836204805823343</v>
      </c>
      <c r="V110" s="50">
        <f t="shared" si="230"/>
        <v>29.112439153459313</v>
      </c>
      <c r="W110" s="50">
        <f t="shared" si="230"/>
        <v>-2.2716545777368227</v>
      </c>
      <c r="X110" s="50">
        <f t="shared" si="230"/>
        <v>-46.422251635724919</v>
      </c>
      <c r="Y110" s="50">
        <f t="shared" si="230"/>
        <v>65.955053064948359</v>
      </c>
      <c r="Z110" s="14" t="str">
        <f>+N110</f>
        <v>เซกา,รพช.</v>
      </c>
      <c r="AA110" s="15">
        <f t="shared" si="228"/>
        <v>6.6568520857324523E-2</v>
      </c>
      <c r="AB110" s="15">
        <f t="shared" si="228"/>
        <v>-0.41104716377255118</v>
      </c>
      <c r="AC110" s="15">
        <f t="shared" si="228"/>
        <v>0.32950846418708885</v>
      </c>
      <c r="AD110" s="15">
        <f t="shared" si="228"/>
        <v>0.11194535775002486</v>
      </c>
      <c r="AE110" s="15">
        <f t="shared" si="228"/>
        <v>-0.46376557516386702</v>
      </c>
      <c r="AF110" s="15">
        <f t="shared" si="228"/>
        <v>9.097431145436613E-2</v>
      </c>
      <c r="AG110" s="15">
        <f t="shared" si="228"/>
        <v>-0.48836204805823341</v>
      </c>
      <c r="AH110" s="15">
        <f t="shared" si="228"/>
        <v>0.29112439153459313</v>
      </c>
      <c r="AI110" s="15">
        <f t="shared" si="228"/>
        <v>-2.2716545777368227E-2</v>
      </c>
      <c r="AJ110" s="15">
        <f t="shared" si="228"/>
        <v>-0.4642225163572492</v>
      </c>
      <c r="AK110" s="15">
        <f t="shared" si="228"/>
        <v>0.65955053064948355</v>
      </c>
      <c r="AL110" s="14" t="str">
        <f>+Z110</f>
        <v>เซกา,รพช.</v>
      </c>
      <c r="AM110" s="16" t="str">
        <f>+IF(AND(C110&lt;C116),"OK","Not OK")</f>
        <v>Not OK</v>
      </c>
      <c r="AN110" s="16" t="str">
        <f t="shared" ref="AN110:AW110" si="231">+IF(AND(D110&lt;D116),"OK","Not OK")</f>
        <v>OK</v>
      </c>
      <c r="AO110" s="16" t="str">
        <f t="shared" si="231"/>
        <v>Not OK</v>
      </c>
      <c r="AP110" s="16" t="str">
        <f t="shared" si="231"/>
        <v>OK</v>
      </c>
      <c r="AQ110" s="16" t="str">
        <f t="shared" si="231"/>
        <v>OK</v>
      </c>
      <c r="AR110" s="16" t="str">
        <f t="shared" si="231"/>
        <v>OK</v>
      </c>
      <c r="AS110" s="16" t="str">
        <f t="shared" si="231"/>
        <v>OK</v>
      </c>
      <c r="AT110" s="16" t="str">
        <f t="shared" si="231"/>
        <v>OK</v>
      </c>
      <c r="AU110" s="16" t="str">
        <f t="shared" si="231"/>
        <v>OK</v>
      </c>
      <c r="AV110" s="16" t="str">
        <f t="shared" si="231"/>
        <v>OK</v>
      </c>
      <c r="AW110" s="16" t="str">
        <f t="shared" si="231"/>
        <v>OK</v>
      </c>
    </row>
    <row r="111" spans="1:49" ht="13.5" customHeight="1">
      <c r="A111" s="297" t="str">
        <f>+'8.คำนวณ'!E70</f>
        <v>สกลนคร</v>
      </c>
      <c r="B111" s="14" t="str">
        <f>+'8.คำนวณ'!G70</f>
        <v>พังโคน,รพช.</v>
      </c>
      <c r="C111" s="53">
        <f>+'8.คำนวณ'!Y70</f>
        <v>7524.2255063162984</v>
      </c>
      <c r="D111" s="337">
        <f>+'8.คำนวณ'!Z70</f>
        <v>91.760702755332815</v>
      </c>
      <c r="E111" s="53">
        <f>+'8.คำนวณ'!AA70</f>
        <v>1066.1981573548762</v>
      </c>
      <c r="F111" s="53">
        <f>+'8.คำนวณ'!AB70</f>
        <v>662.58587332917125</v>
      </c>
      <c r="G111" s="53">
        <f>+'8.คำนวณ'!AC70</f>
        <v>492.97605785026326</v>
      </c>
      <c r="H111" s="53">
        <f>+'8.คำนวณ'!AD70</f>
        <v>524.19646554445694</v>
      </c>
      <c r="I111" s="53">
        <f>+'8.คำนวณ'!AE70</f>
        <v>200.22372277419228</v>
      </c>
      <c r="J111" s="53">
        <f>+'8.คำนวณ'!AF70</f>
        <v>477.52673698322877</v>
      </c>
      <c r="K111" s="53">
        <f>+'8.คำนวณ'!AG70</f>
        <v>321.36080651755202</v>
      </c>
      <c r="L111" s="53">
        <f>+'8.คำนวณ'!AH70</f>
        <v>17.757768238479777</v>
      </c>
      <c r="M111" s="53">
        <f>+'8.คำนวณ'!AI70</f>
        <v>52.583540204361157</v>
      </c>
      <c r="N111" s="14" t="str">
        <f>+B111</f>
        <v>พังโคน,รพช.</v>
      </c>
      <c r="O111" s="50">
        <f>+(C111-C114)*100/C114</f>
        <v>-6.8968151989284996</v>
      </c>
      <c r="P111" s="50">
        <f t="shared" ref="P111:Y111" si="232">+(D111-D114)*100/D114</f>
        <v>31.831802914619768</v>
      </c>
      <c r="Q111" s="50">
        <f t="shared" si="232"/>
        <v>-40.12033672559879</v>
      </c>
      <c r="R111" s="50">
        <f t="shared" si="232"/>
        <v>-21.40843623573646</v>
      </c>
      <c r="S111" s="50">
        <f t="shared" si="232"/>
        <v>-9.3555835822469007</v>
      </c>
      <c r="T111" s="50">
        <f t="shared" si="232"/>
        <v>-17.505053552320955</v>
      </c>
      <c r="U111" s="50">
        <f t="shared" si="232"/>
        <v>-78.499644885811577</v>
      </c>
      <c r="V111" s="50">
        <f t="shared" si="232"/>
        <v>9.7308205272426438</v>
      </c>
      <c r="W111" s="50">
        <f t="shared" si="232"/>
        <v>-11.34867047011798</v>
      </c>
      <c r="X111" s="50">
        <f t="shared" si="232"/>
        <v>-37.487707224279688</v>
      </c>
      <c r="Y111" s="50">
        <f t="shared" si="232"/>
        <v>-84.287181167563062</v>
      </c>
      <c r="Z111" s="14" t="str">
        <f>+N111</f>
        <v>พังโคน,รพช.</v>
      </c>
      <c r="AA111" s="15">
        <f t="shared" si="228"/>
        <v>-6.8968151989284993E-2</v>
      </c>
      <c r="AB111" s="15">
        <f t="shared" si="228"/>
        <v>0.31831802914619767</v>
      </c>
      <c r="AC111" s="15">
        <f t="shared" si="228"/>
        <v>-0.40120336725598787</v>
      </c>
      <c r="AD111" s="15">
        <f t="shared" si="228"/>
        <v>-0.21408436235736461</v>
      </c>
      <c r="AE111" s="15">
        <f t="shared" si="228"/>
        <v>-9.3555835822469013E-2</v>
      </c>
      <c r="AF111" s="15">
        <f t="shared" si="228"/>
        <v>-0.17505053552320957</v>
      </c>
      <c r="AG111" s="15">
        <f t="shared" si="228"/>
        <v>-0.78499644885811581</v>
      </c>
      <c r="AH111" s="15">
        <f t="shared" si="228"/>
        <v>9.7308205272426437E-2</v>
      </c>
      <c r="AI111" s="15">
        <f t="shared" si="228"/>
        <v>-0.1134867047011798</v>
      </c>
      <c r="AJ111" s="15">
        <f t="shared" si="228"/>
        <v>-0.37487707224279687</v>
      </c>
      <c r="AK111" s="15">
        <f t="shared" si="228"/>
        <v>-0.84287181167563063</v>
      </c>
      <c r="AL111" s="14" t="str">
        <f>+Z111</f>
        <v>พังโคน,รพช.</v>
      </c>
      <c r="AM111" s="16" t="str">
        <f>+IF(AND(C111&lt;C116),"OK","Not OK")</f>
        <v>OK</v>
      </c>
      <c r="AN111" s="16" t="str">
        <f t="shared" ref="AN111:AW111" si="233">+IF(AND(D111&lt;D116),"OK","Not OK")</f>
        <v>Not OK</v>
      </c>
      <c r="AO111" s="16" t="str">
        <f t="shared" si="233"/>
        <v>OK</v>
      </c>
      <c r="AP111" s="16" t="str">
        <f t="shared" si="233"/>
        <v>OK</v>
      </c>
      <c r="AQ111" s="16" t="str">
        <f t="shared" si="233"/>
        <v>OK</v>
      </c>
      <c r="AR111" s="16" t="str">
        <f t="shared" si="233"/>
        <v>OK</v>
      </c>
      <c r="AS111" s="16" t="str">
        <f t="shared" si="233"/>
        <v>OK</v>
      </c>
      <c r="AT111" s="16" t="str">
        <f t="shared" si="233"/>
        <v>OK</v>
      </c>
      <c r="AU111" s="16" t="str">
        <f t="shared" si="233"/>
        <v>OK</v>
      </c>
      <c r="AV111" s="16" t="str">
        <f t="shared" si="233"/>
        <v>OK</v>
      </c>
      <c r="AW111" s="16" t="str">
        <f t="shared" si="233"/>
        <v>OK</v>
      </c>
    </row>
    <row r="112" spans="1:49" ht="13.5" customHeight="1">
      <c r="A112" s="297" t="str">
        <f>+'8.คำนวณ'!E71</f>
        <v>สกลนคร</v>
      </c>
      <c r="B112" s="14" t="str">
        <f>+'8.คำนวณ'!G71</f>
        <v>อากาศอำนวย,รพช.</v>
      </c>
      <c r="C112" s="53">
        <f>+'8.คำนวณ'!Y71</f>
        <v>7988.4930003291902</v>
      </c>
      <c r="D112" s="53">
        <f>+'8.คำนวณ'!Z71</f>
        <v>81.898952505982592</v>
      </c>
      <c r="E112" s="53">
        <f>+'8.คำนวณ'!AA71</f>
        <v>1400.0390596109646</v>
      </c>
      <c r="F112" s="53">
        <f>+'8.คำนวณ'!AB71</f>
        <v>791.3225416218221</v>
      </c>
      <c r="G112" s="53">
        <f>+'8.คำนวณ'!AC71</f>
        <v>532.12198948957825</v>
      </c>
      <c r="H112" s="53">
        <f>+'8.คำนวณ'!AD71</f>
        <v>513.59489115050883</v>
      </c>
      <c r="I112" s="53">
        <f>+'8.คำนวณ'!AE71</f>
        <v>296.96673812255329</v>
      </c>
      <c r="J112" s="53">
        <f>+'8.คำนวณ'!AF71</f>
        <v>196.9830791474968</v>
      </c>
      <c r="K112" s="53">
        <f>+'8.คำนวณ'!AG71</f>
        <v>319.61626257130808</v>
      </c>
      <c r="L112" s="53">
        <f>+'8.คำนวณ'!AH71</f>
        <v>10.546773446401186</v>
      </c>
      <c r="M112" s="53">
        <f>+'8.คำนวณ'!AI71</f>
        <v>25.038232447477462</v>
      </c>
      <c r="N112" s="14" t="str">
        <f>+B112</f>
        <v>อากาศอำนวย,รพช.</v>
      </c>
      <c r="O112" s="50">
        <f>+(C112-C114)*100/C114</f>
        <v>-1.1520668183905851</v>
      </c>
      <c r="P112" s="50">
        <f t="shared" ref="P112:Y112" si="234">+(D112-D114)*100/D114</f>
        <v>17.663512173298216</v>
      </c>
      <c r="Q112" s="50">
        <f t="shared" si="234"/>
        <v>-21.371213331960021</v>
      </c>
      <c r="R112" s="50">
        <f t="shared" si="234"/>
        <v>-6.1385422005910684</v>
      </c>
      <c r="S112" s="50">
        <f t="shared" si="234"/>
        <v>-2.1577489773607859</v>
      </c>
      <c r="T112" s="50">
        <f t="shared" si="234"/>
        <v>-19.173466770219051</v>
      </c>
      <c r="U112" s="50">
        <f t="shared" si="234"/>
        <v>-68.111219598399813</v>
      </c>
      <c r="V112" s="50">
        <f t="shared" si="234"/>
        <v>-54.73527819323602</v>
      </c>
      <c r="W112" s="50">
        <f t="shared" si="234"/>
        <v>-11.829924366427782</v>
      </c>
      <c r="X112" s="50">
        <f t="shared" si="234"/>
        <v>-62.87241838802904</v>
      </c>
      <c r="Y112" s="50">
        <f t="shared" si="234"/>
        <v>-92.51816806546951</v>
      </c>
      <c r="Z112" s="14" t="str">
        <f>+N112</f>
        <v>อากาศอำนวย,รพช.</v>
      </c>
      <c r="AA112" s="15">
        <f t="shared" si="228"/>
        <v>-1.1520668183905852E-2</v>
      </c>
      <c r="AB112" s="15">
        <f t="shared" si="228"/>
        <v>0.17663512173298215</v>
      </c>
      <c r="AC112" s="15">
        <f t="shared" si="228"/>
        <v>-0.21371213331960021</v>
      </c>
      <c r="AD112" s="15">
        <f t="shared" si="228"/>
        <v>-6.1385422005910684E-2</v>
      </c>
      <c r="AE112" s="15">
        <f t="shared" si="228"/>
        <v>-2.157748977360786E-2</v>
      </c>
      <c r="AF112" s="15">
        <f t="shared" si="228"/>
        <v>-0.1917346677021905</v>
      </c>
      <c r="AG112" s="15">
        <f t="shared" si="228"/>
        <v>-0.68111219598399808</v>
      </c>
      <c r="AH112" s="15">
        <f t="shared" si="228"/>
        <v>-0.54735278193236026</v>
      </c>
      <c r="AI112" s="15">
        <f t="shared" si="228"/>
        <v>-0.11829924366427783</v>
      </c>
      <c r="AJ112" s="15">
        <f t="shared" si="228"/>
        <v>-0.62872418388029039</v>
      </c>
      <c r="AK112" s="15">
        <f t="shared" si="228"/>
        <v>-0.92518168065469508</v>
      </c>
      <c r="AL112" s="14" t="str">
        <f>+Z112</f>
        <v>อากาศอำนวย,รพช.</v>
      </c>
      <c r="AM112" s="16" t="str">
        <f>+IF(AND(C112&lt;C116),"OK","Not OK")</f>
        <v>OK</v>
      </c>
      <c r="AN112" s="16" t="str">
        <f t="shared" ref="AN112:AW112" si="235">+IF(AND(D112&lt;D116),"OK","Not OK")</f>
        <v>OK</v>
      </c>
      <c r="AO112" s="16" t="str">
        <f t="shared" si="235"/>
        <v>OK</v>
      </c>
      <c r="AP112" s="16" t="str">
        <f t="shared" si="235"/>
        <v>OK</v>
      </c>
      <c r="AQ112" s="16" t="str">
        <f t="shared" si="235"/>
        <v>OK</v>
      </c>
      <c r="AR112" s="16" t="str">
        <f t="shared" si="235"/>
        <v>OK</v>
      </c>
      <c r="AS112" s="16" t="str">
        <f t="shared" si="235"/>
        <v>OK</v>
      </c>
      <c r="AT112" s="16" t="str">
        <f t="shared" si="235"/>
        <v>OK</v>
      </c>
      <c r="AU112" s="16" t="str">
        <f t="shared" si="235"/>
        <v>OK</v>
      </c>
      <c r="AV112" s="16" t="str">
        <f t="shared" si="235"/>
        <v>OK</v>
      </c>
      <c r="AW112" s="16" t="str">
        <f t="shared" si="235"/>
        <v>OK</v>
      </c>
    </row>
    <row r="113" spans="1:49" ht="13.5" customHeight="1">
      <c r="A113" s="297" t="str">
        <f>+'8.คำนวณ'!E72</f>
        <v>นครพนม</v>
      </c>
      <c r="B113" s="14" t="str">
        <f>+'8.คำนวณ'!G72</f>
        <v>ศรีสงคราม,รพช.</v>
      </c>
      <c r="C113" s="53">
        <f>+'8.คำนวณ'!Y72</f>
        <v>7802.7368632652579</v>
      </c>
      <c r="D113" s="53">
        <f>+'8.คำนวณ'!Z72</f>
        <v>71.553648584284019</v>
      </c>
      <c r="E113" s="53">
        <f>+'8.คำนวณ'!AA72</f>
        <v>1957.7567330557795</v>
      </c>
      <c r="F113" s="53">
        <f>+'8.คำนวณ'!AB72</f>
        <v>651.73346531289394</v>
      </c>
      <c r="G113" s="53">
        <f>+'8.คำนวณ'!AC72</f>
        <v>577.49457492744818</v>
      </c>
      <c r="H113" s="337">
        <f>+'8.คำนวณ'!AD72</f>
        <v>753.08355042003416</v>
      </c>
      <c r="I113" s="337">
        <f>+'8.คำนวณ'!AE72</f>
        <v>3015.0968637119672</v>
      </c>
      <c r="J113" s="53">
        <f>+'8.คำนวณ'!AF72</f>
        <v>468.0290053680734</v>
      </c>
      <c r="K113" s="337">
        <f>+'8.คำนวณ'!AG72</f>
        <v>455.6154332545176</v>
      </c>
      <c r="L113" s="53">
        <f>+'8.คำนวณ'!AH72</f>
        <v>5.9914875455630678</v>
      </c>
      <c r="M113" s="337">
        <f>+'8.คำนวณ'!AI72</f>
        <v>990.23364641454509</v>
      </c>
      <c r="N113" s="14" t="str">
        <f>+B113</f>
        <v>ศรีสงคราม,รพช.</v>
      </c>
      <c r="O113" s="50">
        <f t="shared" ref="O113:Y113" si="236">+(C113-C114)*100/C114</f>
        <v>-3.450574211939383</v>
      </c>
      <c r="P113" s="50">
        <f t="shared" si="236"/>
        <v>2.8005040800221681</v>
      </c>
      <c r="Q113" s="50">
        <f t="shared" si="236"/>
        <v>9.951244184670605</v>
      </c>
      <c r="R113" s="50">
        <f t="shared" si="236"/>
        <v>-22.695677257525258</v>
      </c>
      <c r="S113" s="50">
        <f t="shared" si="236"/>
        <v>6.1849919385268111</v>
      </c>
      <c r="T113" s="50">
        <f t="shared" si="236"/>
        <v>18.515845195564118</v>
      </c>
      <c r="U113" s="50">
        <f t="shared" si="236"/>
        <v>223.76609712022963</v>
      </c>
      <c r="V113" s="50">
        <f t="shared" si="236"/>
        <v>7.548337741330835</v>
      </c>
      <c r="W113" s="50">
        <f t="shared" si="236"/>
        <v>25.687118942863819</v>
      </c>
      <c r="X113" s="50">
        <f t="shared" si="236"/>
        <v>-78.908294185374245</v>
      </c>
      <c r="Y113" s="50">
        <f t="shared" si="236"/>
        <v>195.89795261835016</v>
      </c>
      <c r="Z113" s="14" t="str">
        <f>+N113</f>
        <v>ศรีสงคราม,รพช.</v>
      </c>
      <c r="AA113" s="15">
        <f t="shared" si="228"/>
        <v>-3.4505742119393827E-2</v>
      </c>
      <c r="AB113" s="15">
        <f t="shared" si="228"/>
        <v>2.8005040800221682E-2</v>
      </c>
      <c r="AC113" s="15">
        <f t="shared" si="228"/>
        <v>9.9512441846706046E-2</v>
      </c>
      <c r="AD113" s="15">
        <f t="shared" si="228"/>
        <v>-0.22695677257525257</v>
      </c>
      <c r="AE113" s="15">
        <f t="shared" si="228"/>
        <v>6.1849919385268112E-2</v>
      </c>
      <c r="AF113" s="15">
        <f t="shared" si="228"/>
        <v>0.18515845195564118</v>
      </c>
      <c r="AG113" s="15">
        <f t="shared" si="228"/>
        <v>2.2376609712022963</v>
      </c>
      <c r="AH113" s="15">
        <f t="shared" si="228"/>
        <v>7.548337741330835E-2</v>
      </c>
      <c r="AI113" s="15">
        <f t="shared" si="228"/>
        <v>0.25687118942863818</v>
      </c>
      <c r="AJ113" s="15">
        <f t="shared" si="228"/>
        <v>-0.7890829418537425</v>
      </c>
      <c r="AK113" s="15">
        <f t="shared" si="228"/>
        <v>1.9589795261835017</v>
      </c>
      <c r="AL113" s="14" t="str">
        <f>+Z113</f>
        <v>ศรีสงคราม,รพช.</v>
      </c>
      <c r="AM113" s="16" t="str">
        <f>+IF(AND(C113&lt;C116),"OK","Not OK")</f>
        <v>OK</v>
      </c>
      <c r="AN113" s="16" t="str">
        <f t="shared" ref="AN113:AW113" si="237">+IF(AND(D113&lt;D116),"OK","Not OK")</f>
        <v>OK</v>
      </c>
      <c r="AO113" s="16" t="str">
        <f t="shared" si="237"/>
        <v>OK</v>
      </c>
      <c r="AP113" s="16" t="str">
        <f t="shared" si="237"/>
        <v>OK</v>
      </c>
      <c r="AQ113" s="16" t="str">
        <f t="shared" si="237"/>
        <v>OK</v>
      </c>
      <c r="AR113" s="16" t="str">
        <f t="shared" si="237"/>
        <v>Not OK</v>
      </c>
      <c r="AS113" s="16" t="str">
        <f t="shared" si="237"/>
        <v>Not OK</v>
      </c>
      <c r="AT113" s="16" t="str">
        <f t="shared" si="237"/>
        <v>OK</v>
      </c>
      <c r="AU113" s="16" t="str">
        <f t="shared" si="237"/>
        <v>Not OK</v>
      </c>
      <c r="AV113" s="16" t="str">
        <f t="shared" si="237"/>
        <v>OK</v>
      </c>
      <c r="AW113" s="16" t="str">
        <f t="shared" si="237"/>
        <v>Not OK</v>
      </c>
    </row>
    <row r="114" spans="1:49" ht="13.5" customHeight="1">
      <c r="B114" s="18" t="s">
        <v>144</v>
      </c>
      <c r="C114" s="19">
        <f t="shared" ref="C114:M114" si="238">AVERAGE(C109:C113)</f>
        <v>8081.5984140530754</v>
      </c>
      <c r="D114" s="19">
        <f t="shared" si="238"/>
        <v>69.604375216472761</v>
      </c>
      <c r="E114" s="19">
        <f t="shared" si="238"/>
        <v>1780.5680577543931</v>
      </c>
      <c r="F114" s="19">
        <f t="shared" si="238"/>
        <v>843.07505996013333</v>
      </c>
      <c r="G114" s="19">
        <f t="shared" si="238"/>
        <v>543.85705963209421</v>
      </c>
      <c r="H114" s="19">
        <f t="shared" si="238"/>
        <v>635.42857849713164</v>
      </c>
      <c r="I114" s="19">
        <f t="shared" si="238"/>
        <v>931.25774765488165</v>
      </c>
      <c r="J114" s="19">
        <f t="shared" si="238"/>
        <v>435.18013871469611</v>
      </c>
      <c r="K114" s="19">
        <f t="shared" si="238"/>
        <v>362.49970330025315</v>
      </c>
      <c r="L114" s="19">
        <f t="shared" si="238"/>
        <v>28.40684199856587</v>
      </c>
      <c r="M114" s="19">
        <f t="shared" si="238"/>
        <v>334.65376750739154</v>
      </c>
      <c r="V114" s="49"/>
      <c r="W114" s="49"/>
      <c r="X114" s="49"/>
      <c r="Y114" s="49"/>
    </row>
    <row r="115" spans="1:49" ht="13.5" customHeight="1">
      <c r="B115" s="20" t="s">
        <v>268</v>
      </c>
      <c r="C115" s="21">
        <f t="shared" ref="C115:M115" si="239">STDEV(C109:C113)</f>
        <v>458.17081592956066</v>
      </c>
      <c r="D115" s="21">
        <f t="shared" si="239"/>
        <v>19.526305859270987</v>
      </c>
      <c r="E115" s="21">
        <f t="shared" si="239"/>
        <v>533.92729380294554</v>
      </c>
      <c r="F115" s="21">
        <f t="shared" si="239"/>
        <v>217.45657748240157</v>
      </c>
      <c r="G115" s="21">
        <f t="shared" si="239"/>
        <v>191.40791207448146</v>
      </c>
      <c r="H115" s="21">
        <f t="shared" si="239"/>
        <v>109.22290660773207</v>
      </c>
      <c r="I115" s="21">
        <f t="shared" si="239"/>
        <v>1178.5060444065048</v>
      </c>
      <c r="J115" s="21">
        <f t="shared" si="239"/>
        <v>138.72570990457942</v>
      </c>
      <c r="K115" s="21">
        <f t="shared" si="239"/>
        <v>55.386112260525344</v>
      </c>
      <c r="L115" s="21">
        <f t="shared" si="239"/>
        <v>36.121422706455711</v>
      </c>
      <c r="M115" s="21">
        <f t="shared" si="239"/>
        <v>428.641448475711</v>
      </c>
      <c r="V115" s="184"/>
      <c r="W115" s="184"/>
      <c r="X115" s="184"/>
      <c r="Y115" s="184"/>
    </row>
    <row r="116" spans="1:49" ht="13.5" customHeight="1">
      <c r="B116" s="20" t="s">
        <v>269</v>
      </c>
      <c r="C116" s="21">
        <f>+C114+C115</f>
        <v>8539.7692299826358</v>
      </c>
      <c r="D116" s="21">
        <f t="shared" ref="D116:M116" si="240">+D114+D115</f>
        <v>89.130681075743752</v>
      </c>
      <c r="E116" s="21">
        <f t="shared" si="240"/>
        <v>2314.4953515573388</v>
      </c>
      <c r="F116" s="21">
        <f t="shared" si="240"/>
        <v>1060.5316374425349</v>
      </c>
      <c r="G116" s="21">
        <f t="shared" si="240"/>
        <v>735.26497170657569</v>
      </c>
      <c r="H116" s="21">
        <f t="shared" si="240"/>
        <v>744.6514851048637</v>
      </c>
      <c r="I116" s="21">
        <f t="shared" si="240"/>
        <v>2109.7637920613865</v>
      </c>
      <c r="J116" s="21">
        <f t="shared" si="240"/>
        <v>573.9058486192755</v>
      </c>
      <c r="K116" s="21">
        <f t="shared" si="240"/>
        <v>417.8858155607785</v>
      </c>
      <c r="L116" s="21">
        <f t="shared" si="240"/>
        <v>64.528264705021584</v>
      </c>
      <c r="M116" s="21">
        <f t="shared" si="240"/>
        <v>763.29521598310248</v>
      </c>
      <c r="V116" s="184"/>
      <c r="W116" s="184"/>
      <c r="X116" s="184"/>
      <c r="Y116" s="184"/>
    </row>
    <row r="117" spans="1:49" ht="13.5" customHeight="1">
      <c r="B117" s="377" t="s">
        <v>154</v>
      </c>
      <c r="C117" s="386" t="s">
        <v>248</v>
      </c>
      <c r="D117" s="387"/>
      <c r="E117" s="387"/>
      <c r="F117" s="387"/>
      <c r="G117" s="387"/>
      <c r="H117" s="387"/>
      <c r="I117" s="387"/>
      <c r="J117" s="387"/>
      <c r="K117" s="387"/>
      <c r="L117" s="387"/>
      <c r="M117" s="388"/>
      <c r="N117" s="377" t="s">
        <v>154</v>
      </c>
      <c r="O117" s="386" t="s">
        <v>731</v>
      </c>
      <c r="P117" s="387"/>
      <c r="Q117" s="387"/>
      <c r="R117" s="387"/>
      <c r="S117" s="387"/>
      <c r="T117" s="387"/>
      <c r="U117" s="387"/>
      <c r="V117" s="387"/>
      <c r="W117" s="387"/>
      <c r="X117" s="387"/>
      <c r="Y117" s="388"/>
      <c r="Z117" s="377" t="s">
        <v>154</v>
      </c>
      <c r="AA117" s="386" t="s">
        <v>731</v>
      </c>
      <c r="AB117" s="387"/>
      <c r="AC117" s="387"/>
      <c r="AD117" s="387"/>
      <c r="AE117" s="387"/>
      <c r="AF117" s="387"/>
      <c r="AG117" s="387"/>
      <c r="AH117" s="387"/>
      <c r="AI117" s="387"/>
      <c r="AJ117" s="387"/>
      <c r="AK117" s="388"/>
      <c r="AL117" s="377" t="s">
        <v>154</v>
      </c>
      <c r="AM117" s="386" t="s">
        <v>732</v>
      </c>
      <c r="AN117" s="387"/>
      <c r="AO117" s="387"/>
      <c r="AP117" s="387"/>
      <c r="AQ117" s="387"/>
      <c r="AR117" s="387"/>
      <c r="AS117" s="387"/>
      <c r="AT117" s="387"/>
      <c r="AU117" s="387"/>
      <c r="AV117" s="387"/>
      <c r="AW117" s="388"/>
    </row>
    <row r="118" spans="1:49" ht="13.5" customHeight="1">
      <c r="B118" s="377"/>
      <c r="C118" s="38" t="s">
        <v>5</v>
      </c>
      <c r="D118" s="38" t="s">
        <v>8</v>
      </c>
      <c r="E118" s="38" t="s">
        <v>11</v>
      </c>
      <c r="F118" s="38" t="s">
        <v>17</v>
      </c>
      <c r="G118" s="38" t="s">
        <v>20</v>
      </c>
      <c r="H118" s="38" t="s">
        <v>23</v>
      </c>
      <c r="I118" s="38" t="s">
        <v>26</v>
      </c>
      <c r="J118" s="38" t="s">
        <v>29</v>
      </c>
      <c r="K118" s="38" t="s">
        <v>32</v>
      </c>
      <c r="L118" s="38" t="s">
        <v>35</v>
      </c>
      <c r="M118" s="38" t="s">
        <v>38</v>
      </c>
      <c r="N118" s="377"/>
      <c r="O118" s="38" t="s">
        <v>5</v>
      </c>
      <c r="P118" s="38" t="s">
        <v>8</v>
      </c>
      <c r="Q118" s="38" t="s">
        <v>11</v>
      </c>
      <c r="R118" s="38" t="s">
        <v>17</v>
      </c>
      <c r="S118" s="38" t="s">
        <v>20</v>
      </c>
      <c r="T118" s="38" t="s">
        <v>23</v>
      </c>
      <c r="U118" s="38" t="s">
        <v>26</v>
      </c>
      <c r="V118" s="38" t="s">
        <v>29</v>
      </c>
      <c r="W118" s="38" t="s">
        <v>32</v>
      </c>
      <c r="X118" s="38" t="s">
        <v>35</v>
      </c>
      <c r="Y118" s="38" t="s">
        <v>38</v>
      </c>
      <c r="Z118" s="377"/>
      <c r="AA118" s="38" t="s">
        <v>5</v>
      </c>
      <c r="AB118" s="38" t="s">
        <v>8</v>
      </c>
      <c r="AC118" s="38" t="s">
        <v>11</v>
      </c>
      <c r="AD118" s="38" t="s">
        <v>17</v>
      </c>
      <c r="AE118" s="38" t="s">
        <v>20</v>
      </c>
      <c r="AF118" s="38" t="s">
        <v>23</v>
      </c>
      <c r="AG118" s="38" t="s">
        <v>26</v>
      </c>
      <c r="AH118" s="38" t="s">
        <v>29</v>
      </c>
      <c r="AI118" s="38" t="s">
        <v>32</v>
      </c>
      <c r="AJ118" s="38" t="s">
        <v>35</v>
      </c>
      <c r="AK118" s="38" t="s">
        <v>38</v>
      </c>
      <c r="AL118" s="377"/>
      <c r="AM118" s="12" t="s">
        <v>5</v>
      </c>
      <c r="AN118" s="13" t="s">
        <v>8</v>
      </c>
      <c r="AO118" s="12" t="s">
        <v>11</v>
      </c>
      <c r="AP118" s="12" t="s">
        <v>17</v>
      </c>
      <c r="AQ118" s="12" t="s">
        <v>20</v>
      </c>
      <c r="AR118" s="12" t="s">
        <v>23</v>
      </c>
      <c r="AS118" s="12" t="s">
        <v>26</v>
      </c>
      <c r="AT118" s="38" t="s">
        <v>29</v>
      </c>
      <c r="AU118" s="38" t="s">
        <v>32</v>
      </c>
      <c r="AV118" s="38" t="s">
        <v>35</v>
      </c>
      <c r="AW118" s="38" t="s">
        <v>38</v>
      </c>
    </row>
    <row r="119" spans="1:49" ht="13.5" customHeight="1">
      <c r="A119" s="297" t="str">
        <f>+'8.คำนวณ'!E73</f>
        <v>อุดรธานี</v>
      </c>
      <c r="B119" s="14" t="str">
        <f>+'8.คำนวณ'!G73</f>
        <v>หนองหาน,รพช.</v>
      </c>
      <c r="C119" s="53">
        <f>+'8.คำนวณ'!Y73</f>
        <v>6987.6226121708651</v>
      </c>
      <c r="D119" s="53">
        <f>+'8.คำนวณ'!Z73</f>
        <v>40.046511609754297</v>
      </c>
      <c r="E119" s="53">
        <f>+'8.คำนวณ'!AA73</f>
        <v>1662.900264785138</v>
      </c>
      <c r="F119" s="53">
        <f>+'8.คำนวณ'!AB73</f>
        <v>771.13564900112215</v>
      </c>
      <c r="G119" s="53">
        <f>+'8.คำนวณ'!AC73</f>
        <v>612.71286322672449</v>
      </c>
      <c r="H119" s="53">
        <f>+'8.คำนวณ'!AD73</f>
        <v>492.41367333799565</v>
      </c>
      <c r="I119" s="53">
        <f>+'8.คำนวณ'!AE73</f>
        <v>505.45626312687006</v>
      </c>
      <c r="J119" s="53">
        <f>+'8.คำนวณ'!AF73</f>
        <v>500.99283296391394</v>
      </c>
      <c r="K119" s="53">
        <f>+'8.คำนวณ'!AG73</f>
        <v>342.03803059296087</v>
      </c>
      <c r="L119" s="53">
        <f>+'8.คำนวณ'!AH73</f>
        <v>52.936914182035373</v>
      </c>
      <c r="M119" s="53">
        <f>+'8.คำนวณ'!AI73</f>
        <v>137.36202641722497</v>
      </c>
      <c r="N119" s="14" t="str">
        <f>+B119</f>
        <v>หนองหาน,รพช.</v>
      </c>
      <c r="O119" s="50">
        <f t="shared" ref="O119:Y119" si="241">+(C119-C126)*100/C126</f>
        <v>-2.0096511510526995</v>
      </c>
      <c r="P119" s="50">
        <f t="shared" si="241"/>
        <v>-36.163859902554286</v>
      </c>
      <c r="Q119" s="50">
        <f t="shared" si="241"/>
        <v>1.6240229831486785</v>
      </c>
      <c r="R119" s="50">
        <f t="shared" si="241"/>
        <v>5.3611354591752498</v>
      </c>
      <c r="S119" s="50">
        <f t="shared" si="241"/>
        <v>-4.2198974887826033</v>
      </c>
      <c r="T119" s="50">
        <f t="shared" si="241"/>
        <v>-12.248377703953251</v>
      </c>
      <c r="U119" s="50">
        <f t="shared" si="241"/>
        <v>-27.569370572277752</v>
      </c>
      <c r="V119" s="50">
        <f t="shared" si="241"/>
        <v>-8.6871975398342336</v>
      </c>
      <c r="W119" s="50">
        <f t="shared" si="241"/>
        <v>-2.1195959728877241</v>
      </c>
      <c r="X119" s="50">
        <f t="shared" si="241"/>
        <v>26.952259464183744</v>
      </c>
      <c r="Y119" s="50">
        <f t="shared" si="241"/>
        <v>-3.7177772972769545</v>
      </c>
      <c r="Z119" s="14" t="str">
        <f>+N119</f>
        <v>หนองหาน,รพช.</v>
      </c>
      <c r="AA119" s="15">
        <f t="shared" ref="AA119:AK119" si="242">+O119/100</f>
        <v>-2.0096511510526997E-2</v>
      </c>
      <c r="AB119" s="15">
        <f t="shared" si="242"/>
        <v>-0.36163859902554285</v>
      </c>
      <c r="AC119" s="15">
        <f t="shared" si="242"/>
        <v>1.6240229831486784E-2</v>
      </c>
      <c r="AD119" s="15">
        <f t="shared" si="242"/>
        <v>5.3611354591752501E-2</v>
      </c>
      <c r="AE119" s="15">
        <f t="shared" si="242"/>
        <v>-4.2198974887826035E-2</v>
      </c>
      <c r="AF119" s="15">
        <f t="shared" si="242"/>
        <v>-0.1224837770395325</v>
      </c>
      <c r="AG119" s="15">
        <f t="shared" si="242"/>
        <v>-0.27569370572277752</v>
      </c>
      <c r="AH119" s="15">
        <f t="shared" si="242"/>
        <v>-8.6871975398342335E-2</v>
      </c>
      <c r="AI119" s="15">
        <f t="shared" si="242"/>
        <v>-2.119595972887724E-2</v>
      </c>
      <c r="AJ119" s="15">
        <f t="shared" si="242"/>
        <v>0.26952259464183742</v>
      </c>
      <c r="AK119" s="15">
        <f t="shared" si="242"/>
        <v>-3.7177772972769543E-2</v>
      </c>
      <c r="AL119" s="14" t="str">
        <f>+Z119</f>
        <v>หนองหาน,รพช.</v>
      </c>
      <c r="AM119" s="16" t="str">
        <f>+IF(AND(C119&lt;C128),"OK","Not OK")</f>
        <v>OK</v>
      </c>
      <c r="AN119" s="16" t="str">
        <f t="shared" ref="AN119:AW119" si="243">+IF(AND(D119&lt;D128),"OK","Not OK")</f>
        <v>OK</v>
      </c>
      <c r="AO119" s="16" t="str">
        <f t="shared" si="243"/>
        <v>OK</v>
      </c>
      <c r="AP119" s="16" t="str">
        <f t="shared" si="243"/>
        <v>OK</v>
      </c>
      <c r="AQ119" s="16" t="str">
        <f t="shared" si="243"/>
        <v>OK</v>
      </c>
      <c r="AR119" s="16" t="str">
        <f t="shared" si="243"/>
        <v>OK</v>
      </c>
      <c r="AS119" s="16" t="str">
        <f t="shared" si="243"/>
        <v>OK</v>
      </c>
      <c r="AT119" s="16" t="str">
        <f t="shared" si="243"/>
        <v>OK</v>
      </c>
      <c r="AU119" s="16" t="str">
        <f t="shared" si="243"/>
        <v>OK</v>
      </c>
      <c r="AV119" s="16" t="str">
        <f t="shared" si="243"/>
        <v>OK</v>
      </c>
      <c r="AW119" s="16" t="str">
        <f t="shared" si="243"/>
        <v>OK</v>
      </c>
    </row>
    <row r="120" spans="1:49" ht="13.5" customHeight="1">
      <c r="A120" s="297" t="str">
        <f>+'8.คำนวณ'!E74</f>
        <v>อุดรธานี</v>
      </c>
      <c r="B120" s="14" t="str">
        <f>+'8.คำนวณ'!G74</f>
        <v>บ้านผือ,รพช.</v>
      </c>
      <c r="C120" s="53">
        <f>+'8.คำนวณ'!Y74</f>
        <v>6423.6155383397918</v>
      </c>
      <c r="D120" s="53">
        <f>+'8.คำนวณ'!Z74</f>
        <v>29.472793078212845</v>
      </c>
      <c r="E120" s="53">
        <f>+'8.คำนวณ'!AA74</f>
        <v>1446.422507885206</v>
      </c>
      <c r="F120" s="53">
        <f>+'8.คำนวณ'!AB74</f>
        <v>616.4897148905585</v>
      </c>
      <c r="G120" s="53">
        <f>+'8.คำนวณ'!AC74</f>
        <v>353.97637420308001</v>
      </c>
      <c r="H120" s="53">
        <f>+'8.คำนวณ'!AD74</f>
        <v>321.86363090013896</v>
      </c>
      <c r="I120" s="53">
        <f>+'8.คำนวณ'!AE74</f>
        <v>655.50549362996264</v>
      </c>
      <c r="J120" s="337">
        <f>+'8.คำนวณ'!AF74</f>
        <v>712.4707719379744</v>
      </c>
      <c r="K120" s="53">
        <f>+'8.คำนวณ'!AG74</f>
        <v>299.45236165818216</v>
      </c>
      <c r="L120" s="53">
        <f>+'8.คำนวณ'!AH74</f>
        <v>5.5307973189899844</v>
      </c>
      <c r="M120" s="53">
        <f>+'8.คำนวณ'!AI74</f>
        <v>97.593621113818159</v>
      </c>
      <c r="N120" s="14" t="str">
        <f t="shared" ref="N120:N125" si="244">+B120</f>
        <v>บ้านผือ,รพช.</v>
      </c>
      <c r="O120" s="50">
        <f t="shared" ref="O120:Y120" si="245">+(C120-C126)*100/C126</f>
        <v>-9.9189577901544936</v>
      </c>
      <c r="P120" s="50">
        <f t="shared" si="245"/>
        <v>-53.018895469897657</v>
      </c>
      <c r="Q120" s="50">
        <f t="shared" si="245"/>
        <v>-11.605477912614113</v>
      </c>
      <c r="R120" s="50">
        <f t="shared" si="245"/>
        <v>-15.76831333902196</v>
      </c>
      <c r="S120" s="50">
        <f t="shared" si="245"/>
        <v>-44.665934987602071</v>
      </c>
      <c r="T120" s="50">
        <f t="shared" si="245"/>
        <v>-42.641609486346837</v>
      </c>
      <c r="U120" s="50">
        <f t="shared" si="245"/>
        <v>-6.0676878287473643</v>
      </c>
      <c r="V120" s="50">
        <f t="shared" si="245"/>
        <v>29.857551996757046</v>
      </c>
      <c r="W120" s="50">
        <f t="shared" si="245"/>
        <v>-14.306259759586441</v>
      </c>
      <c r="X120" s="50">
        <f t="shared" si="245"/>
        <v>-86.736151376906136</v>
      </c>
      <c r="Y120" s="50">
        <f t="shared" si="245"/>
        <v>-31.59295179655631</v>
      </c>
      <c r="Z120" s="14" t="str">
        <f t="shared" ref="Z120:Z125" si="246">+N120</f>
        <v>บ้านผือ,รพช.</v>
      </c>
      <c r="AA120" s="15">
        <f t="shared" ref="AA120:AA125" si="247">+O120/100</f>
        <v>-9.9189577901544937E-2</v>
      </c>
      <c r="AB120" s="15">
        <f t="shared" ref="AB120:AB125" si="248">+P120/100</f>
        <v>-0.53018895469897653</v>
      </c>
      <c r="AC120" s="15">
        <f t="shared" ref="AC120:AC125" si="249">+Q120/100</f>
        <v>-0.11605477912614112</v>
      </c>
      <c r="AD120" s="15">
        <f t="shared" ref="AD120:AD125" si="250">+R120/100</f>
        <v>-0.15768313339021961</v>
      </c>
      <c r="AE120" s="15">
        <f t="shared" ref="AE120:AE125" si="251">+S120/100</f>
        <v>-0.44665934987602074</v>
      </c>
      <c r="AF120" s="15">
        <f t="shared" ref="AF120:AF125" si="252">+T120/100</f>
        <v>-0.42641609486346838</v>
      </c>
      <c r="AG120" s="15">
        <f t="shared" ref="AG120:AG125" si="253">+U120/100</f>
        <v>-6.0676878287473646E-2</v>
      </c>
      <c r="AH120" s="15">
        <f t="shared" ref="AH120:AH125" si="254">+V120/100</f>
        <v>0.29857551996757048</v>
      </c>
      <c r="AI120" s="15">
        <f t="shared" ref="AI120:AI125" si="255">+W120/100</f>
        <v>-0.1430625975958644</v>
      </c>
      <c r="AJ120" s="15">
        <f t="shared" ref="AJ120:AJ125" si="256">+X120/100</f>
        <v>-0.86736151376906134</v>
      </c>
      <c r="AK120" s="15">
        <f t="shared" ref="AK120:AK125" si="257">+Y120/100</f>
        <v>-0.31592951796556312</v>
      </c>
      <c r="AL120" s="14" t="str">
        <f t="shared" ref="AL120:AL125" si="258">+Z120</f>
        <v>บ้านผือ,รพช.</v>
      </c>
      <c r="AM120" s="16" t="str">
        <f>+IF(AND(C120&lt;C128),"OK","Not OK")</f>
        <v>OK</v>
      </c>
      <c r="AN120" s="16" t="str">
        <f t="shared" ref="AN120:AW120" si="259">+IF(AND(D120&lt;D128),"OK","Not OK")</f>
        <v>OK</v>
      </c>
      <c r="AO120" s="16" t="str">
        <f t="shared" si="259"/>
        <v>OK</v>
      </c>
      <c r="AP120" s="16" t="str">
        <f t="shared" si="259"/>
        <v>OK</v>
      </c>
      <c r="AQ120" s="16" t="str">
        <f t="shared" si="259"/>
        <v>OK</v>
      </c>
      <c r="AR120" s="16" t="str">
        <f t="shared" si="259"/>
        <v>OK</v>
      </c>
      <c r="AS120" s="16" t="str">
        <f t="shared" si="259"/>
        <v>OK</v>
      </c>
      <c r="AT120" s="16" t="str">
        <f t="shared" si="259"/>
        <v>Not OK</v>
      </c>
      <c r="AU120" s="16" t="str">
        <f t="shared" si="259"/>
        <v>OK</v>
      </c>
      <c r="AV120" s="16" t="str">
        <f t="shared" si="259"/>
        <v>OK</v>
      </c>
      <c r="AW120" s="16" t="str">
        <f t="shared" si="259"/>
        <v>OK</v>
      </c>
    </row>
    <row r="121" spans="1:49" ht="13.5" customHeight="1">
      <c r="A121" s="297" t="str">
        <f>+'8.คำนวณ'!E75</f>
        <v>อุดรธานี</v>
      </c>
      <c r="B121" s="14" t="str">
        <f>+'8.คำนวณ'!G75</f>
        <v>เพ็ญ,รพช.</v>
      </c>
      <c r="C121" s="53">
        <f>+'8.คำนวณ'!Y75</f>
        <v>7613.4165984202073</v>
      </c>
      <c r="D121" s="53">
        <f>+'8.คำนวณ'!Z75</f>
        <v>43.708306202334704</v>
      </c>
      <c r="E121" s="337">
        <f>+'8.คำนวณ'!AA75</f>
        <v>1921.5500885756496</v>
      </c>
      <c r="F121" s="53">
        <f>+'8.คำนวณ'!AB75</f>
        <v>663.84156369985033</v>
      </c>
      <c r="G121" s="53">
        <f>+'8.คำนวณ'!AC75</f>
        <v>513.53704711752221</v>
      </c>
      <c r="H121" s="53">
        <f>+'8.คำนวณ'!AD75</f>
        <v>438.09202259776259</v>
      </c>
      <c r="I121" s="53">
        <f>+'8.คำนวณ'!AE75</f>
        <v>831.93034964017022</v>
      </c>
      <c r="J121" s="337">
        <f>+'8.คำนวณ'!AF75</f>
        <v>716.57653669996432</v>
      </c>
      <c r="K121" s="337">
        <f>+'8.คำนวณ'!AG75</f>
        <v>418.22754735140938</v>
      </c>
      <c r="L121" s="53">
        <f>+'8.คำนวณ'!AH75</f>
        <v>49.740983779917933</v>
      </c>
      <c r="M121" s="53">
        <f>+'8.คำนวณ'!AI75</f>
        <v>71.657653875531764</v>
      </c>
      <c r="N121" s="14" t="str">
        <f t="shared" si="244"/>
        <v>เพ็ญ,รพช.</v>
      </c>
      <c r="O121" s="50">
        <f>+(C121-C126)*100/C126</f>
        <v>6.7661191536196874</v>
      </c>
      <c r="P121" s="50">
        <f t="shared" ref="P121:Y121" si="260">+(D121-D126)*100/D126</f>
        <v>-30.326776390813517</v>
      </c>
      <c r="Q121" s="50">
        <f t="shared" si="260"/>
        <v>17.430765091564048</v>
      </c>
      <c r="R121" s="50">
        <f t="shared" si="260"/>
        <v>-9.2985767069512484</v>
      </c>
      <c r="S121" s="50">
        <f t="shared" si="260"/>
        <v>-19.723195042465697</v>
      </c>
      <c r="T121" s="50">
        <f t="shared" si="260"/>
        <v>-21.928882605332646</v>
      </c>
      <c r="U121" s="50">
        <f t="shared" si="260"/>
        <v>19.213556662048802</v>
      </c>
      <c r="V121" s="50">
        <f t="shared" si="260"/>
        <v>30.605883833046008</v>
      </c>
      <c r="W121" s="50">
        <f t="shared" si="260"/>
        <v>19.683420112835396</v>
      </c>
      <c r="X121" s="50">
        <f t="shared" si="260"/>
        <v>19.287842451815187</v>
      </c>
      <c r="Y121" s="50">
        <f t="shared" si="260"/>
        <v>-49.772448989341449</v>
      </c>
      <c r="Z121" s="14" t="str">
        <f t="shared" si="246"/>
        <v>เพ็ญ,รพช.</v>
      </c>
      <c r="AA121" s="15">
        <f t="shared" si="247"/>
        <v>6.7661191536196874E-2</v>
      </c>
      <c r="AB121" s="15">
        <f t="shared" si="248"/>
        <v>-0.30326776390813515</v>
      </c>
      <c r="AC121" s="15">
        <f t="shared" si="249"/>
        <v>0.17430765091564049</v>
      </c>
      <c r="AD121" s="15">
        <f t="shared" si="250"/>
        <v>-9.298576706951249E-2</v>
      </c>
      <c r="AE121" s="15">
        <f t="shared" si="251"/>
        <v>-0.19723195042465697</v>
      </c>
      <c r="AF121" s="15">
        <f t="shared" si="252"/>
        <v>-0.21928882605332645</v>
      </c>
      <c r="AG121" s="15">
        <f t="shared" si="253"/>
        <v>0.19213556662048803</v>
      </c>
      <c r="AH121" s="15">
        <f t="shared" si="254"/>
        <v>0.3060588383304601</v>
      </c>
      <c r="AI121" s="15">
        <f t="shared" si="255"/>
        <v>0.19683420112835395</v>
      </c>
      <c r="AJ121" s="15">
        <f t="shared" si="256"/>
        <v>0.19287842451815188</v>
      </c>
      <c r="AK121" s="15">
        <f t="shared" si="257"/>
        <v>-0.4977244898934145</v>
      </c>
      <c r="AL121" s="14" t="str">
        <f t="shared" si="258"/>
        <v>เพ็ญ,รพช.</v>
      </c>
      <c r="AM121" s="16" t="str">
        <f>+IF(AND(C121&lt;C128),"OK","Not OK")</f>
        <v>OK</v>
      </c>
      <c r="AN121" s="16" t="str">
        <f t="shared" ref="AN121:AW121" si="261">+IF(AND(D121&lt;D128),"OK","Not OK")</f>
        <v>OK</v>
      </c>
      <c r="AO121" s="16" t="str">
        <f t="shared" si="261"/>
        <v>Not OK</v>
      </c>
      <c r="AP121" s="16" t="str">
        <f t="shared" si="261"/>
        <v>OK</v>
      </c>
      <c r="AQ121" s="16" t="str">
        <f t="shared" si="261"/>
        <v>OK</v>
      </c>
      <c r="AR121" s="16" t="str">
        <f t="shared" si="261"/>
        <v>OK</v>
      </c>
      <c r="AS121" s="16" t="str">
        <f t="shared" si="261"/>
        <v>OK</v>
      </c>
      <c r="AT121" s="16" t="str">
        <f t="shared" si="261"/>
        <v>Not OK</v>
      </c>
      <c r="AU121" s="16" t="str">
        <f t="shared" si="261"/>
        <v>Not OK</v>
      </c>
      <c r="AV121" s="16" t="str">
        <f t="shared" si="261"/>
        <v>OK</v>
      </c>
      <c r="AW121" s="16" t="str">
        <f t="shared" si="261"/>
        <v>OK</v>
      </c>
    </row>
    <row r="122" spans="1:49" ht="13.5" customHeight="1">
      <c r="A122" s="297" t="str">
        <f>+'8.คำนวณ'!E76</f>
        <v>เลย</v>
      </c>
      <c r="B122" s="14" t="str">
        <f>+'8.คำนวณ'!G76</f>
        <v>วังสะพุง,รพช.</v>
      </c>
      <c r="C122" s="53">
        <f>+'8.คำนวณ'!Y76</f>
        <v>7771.641629373129</v>
      </c>
      <c r="D122" s="53">
        <f>+'8.คำนวณ'!Z76</f>
        <v>47.779708512957797</v>
      </c>
      <c r="E122" s="53">
        <f>+'8.คำนวณ'!AA76</f>
        <v>1597.0173106921688</v>
      </c>
      <c r="F122" s="53">
        <f>+'8.คำนวณ'!AB76</f>
        <v>783.37980272821017</v>
      </c>
      <c r="G122" s="337">
        <f>+'8.คำนวณ'!AC76</f>
        <v>985.54392835313604</v>
      </c>
      <c r="H122" s="337">
        <f>+'8.คำนวณ'!AD76</f>
        <v>957.93540659339567</v>
      </c>
      <c r="I122" s="53">
        <f>+'8.คำนวณ'!AE76</f>
        <v>541.23822110195454</v>
      </c>
      <c r="J122" s="53">
        <f>+'8.คำนวณ'!AF76</f>
        <v>540.47018033173015</v>
      </c>
      <c r="K122" s="53">
        <f>+'8.คำนวณ'!AG76</f>
        <v>326.16592758177734</v>
      </c>
      <c r="L122" s="53">
        <f>+'8.คำนวณ'!AH76</f>
        <v>6.8575923020172525</v>
      </c>
      <c r="M122" s="53">
        <f>+'8.คำนวณ'!AI76</f>
        <v>141.77699669377895</v>
      </c>
      <c r="N122" s="14" t="str">
        <f t="shared" si="244"/>
        <v>วังสะพุง,รพช.</v>
      </c>
      <c r="O122" s="50">
        <f>+(C122-C126)*100/C126</f>
        <v>8.9849748131550058</v>
      </c>
      <c r="P122" s="50">
        <f t="shared" ref="P122:Y122" si="262">+(D122-D126)*100/D126</f>
        <v>-23.83675771386353</v>
      </c>
      <c r="Q122" s="50">
        <f t="shared" si="262"/>
        <v>-2.4022502592858097</v>
      </c>
      <c r="R122" s="50">
        <f t="shared" si="262"/>
        <v>7.0340680244038731</v>
      </c>
      <c r="S122" s="50">
        <f t="shared" si="262"/>
        <v>54.061558280100499</v>
      </c>
      <c r="T122" s="50">
        <f t="shared" si="262"/>
        <v>70.710909413951399</v>
      </c>
      <c r="U122" s="50">
        <f t="shared" si="262"/>
        <v>-22.441904701623081</v>
      </c>
      <c r="V122" s="50">
        <f t="shared" si="262"/>
        <v>-1.4919105323883683</v>
      </c>
      <c r="W122" s="50">
        <f t="shared" si="262"/>
        <v>-6.6616869585050447</v>
      </c>
      <c r="X122" s="50">
        <f t="shared" si="262"/>
        <v>-83.554257918556104</v>
      </c>
      <c r="Y122" s="50">
        <f t="shared" si="262"/>
        <v>-0.62315819125181948</v>
      </c>
      <c r="Z122" s="14" t="str">
        <f t="shared" si="246"/>
        <v>วังสะพุง,รพช.</v>
      </c>
      <c r="AA122" s="15">
        <f t="shared" si="247"/>
        <v>8.9849748131550056E-2</v>
      </c>
      <c r="AB122" s="15">
        <f t="shared" si="248"/>
        <v>-0.23836757713863529</v>
      </c>
      <c r="AC122" s="15">
        <f t="shared" si="249"/>
        <v>-2.4022502592858097E-2</v>
      </c>
      <c r="AD122" s="15">
        <f t="shared" si="250"/>
        <v>7.0340680244038736E-2</v>
      </c>
      <c r="AE122" s="15">
        <f t="shared" si="251"/>
        <v>0.54061558280100497</v>
      </c>
      <c r="AF122" s="15">
        <f t="shared" si="252"/>
        <v>0.70710909413951395</v>
      </c>
      <c r="AG122" s="15">
        <f t="shared" si="253"/>
        <v>-0.2244190470162308</v>
      </c>
      <c r="AH122" s="15">
        <f t="shared" si="254"/>
        <v>-1.4919105323883684E-2</v>
      </c>
      <c r="AI122" s="15">
        <f t="shared" si="255"/>
        <v>-6.6616869585050448E-2</v>
      </c>
      <c r="AJ122" s="15">
        <f t="shared" si="256"/>
        <v>-0.83554257918556107</v>
      </c>
      <c r="AK122" s="15">
        <f t="shared" si="257"/>
        <v>-6.2315819125181946E-3</v>
      </c>
      <c r="AL122" s="14" t="str">
        <f t="shared" si="258"/>
        <v>วังสะพุง,รพช.</v>
      </c>
      <c r="AM122" s="16" t="str">
        <f>+IF(AND(C122&lt;C128),"OK","Not OK")</f>
        <v>OK</v>
      </c>
      <c r="AN122" s="16" t="str">
        <f t="shared" ref="AN122:AW122" si="263">+IF(AND(D122&lt;D128),"OK","Not OK")</f>
        <v>OK</v>
      </c>
      <c r="AO122" s="16" t="str">
        <f t="shared" si="263"/>
        <v>OK</v>
      </c>
      <c r="AP122" s="16" t="str">
        <f t="shared" si="263"/>
        <v>OK</v>
      </c>
      <c r="AQ122" s="16" t="str">
        <f t="shared" si="263"/>
        <v>Not OK</v>
      </c>
      <c r="AR122" s="16" t="str">
        <f t="shared" si="263"/>
        <v>Not OK</v>
      </c>
      <c r="AS122" s="16" t="str">
        <f t="shared" si="263"/>
        <v>OK</v>
      </c>
      <c r="AT122" s="16" t="str">
        <f t="shared" si="263"/>
        <v>OK</v>
      </c>
      <c r="AU122" s="16" t="str">
        <f t="shared" si="263"/>
        <v>OK</v>
      </c>
      <c r="AV122" s="16" t="str">
        <f t="shared" si="263"/>
        <v>OK</v>
      </c>
      <c r="AW122" s="16" t="str">
        <f t="shared" si="263"/>
        <v>OK</v>
      </c>
    </row>
    <row r="123" spans="1:49" ht="13.5" customHeight="1">
      <c r="A123" s="297" t="str">
        <f>+'8.คำนวณ'!E77</f>
        <v>หนองคาย</v>
      </c>
      <c r="B123" s="14" t="str">
        <f>+'8.คำนวณ'!G77</f>
        <v>โพนพิสัย,รพช.</v>
      </c>
      <c r="C123" s="337">
        <f>+'8.คำนวณ'!Y77</f>
        <v>8334.064405555242</v>
      </c>
      <c r="D123" s="337">
        <f>+'8.คำนวณ'!Z77</f>
        <v>94.594905148091343</v>
      </c>
      <c r="E123" s="53">
        <f>+'8.คำนวณ'!AA77</f>
        <v>1743.8165678991429</v>
      </c>
      <c r="F123" s="53">
        <f>+'8.คำนวณ'!AB77</f>
        <v>508.5465464441649</v>
      </c>
      <c r="G123" s="53">
        <f>+'8.คำนวณ'!AC77</f>
        <v>592.34021313871426</v>
      </c>
      <c r="H123" s="53">
        <f>+'8.คำนวณ'!AD77</f>
        <v>542.8112800337525</v>
      </c>
      <c r="I123" s="53">
        <f>+'8.คำนวณ'!AE77</f>
        <v>524.93233299949077</v>
      </c>
      <c r="J123" s="53">
        <f>+'8.คำนวณ'!AF77</f>
        <v>534.4022826108162</v>
      </c>
      <c r="K123" s="53">
        <f>+'8.คำนวณ'!AG77</f>
        <v>390.20540267473871</v>
      </c>
      <c r="L123" s="337">
        <f>+'8.คำนวณ'!AH77</f>
        <v>93.070495238248682</v>
      </c>
      <c r="M123" s="53">
        <f>+'8.คำนวณ'!AI77</f>
        <v>1.6487715854040179</v>
      </c>
      <c r="N123" s="14" t="str">
        <f t="shared" si="244"/>
        <v>โพนพิสัย,รพช.</v>
      </c>
      <c r="O123" s="50">
        <f>+(C123-C126)*100/C126</f>
        <v>16.87206418496595</v>
      </c>
      <c r="P123" s="50">
        <f t="shared" ref="P123:Y123" si="264">+(D123-D126)*100/D126</f>
        <v>50.789004455192227</v>
      </c>
      <c r="Q123" s="50">
        <f t="shared" si="264"/>
        <v>6.5690220438298983</v>
      </c>
      <c r="R123" s="50">
        <f t="shared" si="264"/>
        <v>-30.516710469027423</v>
      </c>
      <c r="S123" s="50">
        <f t="shared" si="264"/>
        <v>-7.4045776725455106</v>
      </c>
      <c r="T123" s="50">
        <f t="shared" si="264"/>
        <v>-3.2671653882766285</v>
      </c>
      <c r="U123" s="50">
        <f t="shared" si="264"/>
        <v>-24.778498042722926</v>
      </c>
      <c r="V123" s="50">
        <f t="shared" si="264"/>
        <v>-2.5978679622788174</v>
      </c>
      <c r="W123" s="50">
        <f t="shared" si="264"/>
        <v>11.664373698892073</v>
      </c>
      <c r="X123" s="50">
        <f t="shared" si="264"/>
        <v>123.19981892627823</v>
      </c>
      <c r="Y123" s="50">
        <f t="shared" si="264"/>
        <v>-98.844313839040126</v>
      </c>
      <c r="Z123" s="14" t="str">
        <f t="shared" si="246"/>
        <v>โพนพิสัย,รพช.</v>
      </c>
      <c r="AA123" s="15">
        <f t="shared" si="247"/>
        <v>0.16872064184965951</v>
      </c>
      <c r="AB123" s="15">
        <f t="shared" si="248"/>
        <v>0.50789004455192233</v>
      </c>
      <c r="AC123" s="15">
        <f t="shared" si="249"/>
        <v>6.5690220438298988E-2</v>
      </c>
      <c r="AD123" s="15">
        <f t="shared" si="250"/>
        <v>-0.30516710469027425</v>
      </c>
      <c r="AE123" s="15">
        <f t="shared" si="251"/>
        <v>-7.4045776725455106E-2</v>
      </c>
      <c r="AF123" s="15">
        <f t="shared" si="252"/>
        <v>-3.2671653882766286E-2</v>
      </c>
      <c r="AG123" s="15">
        <f t="shared" si="253"/>
        <v>-0.24778498042722927</v>
      </c>
      <c r="AH123" s="15">
        <f t="shared" si="254"/>
        <v>-2.5978679622788173E-2</v>
      </c>
      <c r="AI123" s="15">
        <f t="shared" si="255"/>
        <v>0.11664373698892072</v>
      </c>
      <c r="AJ123" s="15">
        <f t="shared" si="256"/>
        <v>1.2319981892627823</v>
      </c>
      <c r="AK123" s="15">
        <f t="shared" si="257"/>
        <v>-0.98844313839040121</v>
      </c>
      <c r="AL123" s="14" t="str">
        <f t="shared" si="258"/>
        <v>โพนพิสัย,รพช.</v>
      </c>
      <c r="AM123" s="16" t="str">
        <f>+IF(AND(C123&lt;C128),"OK","Not OK")</f>
        <v>Not OK</v>
      </c>
      <c r="AN123" s="16" t="str">
        <f t="shared" ref="AN123:AW123" si="265">+IF(AND(D123&lt;D128),"OK","Not OK")</f>
        <v>Not OK</v>
      </c>
      <c r="AO123" s="16" t="str">
        <f t="shared" si="265"/>
        <v>OK</v>
      </c>
      <c r="AP123" s="16" t="str">
        <f t="shared" si="265"/>
        <v>OK</v>
      </c>
      <c r="AQ123" s="16" t="str">
        <f t="shared" si="265"/>
        <v>OK</v>
      </c>
      <c r="AR123" s="16" t="str">
        <f t="shared" si="265"/>
        <v>OK</v>
      </c>
      <c r="AS123" s="16" t="str">
        <f t="shared" si="265"/>
        <v>OK</v>
      </c>
      <c r="AT123" s="16" t="str">
        <f t="shared" si="265"/>
        <v>OK</v>
      </c>
      <c r="AU123" s="16" t="str">
        <f t="shared" si="265"/>
        <v>OK</v>
      </c>
      <c r="AV123" s="16" t="str">
        <f t="shared" si="265"/>
        <v>Not OK</v>
      </c>
      <c r="AW123" s="16" t="str">
        <f t="shared" si="265"/>
        <v>OK</v>
      </c>
    </row>
    <row r="124" spans="1:49" ht="13.5" customHeight="1">
      <c r="A124" s="297" t="str">
        <f>+'8.คำนวณ'!E78</f>
        <v>อุดรธานี</v>
      </c>
      <c r="B124" s="14" t="str">
        <f>+'8.คำนวณ'!G78</f>
        <v>สมเด็จพระยุพราชบ้านดุง,รพช.</v>
      </c>
      <c r="C124" s="53">
        <f>+'8.คำนวณ'!Y78</f>
        <v>6120.4024377479136</v>
      </c>
      <c r="D124" s="53">
        <f>+'8.คำนวณ'!Z78</f>
        <v>77.008209681567436</v>
      </c>
      <c r="E124" s="53">
        <f>+'8.คำนวณ'!AA78</f>
        <v>1498.0018032066407</v>
      </c>
      <c r="F124" s="53">
        <f>+'8.คำนวณ'!AB78</f>
        <v>861.34732079872845</v>
      </c>
      <c r="G124" s="53">
        <f>+'8.คำนวณ'!AC78</f>
        <v>782.93838695155239</v>
      </c>
      <c r="H124" s="53">
        <f>+'8.คำนวณ'!AD78</f>
        <v>623.23465107279378</v>
      </c>
      <c r="I124" s="53">
        <f>+'8.คำนวณ'!AE78</f>
        <v>816.12876002895587</v>
      </c>
      <c r="J124" s="53">
        <f>+'8.คำนวณ'!AF78</f>
        <v>365.22867939865398</v>
      </c>
      <c r="K124" s="53">
        <f>+'8.คำนวณ'!AG78</f>
        <v>322.70464415467995</v>
      </c>
      <c r="L124" s="53">
        <f>+'8.คำนวณ'!AH78</f>
        <v>11.44712348906301</v>
      </c>
      <c r="M124" s="53">
        <f>+'8.คำนวณ'!AI78</f>
        <v>200.34219026125967</v>
      </c>
      <c r="N124" s="14" t="str">
        <f t="shared" si="244"/>
        <v>สมเด็จพระยุพราชบ้านดุง,รพช.</v>
      </c>
      <c r="O124" s="50">
        <f>+(C124-C126)*100/C126</f>
        <v>-14.171041674996465</v>
      </c>
      <c r="P124" s="50">
        <f t="shared" ref="P124:Y124" si="266">+(D124-D126)*100/D126</f>
        <v>22.754933308314087</v>
      </c>
      <c r="Q124" s="50">
        <f t="shared" si="266"/>
        <v>-8.4533372796475454</v>
      </c>
      <c r="R124" s="50">
        <f t="shared" si="266"/>
        <v>17.686858157351825</v>
      </c>
      <c r="S124" s="50">
        <f t="shared" si="266"/>
        <v>22.389986342490207</v>
      </c>
      <c r="T124" s="50">
        <f t="shared" si="266"/>
        <v>11.06485189985545</v>
      </c>
      <c r="U124" s="50">
        <f t="shared" si="266"/>
        <v>16.949228044536873</v>
      </c>
      <c r="V124" s="50">
        <f t="shared" si="266"/>
        <v>-33.432073154789663</v>
      </c>
      <c r="W124" s="50">
        <f t="shared" si="266"/>
        <v>-7.6521961709142818</v>
      </c>
      <c r="X124" s="50">
        <f t="shared" si="266"/>
        <v>-72.547735096443361</v>
      </c>
      <c r="Y124" s="50">
        <f t="shared" si="266"/>
        <v>40.427393819133833</v>
      </c>
      <c r="Z124" s="14" t="str">
        <f t="shared" si="246"/>
        <v>สมเด็จพระยุพราชบ้านดุง,รพช.</v>
      </c>
      <c r="AA124" s="15">
        <f t="shared" si="247"/>
        <v>-0.14171041674996465</v>
      </c>
      <c r="AB124" s="15">
        <f t="shared" si="248"/>
        <v>0.22754933308314088</v>
      </c>
      <c r="AC124" s="15">
        <f t="shared" si="249"/>
        <v>-8.4533372796475451E-2</v>
      </c>
      <c r="AD124" s="15">
        <f t="shared" si="250"/>
        <v>0.17686858157351826</v>
      </c>
      <c r="AE124" s="15">
        <f t="shared" si="251"/>
        <v>0.22389986342490206</v>
      </c>
      <c r="AF124" s="15">
        <f t="shared" si="252"/>
        <v>0.11064851899855449</v>
      </c>
      <c r="AG124" s="15">
        <f t="shared" si="253"/>
        <v>0.16949228044536874</v>
      </c>
      <c r="AH124" s="15">
        <f t="shared" si="254"/>
        <v>-0.33432073154789665</v>
      </c>
      <c r="AI124" s="15">
        <f t="shared" si="255"/>
        <v>-7.6521961709142813E-2</v>
      </c>
      <c r="AJ124" s="15">
        <f t="shared" si="256"/>
        <v>-0.72547735096443366</v>
      </c>
      <c r="AK124" s="15">
        <f t="shared" si="257"/>
        <v>0.40427393819133833</v>
      </c>
      <c r="AL124" s="14" t="str">
        <f t="shared" si="258"/>
        <v>สมเด็จพระยุพราชบ้านดุง,รพช.</v>
      </c>
      <c r="AM124" s="16" t="str">
        <f>+IF(AND(C124&lt;C128),"OK","Not OK")</f>
        <v>OK</v>
      </c>
      <c r="AN124" s="16" t="str">
        <f t="shared" ref="AN124:AW124" si="267">+IF(AND(D124&lt;D128),"OK","Not OK")</f>
        <v>OK</v>
      </c>
      <c r="AO124" s="16" t="str">
        <f t="shared" si="267"/>
        <v>OK</v>
      </c>
      <c r="AP124" s="16" t="str">
        <f t="shared" si="267"/>
        <v>OK</v>
      </c>
      <c r="AQ124" s="16" t="str">
        <f t="shared" si="267"/>
        <v>OK</v>
      </c>
      <c r="AR124" s="16" t="str">
        <f t="shared" si="267"/>
        <v>OK</v>
      </c>
      <c r="AS124" s="16" t="str">
        <f t="shared" si="267"/>
        <v>OK</v>
      </c>
      <c r="AT124" s="16" t="str">
        <f t="shared" si="267"/>
        <v>OK</v>
      </c>
      <c r="AU124" s="16" t="str">
        <f t="shared" si="267"/>
        <v>OK</v>
      </c>
      <c r="AV124" s="16" t="str">
        <f t="shared" si="267"/>
        <v>OK</v>
      </c>
      <c r="AW124" s="16" t="str">
        <f t="shared" si="267"/>
        <v>OK</v>
      </c>
    </row>
    <row r="125" spans="1:49" ht="13.5" customHeight="1">
      <c r="A125" s="297" t="str">
        <f>+'8.คำนวณ'!E79</f>
        <v>นครพนม</v>
      </c>
      <c r="B125" s="14" t="str">
        <f>+'8.คำนวณ'!G79</f>
        <v>สมเด็จพระยุพราชธาตุพนม,รพช.</v>
      </c>
      <c r="C125" s="53">
        <f>+'8.คำนวณ'!Y79</f>
        <v>6665.7426993956269</v>
      </c>
      <c r="D125" s="337">
        <f>+'8.คำนวณ'!Z79</f>
        <v>106.52260363616911</v>
      </c>
      <c r="E125" s="53">
        <f>+'8.คำนวณ'!AA79</f>
        <v>1584.5731433110257</v>
      </c>
      <c r="F125" s="337">
        <f>+'8.คำนวณ'!AB79</f>
        <v>918.54278343264991</v>
      </c>
      <c r="G125" s="53">
        <f>+'8.คำนวณ'!AC79</f>
        <v>636.90634693902894</v>
      </c>
      <c r="H125" s="53">
        <f>+'8.คำนวณ'!AD79</f>
        <v>551.66299854746239</v>
      </c>
      <c r="I125" s="337">
        <f>+'8.คำนวณ'!AE79</f>
        <v>1009.750032892956</v>
      </c>
      <c r="J125" s="53">
        <f>+'8.คำนวณ'!AF79</f>
        <v>470.4481364476606</v>
      </c>
      <c r="K125" s="53">
        <f>+'8.คำนวณ'!AG79</f>
        <v>347.32003284688022</v>
      </c>
      <c r="L125" s="53">
        <f>+'8.คำนวณ'!AH79</f>
        <v>72.304084370815985</v>
      </c>
      <c r="M125" s="337">
        <f>+'8.คำนวณ'!AI79</f>
        <v>348.28096235062026</v>
      </c>
      <c r="N125" s="14" t="str">
        <f t="shared" si="244"/>
        <v>สมเด็จพระยุพราชธาตุพนม,รพช.</v>
      </c>
      <c r="O125" s="50">
        <f>+(C125-C126)*100/C126</f>
        <v>-6.5235075355369982</v>
      </c>
      <c r="P125" s="50">
        <f t="shared" ref="P125:Y125" si="268">+(D125-D126)*100/D126</f>
        <v>69.802351713622656</v>
      </c>
      <c r="Q125" s="50">
        <f t="shared" si="268"/>
        <v>-3.1627446669951298</v>
      </c>
      <c r="R125" s="50">
        <f t="shared" si="268"/>
        <v>25.501538874069702</v>
      </c>
      <c r="S125" s="50">
        <f t="shared" si="268"/>
        <v>-0.43793943119482698</v>
      </c>
      <c r="T125" s="50">
        <f t="shared" si="268"/>
        <v>-1.689726129897571</v>
      </c>
      <c r="U125" s="50">
        <f t="shared" si="268"/>
        <v>44.694676438785422</v>
      </c>
      <c r="V125" s="50">
        <f t="shared" si="268"/>
        <v>-14.254386640511953</v>
      </c>
      <c r="W125" s="50">
        <f t="shared" si="268"/>
        <v>-0.60805494983406017</v>
      </c>
      <c r="X125" s="50">
        <f t="shared" si="268"/>
        <v>73.398223549628398</v>
      </c>
      <c r="Y125" s="50">
        <f t="shared" si="268"/>
        <v>144.12325629433278</v>
      </c>
      <c r="Z125" s="14" t="str">
        <f t="shared" si="246"/>
        <v>สมเด็จพระยุพราชธาตุพนม,รพช.</v>
      </c>
      <c r="AA125" s="15">
        <f t="shared" si="247"/>
        <v>-6.5235075355369987E-2</v>
      </c>
      <c r="AB125" s="15">
        <f t="shared" si="248"/>
        <v>0.69802351713622657</v>
      </c>
      <c r="AC125" s="15">
        <f t="shared" si="249"/>
        <v>-3.1627446669951299E-2</v>
      </c>
      <c r="AD125" s="15">
        <f t="shared" si="250"/>
        <v>0.25501538874069701</v>
      </c>
      <c r="AE125" s="15">
        <f t="shared" si="251"/>
        <v>-4.3793943119482702E-3</v>
      </c>
      <c r="AF125" s="15">
        <f t="shared" si="252"/>
        <v>-1.6897261298975709E-2</v>
      </c>
      <c r="AG125" s="15">
        <f t="shared" si="253"/>
        <v>0.44694676438785419</v>
      </c>
      <c r="AH125" s="15">
        <f t="shared" si="254"/>
        <v>-0.14254386640511954</v>
      </c>
      <c r="AI125" s="15">
        <f t="shared" si="255"/>
        <v>-6.0805494983406016E-3</v>
      </c>
      <c r="AJ125" s="15">
        <f t="shared" si="256"/>
        <v>0.73398223549628394</v>
      </c>
      <c r="AK125" s="15">
        <f t="shared" si="257"/>
        <v>1.4412325629433278</v>
      </c>
      <c r="AL125" s="14" t="str">
        <f t="shared" si="258"/>
        <v>สมเด็จพระยุพราชธาตุพนม,รพช.</v>
      </c>
      <c r="AM125" s="16" t="str">
        <f>+IF(AND(C125&lt;C128),"OK","Not OK")</f>
        <v>OK</v>
      </c>
      <c r="AN125" s="16" t="str">
        <f t="shared" ref="AN125:AW125" si="269">+IF(AND(D125&lt;D128),"OK","Not OK")</f>
        <v>Not OK</v>
      </c>
      <c r="AO125" s="16" t="str">
        <f t="shared" si="269"/>
        <v>OK</v>
      </c>
      <c r="AP125" s="16" t="str">
        <f t="shared" si="269"/>
        <v>Not OK</v>
      </c>
      <c r="AQ125" s="16" t="str">
        <f t="shared" si="269"/>
        <v>OK</v>
      </c>
      <c r="AR125" s="16" t="str">
        <f t="shared" si="269"/>
        <v>OK</v>
      </c>
      <c r="AS125" s="16" t="str">
        <f t="shared" si="269"/>
        <v>Not OK</v>
      </c>
      <c r="AT125" s="16" t="str">
        <f t="shared" si="269"/>
        <v>OK</v>
      </c>
      <c r="AU125" s="16" t="str">
        <f t="shared" si="269"/>
        <v>OK</v>
      </c>
      <c r="AV125" s="16" t="str">
        <f t="shared" si="269"/>
        <v>OK</v>
      </c>
      <c r="AW125" s="16" t="str">
        <f t="shared" si="269"/>
        <v>Not OK</v>
      </c>
    </row>
    <row r="126" spans="1:49" ht="13.5" customHeight="1">
      <c r="B126" s="18" t="s">
        <v>144</v>
      </c>
      <c r="C126" s="19">
        <f>AVERAGE(C119:C125)</f>
        <v>7130.9294172861109</v>
      </c>
      <c r="D126" s="19">
        <f t="shared" ref="D126:M126" si="270">AVERAGE(D119:D125)</f>
        <v>62.733291124155365</v>
      </c>
      <c r="E126" s="19">
        <f t="shared" si="270"/>
        <v>1636.3259551935673</v>
      </c>
      <c r="F126" s="19">
        <f t="shared" si="270"/>
        <v>731.89762585646918</v>
      </c>
      <c r="G126" s="19">
        <f t="shared" si="270"/>
        <v>639.70787998996548</v>
      </c>
      <c r="H126" s="19">
        <f t="shared" si="270"/>
        <v>561.14480901190029</v>
      </c>
      <c r="I126" s="19">
        <f t="shared" si="270"/>
        <v>697.84877906005147</v>
      </c>
      <c r="J126" s="19">
        <f t="shared" si="270"/>
        <v>548.65563148438764</v>
      </c>
      <c r="K126" s="19">
        <f t="shared" si="270"/>
        <v>349.44484955151842</v>
      </c>
      <c r="L126" s="19">
        <f t="shared" si="270"/>
        <v>41.698284383012606</v>
      </c>
      <c r="M126" s="19">
        <f t="shared" si="270"/>
        <v>142.66603175680541</v>
      </c>
      <c r="V126" s="49"/>
      <c r="W126" s="49"/>
      <c r="X126" s="49"/>
      <c r="Y126" s="49"/>
      <c r="AT126" s="22"/>
      <c r="AU126" s="22"/>
      <c r="AV126" s="22"/>
      <c r="AW126" s="22"/>
    </row>
    <row r="127" spans="1:49" ht="13.5" customHeight="1">
      <c r="B127" s="20" t="s">
        <v>268</v>
      </c>
      <c r="C127" s="21">
        <f>STDEV(C119:C125)</f>
        <v>800.96119769648328</v>
      </c>
      <c r="D127" s="21">
        <f t="shared" ref="D127:M127" si="271">STDEV(D119:D125)</f>
        <v>29.841107043501886</v>
      </c>
      <c r="E127" s="21">
        <f t="shared" si="271"/>
        <v>159.70475123721147</v>
      </c>
      <c r="F127" s="21">
        <f t="shared" si="271"/>
        <v>143.53860894515296</v>
      </c>
      <c r="G127" s="21">
        <f t="shared" si="271"/>
        <v>200.2745608405734</v>
      </c>
      <c r="H127" s="21">
        <f t="shared" si="271"/>
        <v>199.5183321922089</v>
      </c>
      <c r="I127" s="21">
        <f t="shared" si="271"/>
        <v>192.56393388519376</v>
      </c>
      <c r="J127" s="21">
        <f t="shared" si="271"/>
        <v>127.36861963680892</v>
      </c>
      <c r="K127" s="21">
        <f t="shared" si="271"/>
        <v>41.247330538187072</v>
      </c>
      <c r="L127" s="21">
        <f t="shared" si="271"/>
        <v>34.650407729773605</v>
      </c>
      <c r="M127" s="21">
        <f t="shared" si="271"/>
        <v>109.9943493970367</v>
      </c>
      <c r="V127" s="184"/>
      <c r="W127" s="184"/>
      <c r="X127" s="184"/>
      <c r="Y127" s="184"/>
    </row>
    <row r="128" spans="1:49" ht="13.5" customHeight="1">
      <c r="B128" s="20" t="s">
        <v>269</v>
      </c>
      <c r="C128" s="21">
        <f>+C126+C127</f>
        <v>7931.8906149825943</v>
      </c>
      <c r="D128" s="21">
        <f t="shared" ref="D128:M128" si="272">+D126+D127</f>
        <v>92.57439816765725</v>
      </c>
      <c r="E128" s="21">
        <f t="shared" si="272"/>
        <v>1796.0307064307788</v>
      </c>
      <c r="F128" s="21">
        <f t="shared" si="272"/>
        <v>875.43623480162216</v>
      </c>
      <c r="G128" s="21">
        <f t="shared" si="272"/>
        <v>839.98244083053885</v>
      </c>
      <c r="H128" s="21">
        <f t="shared" si="272"/>
        <v>760.66314120410925</v>
      </c>
      <c r="I128" s="21">
        <f t="shared" si="272"/>
        <v>890.41271294524518</v>
      </c>
      <c r="J128" s="21">
        <f t="shared" si="272"/>
        <v>676.02425112119658</v>
      </c>
      <c r="K128" s="21">
        <f t="shared" si="272"/>
        <v>390.69218008970552</v>
      </c>
      <c r="L128" s="21">
        <f t="shared" si="272"/>
        <v>76.34869211278621</v>
      </c>
      <c r="M128" s="21">
        <f t="shared" si="272"/>
        <v>252.66038115384211</v>
      </c>
      <c r="V128" s="184"/>
      <c r="W128" s="184"/>
      <c r="X128" s="184"/>
      <c r="Y128" s="184"/>
    </row>
    <row r="129" spans="1:49" ht="13.5" customHeight="1">
      <c r="B129" s="377" t="s">
        <v>155</v>
      </c>
      <c r="C129" s="386" t="s">
        <v>248</v>
      </c>
      <c r="D129" s="387"/>
      <c r="E129" s="387"/>
      <c r="F129" s="387"/>
      <c r="G129" s="387"/>
      <c r="H129" s="387"/>
      <c r="I129" s="387"/>
      <c r="J129" s="387"/>
      <c r="K129" s="387"/>
      <c r="L129" s="387"/>
      <c r="M129" s="388"/>
      <c r="N129" s="377" t="s">
        <v>155</v>
      </c>
      <c r="O129" s="386" t="s">
        <v>731</v>
      </c>
      <c r="P129" s="387"/>
      <c r="Q129" s="387"/>
      <c r="R129" s="387"/>
      <c r="S129" s="387"/>
      <c r="T129" s="387"/>
      <c r="U129" s="387"/>
      <c r="V129" s="387"/>
      <c r="W129" s="387"/>
      <c r="X129" s="387"/>
      <c r="Y129" s="388"/>
      <c r="Z129" s="377" t="s">
        <v>155</v>
      </c>
      <c r="AA129" s="386" t="s">
        <v>731</v>
      </c>
      <c r="AB129" s="387"/>
      <c r="AC129" s="387"/>
      <c r="AD129" s="387"/>
      <c r="AE129" s="387"/>
      <c r="AF129" s="387"/>
      <c r="AG129" s="387"/>
      <c r="AH129" s="387"/>
      <c r="AI129" s="387"/>
      <c r="AJ129" s="387"/>
      <c r="AK129" s="388"/>
      <c r="AL129" s="377" t="s">
        <v>155</v>
      </c>
      <c r="AM129" s="386" t="s">
        <v>732</v>
      </c>
      <c r="AN129" s="387"/>
      <c r="AO129" s="387"/>
      <c r="AP129" s="387"/>
      <c r="AQ129" s="387"/>
      <c r="AR129" s="387"/>
      <c r="AS129" s="387"/>
      <c r="AT129" s="387"/>
      <c r="AU129" s="387"/>
      <c r="AV129" s="387"/>
      <c r="AW129" s="388"/>
    </row>
    <row r="130" spans="1:49" ht="13.5" customHeight="1">
      <c r="B130" s="377"/>
      <c r="C130" s="38" t="s">
        <v>5</v>
      </c>
      <c r="D130" s="38" t="s">
        <v>8</v>
      </c>
      <c r="E130" s="38" t="s">
        <v>11</v>
      </c>
      <c r="F130" s="38" t="s">
        <v>17</v>
      </c>
      <c r="G130" s="38" t="s">
        <v>20</v>
      </c>
      <c r="H130" s="38" t="s">
        <v>23</v>
      </c>
      <c r="I130" s="38" t="s">
        <v>26</v>
      </c>
      <c r="J130" s="38" t="s">
        <v>29</v>
      </c>
      <c r="K130" s="38" t="s">
        <v>32</v>
      </c>
      <c r="L130" s="38" t="s">
        <v>35</v>
      </c>
      <c r="M130" s="38" t="s">
        <v>38</v>
      </c>
      <c r="N130" s="377"/>
      <c r="O130" s="38" t="s">
        <v>5</v>
      </c>
      <c r="P130" s="38" t="s">
        <v>8</v>
      </c>
      <c r="Q130" s="38" t="s">
        <v>11</v>
      </c>
      <c r="R130" s="38" t="s">
        <v>17</v>
      </c>
      <c r="S130" s="38" t="s">
        <v>20</v>
      </c>
      <c r="T130" s="38" t="s">
        <v>23</v>
      </c>
      <c r="U130" s="38" t="s">
        <v>26</v>
      </c>
      <c r="V130" s="38" t="s">
        <v>29</v>
      </c>
      <c r="W130" s="38" t="s">
        <v>32</v>
      </c>
      <c r="X130" s="38" t="s">
        <v>35</v>
      </c>
      <c r="Y130" s="38" t="s">
        <v>38</v>
      </c>
      <c r="Z130" s="377"/>
      <c r="AA130" s="38" t="s">
        <v>5</v>
      </c>
      <c r="AB130" s="38" t="s">
        <v>8</v>
      </c>
      <c r="AC130" s="38" t="s">
        <v>11</v>
      </c>
      <c r="AD130" s="38" t="s">
        <v>17</v>
      </c>
      <c r="AE130" s="38" t="s">
        <v>20</v>
      </c>
      <c r="AF130" s="38" t="s">
        <v>23</v>
      </c>
      <c r="AG130" s="38" t="s">
        <v>26</v>
      </c>
      <c r="AH130" s="38" t="s">
        <v>29</v>
      </c>
      <c r="AI130" s="38" t="s">
        <v>32</v>
      </c>
      <c r="AJ130" s="38" t="s">
        <v>35</v>
      </c>
      <c r="AK130" s="38" t="s">
        <v>38</v>
      </c>
      <c r="AL130" s="377"/>
      <c r="AM130" s="12" t="s">
        <v>5</v>
      </c>
      <c r="AN130" s="13" t="s">
        <v>8</v>
      </c>
      <c r="AO130" s="12" t="s">
        <v>11</v>
      </c>
      <c r="AP130" s="12" t="s">
        <v>17</v>
      </c>
      <c r="AQ130" s="12" t="s">
        <v>20</v>
      </c>
      <c r="AR130" s="12" t="s">
        <v>23</v>
      </c>
      <c r="AS130" s="12" t="s">
        <v>26</v>
      </c>
      <c r="AT130" s="38" t="s">
        <v>29</v>
      </c>
      <c r="AU130" s="38" t="s">
        <v>32</v>
      </c>
      <c r="AV130" s="38" t="s">
        <v>35</v>
      </c>
      <c r="AW130" s="38" t="s">
        <v>38</v>
      </c>
    </row>
    <row r="131" spans="1:49" ht="13.5" customHeight="1">
      <c r="A131" s="297" t="str">
        <f>+'8.คำนวณ'!E80</f>
        <v>อุดรธานี</v>
      </c>
      <c r="B131" s="14" t="str">
        <f>+'8.คำนวณ'!G80</f>
        <v>กุมภวาปี,รพท.</v>
      </c>
      <c r="C131" s="337">
        <f>+'8.คำนวณ'!Y80</f>
        <v>7891.199188124283</v>
      </c>
      <c r="D131" s="337">
        <f>+'8.คำนวณ'!Z80</f>
        <v>93.837794782269611</v>
      </c>
      <c r="E131" s="53">
        <f>+'8.คำนวณ'!AA80</f>
        <v>2483.3198752497883</v>
      </c>
      <c r="F131" s="53">
        <f>+'8.คำนวณ'!AB80</f>
        <v>1111.1952361702215</v>
      </c>
      <c r="G131" s="53">
        <f>+'8.คำนวณ'!AC80</f>
        <v>550.53398821266137</v>
      </c>
      <c r="H131" s="53">
        <f>+'8.คำนวณ'!AD80</f>
        <v>388.0577572062698</v>
      </c>
      <c r="I131" s="53">
        <f>+'8.คำนวณ'!AE80</f>
        <v>1362.0767465048448</v>
      </c>
      <c r="J131" s="53">
        <f>+'8.คำนวณ'!AF80</f>
        <v>445.684987742538</v>
      </c>
      <c r="K131" s="337">
        <f>+'8.คำนวณ'!AG80</f>
        <v>481.38714125798106</v>
      </c>
      <c r="L131" s="337">
        <f>+'8.คำนวณ'!AH80</f>
        <v>50.354725700470766</v>
      </c>
      <c r="M131" s="53">
        <f>+'8.คำนวณ'!AI80</f>
        <v>225.46706514239773</v>
      </c>
      <c r="N131" s="14" t="str">
        <f>+B131</f>
        <v>กุมภวาปี,รพท.</v>
      </c>
      <c r="O131" s="50">
        <f>+(C131-C136)*100/C136</f>
        <v>12.328866547907866</v>
      </c>
      <c r="P131" s="50">
        <f t="shared" ref="P131:Y131" si="273">+(D131-D136)*100/D136</f>
        <v>52.175170606415755</v>
      </c>
      <c r="Q131" s="50">
        <f t="shared" si="273"/>
        <v>3.6313066527893194</v>
      </c>
      <c r="R131" s="50">
        <f t="shared" si="273"/>
        <v>-19.132684187794212</v>
      </c>
      <c r="S131" s="50">
        <f t="shared" si="273"/>
        <v>-0.20904159540161929</v>
      </c>
      <c r="T131" s="50">
        <f t="shared" si="273"/>
        <v>-15.977085493363278</v>
      </c>
      <c r="U131" s="50">
        <f t="shared" si="273"/>
        <v>32.435061724405287</v>
      </c>
      <c r="V131" s="50">
        <f t="shared" si="273"/>
        <v>-17.374612813365676</v>
      </c>
      <c r="W131" s="50">
        <f t="shared" si="273"/>
        <v>25.141628830657478</v>
      </c>
      <c r="X131" s="50">
        <f t="shared" si="273"/>
        <v>98.920039467442933</v>
      </c>
      <c r="Y131" s="50">
        <f t="shared" si="273"/>
        <v>43.175582234301388</v>
      </c>
      <c r="Z131" s="14" t="str">
        <f>+N131</f>
        <v>กุมภวาปี,รพท.</v>
      </c>
      <c r="AA131" s="15">
        <f t="shared" ref="AA131:AK135" si="274">+O131/100</f>
        <v>0.12328866547907866</v>
      </c>
      <c r="AB131" s="15">
        <f t="shared" si="274"/>
        <v>0.52175170606415755</v>
      </c>
      <c r="AC131" s="15">
        <f t="shared" si="274"/>
        <v>3.6313066527893192E-2</v>
      </c>
      <c r="AD131" s="15">
        <f t="shared" si="274"/>
        <v>-0.19132684187794211</v>
      </c>
      <c r="AE131" s="15">
        <f t="shared" si="274"/>
        <v>-2.0904159540161928E-3</v>
      </c>
      <c r="AF131" s="15">
        <f t="shared" si="274"/>
        <v>-0.15977085493363277</v>
      </c>
      <c r="AG131" s="15">
        <f t="shared" si="274"/>
        <v>0.3243506172440529</v>
      </c>
      <c r="AH131" s="15">
        <f t="shared" si="274"/>
        <v>-0.17374612813365675</v>
      </c>
      <c r="AI131" s="15">
        <f t="shared" si="274"/>
        <v>0.25141628830657475</v>
      </c>
      <c r="AJ131" s="15">
        <f t="shared" si="274"/>
        <v>0.98920039467442933</v>
      </c>
      <c r="AK131" s="15">
        <f t="shared" si="274"/>
        <v>0.43175582234301385</v>
      </c>
      <c r="AL131" s="14" t="str">
        <f>+Z131</f>
        <v>กุมภวาปี,รพท.</v>
      </c>
      <c r="AM131" s="16" t="str">
        <f>+IF(AND(C131&lt;C138),"OK","Not OK")</f>
        <v>Not OK</v>
      </c>
      <c r="AN131" s="16" t="str">
        <f t="shared" ref="AN131:AW131" si="275">+IF(AND(D131&lt;D138),"OK","Not OK")</f>
        <v>Not OK</v>
      </c>
      <c r="AO131" s="16" t="str">
        <f t="shared" si="275"/>
        <v>OK</v>
      </c>
      <c r="AP131" s="16" t="str">
        <f t="shared" si="275"/>
        <v>OK</v>
      </c>
      <c r="AQ131" s="16" t="str">
        <f t="shared" si="275"/>
        <v>OK</v>
      </c>
      <c r="AR131" s="16" t="str">
        <f t="shared" si="275"/>
        <v>OK</v>
      </c>
      <c r="AS131" s="16" t="str">
        <f t="shared" si="275"/>
        <v>OK</v>
      </c>
      <c r="AT131" s="16" t="str">
        <f t="shared" si="275"/>
        <v>OK</v>
      </c>
      <c r="AU131" s="16" t="str">
        <f t="shared" si="275"/>
        <v>Not OK</v>
      </c>
      <c r="AV131" s="16" t="str">
        <f t="shared" si="275"/>
        <v>Not OK</v>
      </c>
      <c r="AW131" s="16" t="str">
        <f t="shared" si="275"/>
        <v>OK</v>
      </c>
    </row>
    <row r="132" spans="1:49" ht="13.5" customHeight="1">
      <c r="A132" s="297" t="str">
        <f>+'8.คำนวณ'!E81</f>
        <v>บึงกาฬ</v>
      </c>
      <c r="B132" s="14" t="str">
        <f>+'8.คำนวณ'!G81</f>
        <v>บึงกาฬ,รพท.</v>
      </c>
      <c r="C132" s="53">
        <f>+'8.คำนวณ'!Y81</f>
        <v>7245.1538799711561</v>
      </c>
      <c r="D132" s="53">
        <f>+'8.คำนวณ'!Z81</f>
        <v>70.707347981219371</v>
      </c>
      <c r="E132" s="53">
        <f>+'8.คำนวณ'!AA81</f>
        <v>2344.7585186187571</v>
      </c>
      <c r="F132" s="53">
        <f>+'8.คำนวณ'!AB81</f>
        <v>1569.304817803571</v>
      </c>
      <c r="G132" s="53">
        <f>+'8.คำนวณ'!AC81</f>
        <v>630.82815497959041</v>
      </c>
      <c r="H132" s="53">
        <f>+'8.คำนวณ'!AD81</f>
        <v>533.5197310519311</v>
      </c>
      <c r="I132" s="53">
        <f>+'8.คำนวณ'!AE81</f>
        <v>953.29890642744954</v>
      </c>
      <c r="J132" s="337">
        <f>+'8.คำนวณ'!AF81</f>
        <v>738.53765975268641</v>
      </c>
      <c r="K132" s="53">
        <f>+'8.คำนวณ'!AG81</f>
        <v>392.66260508433646</v>
      </c>
      <c r="L132" s="53">
        <f>+'8.คำนวณ'!AH81</f>
        <v>32.24251380198119</v>
      </c>
      <c r="M132" s="337">
        <f>+'8.คำนวณ'!AI81</f>
        <v>418.95400825292529</v>
      </c>
      <c r="N132" s="14" t="str">
        <f>+B132</f>
        <v>บึงกาฬ,รพท.</v>
      </c>
      <c r="O132" s="50">
        <f>+(C132-C136)*100/C136</f>
        <v>3.1326042975965573</v>
      </c>
      <c r="P132" s="50">
        <f t="shared" ref="P132:Y132" si="276">+(D132-D136)*100/D136</f>
        <v>14.664914783380205</v>
      </c>
      <c r="Q132" s="50">
        <f t="shared" si="276"/>
        <v>-2.1509909007276433</v>
      </c>
      <c r="R132" s="50">
        <f t="shared" si="276"/>
        <v>14.20627462760026</v>
      </c>
      <c r="S132" s="50">
        <f t="shared" si="276"/>
        <v>14.34524937940985</v>
      </c>
      <c r="T132" s="50">
        <f t="shared" si="276"/>
        <v>15.518584327518621</v>
      </c>
      <c r="U132" s="50">
        <f t="shared" si="276"/>
        <v>-7.310509603448196</v>
      </c>
      <c r="V132" s="50">
        <f t="shared" si="276"/>
        <v>36.917243719744718</v>
      </c>
      <c r="W132" s="50">
        <f t="shared" si="276"/>
        <v>2.076756459951226</v>
      </c>
      <c r="X132" s="50">
        <f t="shared" si="276"/>
        <v>27.370014011608653</v>
      </c>
      <c r="Y132" s="50">
        <f t="shared" si="276"/>
        <v>166.04322020656511</v>
      </c>
      <c r="Z132" s="14" t="str">
        <f>+N132</f>
        <v>บึงกาฬ,รพท.</v>
      </c>
      <c r="AA132" s="15">
        <f t="shared" si="274"/>
        <v>3.1326042975965571E-2</v>
      </c>
      <c r="AB132" s="15">
        <f t="shared" si="274"/>
        <v>0.14664914783380203</v>
      </c>
      <c r="AC132" s="15">
        <f t="shared" si="274"/>
        <v>-2.1509909007276434E-2</v>
      </c>
      <c r="AD132" s="15">
        <f t="shared" si="274"/>
        <v>0.1420627462760026</v>
      </c>
      <c r="AE132" s="15">
        <f t="shared" si="274"/>
        <v>0.1434524937940985</v>
      </c>
      <c r="AF132" s="15">
        <f t="shared" si="274"/>
        <v>0.1551858432751862</v>
      </c>
      <c r="AG132" s="15">
        <f t="shared" si="274"/>
        <v>-7.3105096034481953E-2</v>
      </c>
      <c r="AH132" s="15">
        <f t="shared" si="274"/>
        <v>0.36917243719744719</v>
      </c>
      <c r="AI132" s="15">
        <f t="shared" si="274"/>
        <v>2.0767564599512262E-2</v>
      </c>
      <c r="AJ132" s="15">
        <f t="shared" si="274"/>
        <v>0.27370014011608651</v>
      </c>
      <c r="AK132" s="15">
        <f t="shared" si="274"/>
        <v>1.660432202065651</v>
      </c>
      <c r="AL132" s="14" t="str">
        <f>+Z132</f>
        <v>บึงกาฬ,รพท.</v>
      </c>
      <c r="AM132" s="16" t="str">
        <f>+IF(AND(C132&lt;C138),"OK","Not OK")</f>
        <v>OK</v>
      </c>
      <c r="AN132" s="16" t="str">
        <f t="shared" ref="AN132:AW132" si="277">+IF(AND(D132&lt;D138),"OK","Not OK")</f>
        <v>OK</v>
      </c>
      <c r="AO132" s="16" t="str">
        <f t="shared" si="277"/>
        <v>OK</v>
      </c>
      <c r="AP132" s="16" t="str">
        <f t="shared" si="277"/>
        <v>OK</v>
      </c>
      <c r="AQ132" s="16" t="str">
        <f t="shared" si="277"/>
        <v>OK</v>
      </c>
      <c r="AR132" s="16" t="str">
        <f t="shared" si="277"/>
        <v>OK</v>
      </c>
      <c r="AS132" s="16" t="str">
        <f t="shared" si="277"/>
        <v>OK</v>
      </c>
      <c r="AT132" s="16" t="str">
        <f t="shared" si="277"/>
        <v>Not OK</v>
      </c>
      <c r="AU132" s="16" t="str">
        <f t="shared" si="277"/>
        <v>OK</v>
      </c>
      <c r="AV132" s="16" t="str">
        <f t="shared" si="277"/>
        <v>OK</v>
      </c>
      <c r="AW132" s="16" t="str">
        <f t="shared" si="277"/>
        <v>Not OK</v>
      </c>
    </row>
    <row r="133" spans="1:49" ht="13.5" customHeight="1">
      <c r="A133" s="297" t="str">
        <f>+'8.คำนวณ'!E82</f>
        <v>สกลนคร</v>
      </c>
      <c r="B133" s="14" t="str">
        <f>+'8.คำนวณ'!G82</f>
        <v>วานรนิวาส,รพท.</v>
      </c>
      <c r="C133" s="53">
        <f>+'8.คำนวณ'!Y82</f>
        <v>5846.0821810550251</v>
      </c>
      <c r="D133" s="53">
        <f>+'8.คำนวณ'!Z82</f>
        <v>46.09270533651069</v>
      </c>
      <c r="E133" s="53">
        <f>+'8.คำนวณ'!AA82</f>
        <v>2360.7219462918833</v>
      </c>
      <c r="F133" s="53">
        <f>+'8.คำนวณ'!AB82</f>
        <v>1339.487574794194</v>
      </c>
      <c r="G133" s="337">
        <f>+'8.คำนวณ'!AC82</f>
        <v>874.39195214110339</v>
      </c>
      <c r="H133" s="337">
        <f>+'8.คำนวณ'!AD82</f>
        <v>601.36082903668398</v>
      </c>
      <c r="I133" s="337">
        <f>+'8.คำนวณ'!AE82</f>
        <v>1422.6529122797517</v>
      </c>
      <c r="J133" s="53">
        <f>+'8.คำนวณ'!AF82</f>
        <v>581.11181820479487</v>
      </c>
      <c r="K133" s="53">
        <f>+'8.คำนวณ'!AG82</f>
        <v>309.56801372039286</v>
      </c>
      <c r="L133" s="53">
        <f>+'8.คำนวณ'!AH82</f>
        <v>4.9049836799537836</v>
      </c>
      <c r="M133" s="53">
        <f>+'8.คำนวณ'!AI82</f>
        <v>106.66623268703061</v>
      </c>
      <c r="N133" s="14" t="str">
        <f>+B133</f>
        <v>วานรนิวาส,รพท.</v>
      </c>
      <c r="O133" s="50">
        <f>+(C133-C136)*100/C136</f>
        <v>-16.782764002194188</v>
      </c>
      <c r="P133" s="50">
        <f t="shared" ref="P133:Y133" si="278">+(D133-D136)*100/D136</f>
        <v>-25.252236430218506</v>
      </c>
      <c r="Q133" s="50">
        <f t="shared" si="278"/>
        <v>-1.4848218401441897</v>
      </c>
      <c r="R133" s="50">
        <f t="shared" si="278"/>
        <v>-2.5186922950286195</v>
      </c>
      <c r="S133" s="50">
        <f t="shared" si="278"/>
        <v>58.494139859940574</v>
      </c>
      <c r="T133" s="50">
        <f t="shared" si="278"/>
        <v>30.207652308137149</v>
      </c>
      <c r="U133" s="50">
        <f t="shared" si="278"/>
        <v>38.324897428607336</v>
      </c>
      <c r="V133" s="50">
        <f t="shared" si="278"/>
        <v>7.7321208890193986</v>
      </c>
      <c r="W133" s="50">
        <f t="shared" si="278"/>
        <v>-19.524552796311308</v>
      </c>
      <c r="X133" s="50">
        <f t="shared" si="278"/>
        <v>-80.623476076358642</v>
      </c>
      <c r="Y133" s="50">
        <f t="shared" si="278"/>
        <v>-32.265051837793798</v>
      </c>
      <c r="Z133" s="14" t="str">
        <f>+N133</f>
        <v>วานรนิวาส,รพท.</v>
      </c>
      <c r="AA133" s="15">
        <f t="shared" si="274"/>
        <v>-0.16782764002194189</v>
      </c>
      <c r="AB133" s="15">
        <f t="shared" si="274"/>
        <v>-0.25252236430218505</v>
      </c>
      <c r="AC133" s="15">
        <f t="shared" si="274"/>
        <v>-1.4848218401441897E-2</v>
      </c>
      <c r="AD133" s="15">
        <f t="shared" si="274"/>
        <v>-2.5186922950286194E-2</v>
      </c>
      <c r="AE133" s="15">
        <f t="shared" si="274"/>
        <v>0.58494139859940575</v>
      </c>
      <c r="AF133" s="15">
        <f t="shared" si="274"/>
        <v>0.30207652308137151</v>
      </c>
      <c r="AG133" s="15">
        <f t="shared" si="274"/>
        <v>0.38324897428607335</v>
      </c>
      <c r="AH133" s="15">
        <f t="shared" si="274"/>
        <v>7.732120889019399E-2</v>
      </c>
      <c r="AI133" s="15">
        <f t="shared" si="274"/>
        <v>-0.19524552796311309</v>
      </c>
      <c r="AJ133" s="15">
        <f t="shared" si="274"/>
        <v>-0.80623476076358647</v>
      </c>
      <c r="AK133" s="15">
        <f t="shared" si="274"/>
        <v>-0.32265051837793801</v>
      </c>
      <c r="AL133" s="14" t="str">
        <f>+Z133</f>
        <v>วานรนิวาส,รพท.</v>
      </c>
      <c r="AM133" s="16" t="str">
        <f>+IF(AND(C133&lt;C138),"OK","Not OK")</f>
        <v>OK</v>
      </c>
      <c r="AN133" s="16" t="str">
        <f t="shared" ref="AN133:AW133" si="279">+IF(AND(D133&lt;D138),"OK","Not OK")</f>
        <v>OK</v>
      </c>
      <c r="AO133" s="16" t="str">
        <f t="shared" si="279"/>
        <v>OK</v>
      </c>
      <c r="AP133" s="16" t="str">
        <f t="shared" si="279"/>
        <v>OK</v>
      </c>
      <c r="AQ133" s="16" t="str">
        <f t="shared" si="279"/>
        <v>Not OK</v>
      </c>
      <c r="AR133" s="16" t="str">
        <f t="shared" si="279"/>
        <v>Not OK</v>
      </c>
      <c r="AS133" s="16" t="str">
        <f t="shared" si="279"/>
        <v>Not OK</v>
      </c>
      <c r="AT133" s="16" t="str">
        <f t="shared" si="279"/>
        <v>OK</v>
      </c>
      <c r="AU133" s="16" t="str">
        <f t="shared" si="279"/>
        <v>OK</v>
      </c>
      <c r="AV133" s="16" t="str">
        <f t="shared" si="279"/>
        <v>OK</v>
      </c>
      <c r="AW133" s="16" t="str">
        <f t="shared" si="279"/>
        <v>OK</v>
      </c>
    </row>
    <row r="134" spans="1:49" ht="13.5" customHeight="1">
      <c r="A134" s="297" t="str">
        <f>+'8.คำนวณ'!E83</f>
        <v>หนองคาย</v>
      </c>
      <c r="B134" s="14" t="str">
        <f>+'8.คำนวณ'!G83</f>
        <v>สมเด็จพระยุพราชท่าบ่อ,รพท.</v>
      </c>
      <c r="C134" s="53">
        <f>+'8.คำนวณ'!Y83</f>
        <v>7584.7878878143201</v>
      </c>
      <c r="D134" s="53">
        <f>+'8.คำนวณ'!Z83</f>
        <v>38.090644721694908</v>
      </c>
      <c r="E134" s="53">
        <f>+'8.คำนวณ'!AA83</f>
        <v>2238.1225095410614</v>
      </c>
      <c r="F134" s="337">
        <f>+'8.คำนวณ'!AB83</f>
        <v>1913.6660521646102</v>
      </c>
      <c r="G134" s="53">
        <f>+'8.คำนวณ'!AC83</f>
        <v>495.8091393010061</v>
      </c>
      <c r="H134" s="53">
        <f>+'8.คำนวณ'!AD83</f>
        <v>423.92470362538586</v>
      </c>
      <c r="I134" s="53">
        <f>+'8.คำนวณ'!AE83</f>
        <v>477.23089325626614</v>
      </c>
      <c r="J134" s="53">
        <f>+'8.คำนวณ'!AF83</f>
        <v>341.69565745705813</v>
      </c>
      <c r="K134" s="53">
        <f>+'8.คำนวณ'!AG83</f>
        <v>334.27228402353791</v>
      </c>
      <c r="L134" s="53">
        <f>+'8.คำนวณ'!AH83</f>
        <v>3.1006903273167428</v>
      </c>
      <c r="M134" s="53">
        <f>+'8.คำนวณ'!AI83</f>
        <v>4.5466902617067761</v>
      </c>
      <c r="N134" s="14" t="str">
        <f>+B134</f>
        <v>สมเด็จพระยุพราชท่าบ่อ,รพท.</v>
      </c>
      <c r="O134" s="50">
        <f>+(C134-C136)*100/C136</f>
        <v>7.9671930885575142</v>
      </c>
      <c r="P134" s="50">
        <f t="shared" ref="P134:Y134" si="280">+(D134-D136)*100/D136</f>
        <v>-38.229043292399325</v>
      </c>
      <c r="Q134" s="50">
        <f t="shared" si="280"/>
        <v>-6.6010132547140561</v>
      </c>
      <c r="R134" s="50">
        <f t="shared" si="280"/>
        <v>39.267189025085365</v>
      </c>
      <c r="S134" s="50">
        <f t="shared" si="280"/>
        <v>-10.128583782379945</v>
      </c>
      <c r="T134" s="50">
        <f t="shared" si="280"/>
        <v>-8.2111142774197088</v>
      </c>
      <c r="U134" s="50">
        <f t="shared" si="280"/>
        <v>-53.598721241393804</v>
      </c>
      <c r="V134" s="50">
        <f t="shared" si="280"/>
        <v>-36.653159128414693</v>
      </c>
      <c r="W134" s="50">
        <f t="shared" si="280"/>
        <v>-13.102419008671097</v>
      </c>
      <c r="X134" s="50">
        <f t="shared" si="280"/>
        <v>-87.751111068401698</v>
      </c>
      <c r="Y134" s="50">
        <f t="shared" si="280"/>
        <v>-97.112771104516924</v>
      </c>
      <c r="Z134" s="14" t="str">
        <f>+N134</f>
        <v>สมเด็จพระยุพราชท่าบ่อ,รพท.</v>
      </c>
      <c r="AA134" s="15">
        <f t="shared" si="274"/>
        <v>7.9671930885575143E-2</v>
      </c>
      <c r="AB134" s="15">
        <f t="shared" si="274"/>
        <v>-0.38229043292399323</v>
      </c>
      <c r="AC134" s="15">
        <f t="shared" si="274"/>
        <v>-6.6010132547140554E-2</v>
      </c>
      <c r="AD134" s="15">
        <f t="shared" si="274"/>
        <v>0.39267189025085364</v>
      </c>
      <c r="AE134" s="15">
        <f t="shared" si="274"/>
        <v>-0.10128583782379945</v>
      </c>
      <c r="AF134" s="15">
        <f t="shared" si="274"/>
        <v>-8.2111142774197093E-2</v>
      </c>
      <c r="AG134" s="15">
        <f t="shared" si="274"/>
        <v>-0.53598721241393799</v>
      </c>
      <c r="AH134" s="15">
        <f t="shared" si="274"/>
        <v>-0.36653159128414692</v>
      </c>
      <c r="AI134" s="15">
        <f t="shared" si="274"/>
        <v>-0.13102419008671096</v>
      </c>
      <c r="AJ134" s="15">
        <f t="shared" si="274"/>
        <v>-0.87751111068401699</v>
      </c>
      <c r="AK134" s="15">
        <f t="shared" si="274"/>
        <v>-0.97112771104516926</v>
      </c>
      <c r="AL134" s="14" t="str">
        <f>+Z134</f>
        <v>สมเด็จพระยุพราชท่าบ่อ,รพท.</v>
      </c>
      <c r="AM134" s="16" t="str">
        <f>+IF(AND(C134&lt;C138),"OK","Not OK")</f>
        <v>OK</v>
      </c>
      <c r="AN134" s="16" t="str">
        <f t="shared" ref="AN134:AW134" si="281">+IF(AND(D134&lt;D138),"OK","Not OK")</f>
        <v>OK</v>
      </c>
      <c r="AO134" s="16" t="str">
        <f t="shared" si="281"/>
        <v>OK</v>
      </c>
      <c r="AP134" s="16" t="str">
        <f t="shared" si="281"/>
        <v>Not OK</v>
      </c>
      <c r="AQ134" s="16" t="str">
        <f t="shared" si="281"/>
        <v>OK</v>
      </c>
      <c r="AR134" s="16" t="str">
        <f t="shared" si="281"/>
        <v>OK</v>
      </c>
      <c r="AS134" s="16" t="str">
        <f t="shared" si="281"/>
        <v>OK</v>
      </c>
      <c r="AT134" s="16" t="str">
        <f t="shared" si="281"/>
        <v>OK</v>
      </c>
      <c r="AU134" s="16" t="str">
        <f t="shared" si="281"/>
        <v>OK</v>
      </c>
      <c r="AV134" s="16" t="str">
        <f t="shared" si="281"/>
        <v>OK</v>
      </c>
      <c r="AW134" s="16" t="str">
        <f t="shared" si="281"/>
        <v>OK</v>
      </c>
    </row>
    <row r="135" spans="1:49" ht="13.5" customHeight="1">
      <c r="A135" s="297" t="str">
        <f>+'8.คำนวณ'!E84</f>
        <v>สกลนคร</v>
      </c>
      <c r="B135" s="14" t="str">
        <f>+'8.คำนวณ'!G84</f>
        <v>สมเด็จพระยุพราชสว่างแดนดิน,รพท.</v>
      </c>
      <c r="C135" s="53">
        <f>+'8.คำนวณ'!Y84</f>
        <v>6558.2055735560089</v>
      </c>
      <c r="D135" s="53">
        <f>+'8.คำนวณ'!Z84</f>
        <v>59.593142068962798</v>
      </c>
      <c r="E135" s="337">
        <f>+'8.คำนวณ'!AA84</f>
        <v>2554.5910164220331</v>
      </c>
      <c r="F135" s="53">
        <f>+'8.คำนวณ'!AB84</f>
        <v>936.8305499938748</v>
      </c>
      <c r="G135" s="53">
        <f>+'8.คำนวณ'!AC84</f>
        <v>206.87298551167538</v>
      </c>
      <c r="H135" s="53">
        <f>+'8.คำนวณ'!AD84</f>
        <v>362.3746405251573</v>
      </c>
      <c r="I135" s="53">
        <f>+'8.คำนวณ'!AE84</f>
        <v>927.17309968346717</v>
      </c>
      <c r="J135" s="53">
        <f>+'8.คำนวณ'!AF84</f>
        <v>589.99195999409881</v>
      </c>
      <c r="K135" s="53">
        <f>+'8.คำนวณ'!AG84</f>
        <v>405.47928455417349</v>
      </c>
      <c r="L135" s="53">
        <f>+'8.คำนวณ'!AH84</f>
        <v>35.967355215546597</v>
      </c>
      <c r="M135" s="53">
        <f>+'8.คำนวณ'!AI84</f>
        <v>31.745602969981416</v>
      </c>
      <c r="N135" s="14" t="str">
        <f>+B135</f>
        <v>สมเด็จพระยุพราชสว่างแดนดิน,รพท.</v>
      </c>
      <c r="O135" s="50">
        <f t="shared" ref="O135:Y135" si="282">+(C135-C136)*100/C136</f>
        <v>-6.6458999318677234</v>
      </c>
      <c r="P135" s="50">
        <f t="shared" si="282"/>
        <v>-3.3588056671780202</v>
      </c>
      <c r="Q135" s="50">
        <f t="shared" si="282"/>
        <v>6.6055193427965699</v>
      </c>
      <c r="R135" s="50">
        <f t="shared" si="282"/>
        <v>-31.822087169862769</v>
      </c>
      <c r="S135" s="50">
        <f t="shared" si="282"/>
        <v>-62.501763861568783</v>
      </c>
      <c r="T135" s="50">
        <f t="shared" si="282"/>
        <v>-21.538036864872733</v>
      </c>
      <c r="U135" s="50">
        <f t="shared" si="282"/>
        <v>-9.8507283081707051</v>
      </c>
      <c r="V135" s="50">
        <f t="shared" si="282"/>
        <v>9.3784073330162609</v>
      </c>
      <c r="W135" s="50">
        <f t="shared" si="282"/>
        <v>5.40858651437369</v>
      </c>
      <c r="X135" s="50">
        <f t="shared" si="282"/>
        <v>42.084533665708754</v>
      </c>
      <c r="Y135" s="50">
        <f t="shared" si="282"/>
        <v>-79.840979498555782</v>
      </c>
      <c r="Z135" s="14" t="str">
        <f>+N135</f>
        <v>สมเด็จพระยุพราชสว่างแดนดิน,รพท.</v>
      </c>
      <c r="AA135" s="15">
        <f t="shared" si="274"/>
        <v>-6.6458999318677228E-2</v>
      </c>
      <c r="AB135" s="15">
        <f t="shared" si="274"/>
        <v>-3.3588056671780199E-2</v>
      </c>
      <c r="AC135" s="15">
        <f t="shared" si="274"/>
        <v>6.6055193427965703E-2</v>
      </c>
      <c r="AD135" s="15">
        <f t="shared" si="274"/>
        <v>-0.31822087169862767</v>
      </c>
      <c r="AE135" s="15">
        <f t="shared" si="274"/>
        <v>-0.62501763861568782</v>
      </c>
      <c r="AF135" s="15">
        <f t="shared" si="274"/>
        <v>-0.21538036864872734</v>
      </c>
      <c r="AG135" s="15">
        <f t="shared" si="274"/>
        <v>-9.8507283081707045E-2</v>
      </c>
      <c r="AH135" s="15">
        <f t="shared" si="274"/>
        <v>9.3784073330162615E-2</v>
      </c>
      <c r="AI135" s="15">
        <f t="shared" si="274"/>
        <v>5.4085865143736901E-2</v>
      </c>
      <c r="AJ135" s="15">
        <f t="shared" si="274"/>
        <v>0.42084533665708757</v>
      </c>
      <c r="AK135" s="15">
        <f t="shared" si="274"/>
        <v>-0.79840979498555786</v>
      </c>
      <c r="AL135" s="14" t="str">
        <f>+Z135</f>
        <v>สมเด็จพระยุพราชสว่างแดนดิน,รพท.</v>
      </c>
      <c r="AM135" s="16" t="str">
        <f>+IF(AND(C135&lt;C138),"OK","Not OK")</f>
        <v>OK</v>
      </c>
      <c r="AN135" s="16" t="str">
        <f t="shared" ref="AN135:AW135" si="283">+IF(AND(D135&lt;D138),"OK","Not OK")</f>
        <v>OK</v>
      </c>
      <c r="AO135" s="16" t="str">
        <f t="shared" si="283"/>
        <v>Not OK</v>
      </c>
      <c r="AP135" s="16" t="str">
        <f t="shared" si="283"/>
        <v>OK</v>
      </c>
      <c r="AQ135" s="16" t="str">
        <f t="shared" si="283"/>
        <v>OK</v>
      </c>
      <c r="AR135" s="16" t="str">
        <f t="shared" si="283"/>
        <v>OK</v>
      </c>
      <c r="AS135" s="16" t="str">
        <f t="shared" si="283"/>
        <v>OK</v>
      </c>
      <c r="AT135" s="16" t="str">
        <f t="shared" si="283"/>
        <v>OK</v>
      </c>
      <c r="AU135" s="16" t="str">
        <f t="shared" si="283"/>
        <v>OK</v>
      </c>
      <c r="AV135" s="16" t="str">
        <f t="shared" si="283"/>
        <v>OK</v>
      </c>
      <c r="AW135" s="16" t="str">
        <f t="shared" si="283"/>
        <v>OK</v>
      </c>
    </row>
    <row r="136" spans="1:49" ht="13.5" customHeight="1">
      <c r="B136" s="18" t="s">
        <v>144</v>
      </c>
      <c r="C136" s="19">
        <f>AVERAGE(C131:C135)</f>
        <v>7025.0857421041583</v>
      </c>
      <c r="D136" s="19">
        <f t="shared" ref="D136:M136" si="284">AVERAGE(D131:D135)</f>
        <v>61.664326978131463</v>
      </c>
      <c r="E136" s="19">
        <f t="shared" si="284"/>
        <v>2396.3027732247047</v>
      </c>
      <c r="F136" s="19">
        <f t="shared" si="284"/>
        <v>1374.0968461852942</v>
      </c>
      <c r="G136" s="19">
        <f t="shared" si="284"/>
        <v>551.68724402920725</v>
      </c>
      <c r="H136" s="19">
        <f t="shared" si="284"/>
        <v>461.84753228908556</v>
      </c>
      <c r="I136" s="19">
        <f t="shared" si="284"/>
        <v>1028.4865116303561</v>
      </c>
      <c r="J136" s="19">
        <f t="shared" si="284"/>
        <v>539.40441663023523</v>
      </c>
      <c r="K136" s="19">
        <f t="shared" si="284"/>
        <v>384.67386572808437</v>
      </c>
      <c r="L136" s="19">
        <f t="shared" si="284"/>
        <v>25.314053745053815</v>
      </c>
      <c r="M136" s="19">
        <f t="shared" si="284"/>
        <v>157.47591986280835</v>
      </c>
      <c r="N136" s="23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23"/>
      <c r="AA136" s="61"/>
      <c r="AB136" s="61"/>
      <c r="AC136" s="61"/>
      <c r="AD136" s="61"/>
      <c r="AE136" s="61"/>
      <c r="AF136" s="61"/>
      <c r="AG136" s="61"/>
      <c r="AH136" s="61"/>
      <c r="AI136" s="61"/>
      <c r="AJ136" s="61"/>
      <c r="AK136" s="61"/>
      <c r="AL136" s="23"/>
      <c r="AM136" s="26"/>
      <c r="AN136" s="26"/>
      <c r="AO136" s="26"/>
      <c r="AP136" s="26"/>
      <c r="AQ136" s="26"/>
      <c r="AR136" s="26"/>
      <c r="AS136" s="26"/>
      <c r="AT136" s="61"/>
      <c r="AU136" s="61"/>
      <c r="AV136" s="61"/>
      <c r="AW136" s="61"/>
    </row>
    <row r="137" spans="1:49" ht="13.5" customHeight="1">
      <c r="B137" s="20" t="s">
        <v>268</v>
      </c>
      <c r="C137" s="21">
        <f>STDEV(C131:C135)</f>
        <v>824.60224765394878</v>
      </c>
      <c r="D137" s="21">
        <f t="shared" ref="D137:M137" si="285">STDEV(D131:D135)</f>
        <v>21.905432899234171</v>
      </c>
      <c r="E137" s="21">
        <f t="shared" si="285"/>
        <v>124.06746675344979</v>
      </c>
      <c r="F137" s="21">
        <f t="shared" si="285"/>
        <v>384.30390065161083</v>
      </c>
      <c r="G137" s="21">
        <f t="shared" si="285"/>
        <v>241.05091676222196</v>
      </c>
      <c r="H137" s="21">
        <f t="shared" si="285"/>
        <v>101.70888860049509</v>
      </c>
      <c r="I137" s="21">
        <f t="shared" si="285"/>
        <v>382.90009676480327</v>
      </c>
      <c r="J137" s="21">
        <f t="shared" si="285"/>
        <v>151.51298641617436</v>
      </c>
      <c r="K137" s="21">
        <f t="shared" si="285"/>
        <v>67.140434011246455</v>
      </c>
      <c r="L137" s="21">
        <f t="shared" si="285"/>
        <v>20.606402513606479</v>
      </c>
      <c r="M137" s="21">
        <f t="shared" si="285"/>
        <v>169.38910288728547</v>
      </c>
      <c r="N137" s="23"/>
      <c r="O137" s="51"/>
      <c r="P137" s="51"/>
      <c r="Q137" s="51"/>
      <c r="R137" s="51"/>
      <c r="S137" s="51"/>
      <c r="T137" s="51"/>
      <c r="U137" s="51"/>
      <c r="V137" s="184"/>
      <c r="W137" s="184"/>
      <c r="X137" s="184"/>
      <c r="Y137" s="184"/>
      <c r="Z137" s="23"/>
      <c r="AA137" s="61"/>
      <c r="AB137" s="61"/>
      <c r="AC137" s="61"/>
      <c r="AD137" s="61"/>
      <c r="AE137" s="61"/>
      <c r="AF137" s="61"/>
      <c r="AG137" s="61"/>
      <c r="AH137" s="61"/>
      <c r="AI137" s="61"/>
      <c r="AJ137" s="61"/>
      <c r="AK137" s="61"/>
      <c r="AL137" s="23"/>
      <c r="AM137" s="26"/>
      <c r="AN137" s="26"/>
      <c r="AO137" s="26"/>
      <c r="AP137" s="26"/>
      <c r="AQ137" s="26"/>
      <c r="AR137" s="26"/>
      <c r="AS137" s="26"/>
      <c r="AT137" s="61"/>
      <c r="AU137" s="61"/>
      <c r="AV137" s="61"/>
      <c r="AW137" s="61"/>
    </row>
    <row r="138" spans="1:49" ht="13.5" customHeight="1">
      <c r="B138" s="20" t="s">
        <v>269</v>
      </c>
      <c r="C138" s="21">
        <f>+C136+C137</f>
        <v>7849.6879897581075</v>
      </c>
      <c r="D138" s="21">
        <f t="shared" ref="D138:M138" si="286">+D136+D137</f>
        <v>83.569759877365641</v>
      </c>
      <c r="E138" s="21">
        <f t="shared" si="286"/>
        <v>2520.3702399781546</v>
      </c>
      <c r="F138" s="21">
        <f t="shared" si="286"/>
        <v>1758.400746836905</v>
      </c>
      <c r="G138" s="21">
        <f t="shared" si="286"/>
        <v>792.73816079142921</v>
      </c>
      <c r="H138" s="21">
        <f t="shared" si="286"/>
        <v>563.55642088958064</v>
      </c>
      <c r="I138" s="21">
        <f t="shared" si="286"/>
        <v>1411.3866083951593</v>
      </c>
      <c r="J138" s="21">
        <f t="shared" si="286"/>
        <v>690.91740304640962</v>
      </c>
      <c r="K138" s="21">
        <f t="shared" si="286"/>
        <v>451.81429973933081</v>
      </c>
      <c r="L138" s="21">
        <f t="shared" si="286"/>
        <v>45.920456258660295</v>
      </c>
      <c r="M138" s="21">
        <f t="shared" si="286"/>
        <v>326.86502275009383</v>
      </c>
      <c r="N138" s="23"/>
      <c r="O138" s="51"/>
      <c r="P138" s="51"/>
      <c r="Q138" s="51"/>
      <c r="R138" s="51"/>
      <c r="S138" s="51"/>
      <c r="T138" s="51"/>
      <c r="U138" s="51"/>
      <c r="V138" s="184"/>
      <c r="W138" s="184"/>
      <c r="X138" s="184"/>
      <c r="Y138" s="184"/>
      <c r="Z138" s="23"/>
      <c r="AA138" s="61"/>
      <c r="AB138" s="61"/>
      <c r="AC138" s="61"/>
      <c r="AD138" s="61"/>
      <c r="AE138" s="61"/>
      <c r="AF138" s="61"/>
      <c r="AG138" s="61"/>
      <c r="AH138" s="61"/>
      <c r="AI138" s="61"/>
      <c r="AJ138" s="61"/>
      <c r="AK138" s="61"/>
      <c r="AL138" s="23"/>
      <c r="AM138" s="26"/>
      <c r="AN138" s="26"/>
      <c r="AO138" s="26"/>
      <c r="AP138" s="26"/>
      <c r="AQ138" s="26"/>
      <c r="AR138" s="26"/>
      <c r="AS138" s="26"/>
      <c r="AT138" s="61"/>
      <c r="AU138" s="61"/>
      <c r="AV138" s="61"/>
      <c r="AW138" s="61"/>
    </row>
    <row r="139" spans="1:49" ht="13.5" customHeight="1">
      <c r="B139" s="377" t="s">
        <v>156</v>
      </c>
      <c r="C139" s="386" t="s">
        <v>248</v>
      </c>
      <c r="D139" s="387"/>
      <c r="E139" s="387"/>
      <c r="F139" s="387"/>
      <c r="G139" s="387"/>
      <c r="H139" s="387"/>
      <c r="I139" s="387"/>
      <c r="J139" s="387"/>
      <c r="K139" s="387"/>
      <c r="L139" s="387"/>
      <c r="M139" s="388"/>
      <c r="N139" s="377" t="s">
        <v>156</v>
      </c>
      <c r="O139" s="386" t="s">
        <v>731</v>
      </c>
      <c r="P139" s="387"/>
      <c r="Q139" s="387"/>
      <c r="R139" s="387"/>
      <c r="S139" s="387"/>
      <c r="T139" s="387"/>
      <c r="U139" s="387"/>
      <c r="V139" s="387"/>
      <c r="W139" s="387"/>
      <c r="X139" s="387"/>
      <c r="Y139" s="388"/>
      <c r="Z139" s="377" t="s">
        <v>156</v>
      </c>
      <c r="AA139" s="386" t="s">
        <v>731</v>
      </c>
      <c r="AB139" s="387"/>
      <c r="AC139" s="387"/>
      <c r="AD139" s="387"/>
      <c r="AE139" s="387"/>
      <c r="AF139" s="387"/>
      <c r="AG139" s="387"/>
      <c r="AH139" s="387"/>
      <c r="AI139" s="387"/>
      <c r="AJ139" s="387"/>
      <c r="AK139" s="388"/>
      <c r="AL139" s="377" t="s">
        <v>156</v>
      </c>
      <c r="AM139" s="386" t="s">
        <v>732</v>
      </c>
      <c r="AN139" s="387"/>
      <c r="AO139" s="387"/>
      <c r="AP139" s="387"/>
      <c r="AQ139" s="387"/>
      <c r="AR139" s="387"/>
      <c r="AS139" s="387"/>
      <c r="AT139" s="387"/>
      <c r="AU139" s="387"/>
      <c r="AV139" s="387"/>
      <c r="AW139" s="388"/>
    </row>
    <row r="140" spans="1:49" ht="13.5" customHeight="1">
      <c r="B140" s="377"/>
      <c r="C140" s="38" t="s">
        <v>5</v>
      </c>
      <c r="D140" s="38" t="s">
        <v>8</v>
      </c>
      <c r="E140" s="38" t="s">
        <v>11</v>
      </c>
      <c r="F140" s="38" t="s">
        <v>17</v>
      </c>
      <c r="G140" s="38" t="s">
        <v>20</v>
      </c>
      <c r="H140" s="38" t="s">
        <v>23</v>
      </c>
      <c r="I140" s="38" t="s">
        <v>26</v>
      </c>
      <c r="J140" s="38" t="s">
        <v>29</v>
      </c>
      <c r="K140" s="38" t="s">
        <v>32</v>
      </c>
      <c r="L140" s="38" t="s">
        <v>35</v>
      </c>
      <c r="M140" s="38" t="s">
        <v>38</v>
      </c>
      <c r="N140" s="377"/>
      <c r="O140" s="38" t="s">
        <v>5</v>
      </c>
      <c r="P140" s="38" t="s">
        <v>8</v>
      </c>
      <c r="Q140" s="38" t="s">
        <v>11</v>
      </c>
      <c r="R140" s="38" t="s">
        <v>17</v>
      </c>
      <c r="S140" s="38" t="s">
        <v>20</v>
      </c>
      <c r="T140" s="38" t="s">
        <v>23</v>
      </c>
      <c r="U140" s="38" t="s">
        <v>26</v>
      </c>
      <c r="V140" s="38" t="s">
        <v>29</v>
      </c>
      <c r="W140" s="38" t="s">
        <v>32</v>
      </c>
      <c r="X140" s="38" t="s">
        <v>35</v>
      </c>
      <c r="Y140" s="38" t="s">
        <v>38</v>
      </c>
      <c r="Z140" s="377"/>
      <c r="AA140" s="38" t="s">
        <v>5</v>
      </c>
      <c r="AB140" s="38" t="s">
        <v>8</v>
      </c>
      <c r="AC140" s="38" t="s">
        <v>11</v>
      </c>
      <c r="AD140" s="38" t="s">
        <v>17</v>
      </c>
      <c r="AE140" s="38" t="s">
        <v>20</v>
      </c>
      <c r="AF140" s="38" t="s">
        <v>23</v>
      </c>
      <c r="AG140" s="38" t="s">
        <v>26</v>
      </c>
      <c r="AH140" s="38" t="s">
        <v>29</v>
      </c>
      <c r="AI140" s="38" t="s">
        <v>32</v>
      </c>
      <c r="AJ140" s="38" t="s">
        <v>35</v>
      </c>
      <c r="AK140" s="38" t="s">
        <v>38</v>
      </c>
      <c r="AL140" s="377"/>
      <c r="AM140" s="12" t="s">
        <v>5</v>
      </c>
      <c r="AN140" s="13" t="s">
        <v>8</v>
      </c>
      <c r="AO140" s="12" t="s">
        <v>11</v>
      </c>
      <c r="AP140" s="12" t="s">
        <v>17</v>
      </c>
      <c r="AQ140" s="12" t="s">
        <v>20</v>
      </c>
      <c r="AR140" s="12" t="s">
        <v>23</v>
      </c>
      <c r="AS140" s="12" t="s">
        <v>26</v>
      </c>
      <c r="AT140" s="38" t="s">
        <v>29</v>
      </c>
      <c r="AU140" s="38" t="s">
        <v>32</v>
      </c>
      <c r="AV140" s="38" t="s">
        <v>35</v>
      </c>
      <c r="AW140" s="38" t="s">
        <v>38</v>
      </c>
    </row>
    <row r="141" spans="1:49" ht="13.5" customHeight="1">
      <c r="A141" s="297" t="str">
        <f>+'8.คำนวณ'!E85</f>
        <v>หนองบัวลำภู</v>
      </c>
      <c r="B141" s="14" t="str">
        <f>+'8.คำนวณ'!G85</f>
        <v>หนองบัวลำภู,รพท.</v>
      </c>
      <c r="C141" s="53">
        <f>+'8.คำนวณ'!Y85</f>
        <v>6845.7100987839758</v>
      </c>
      <c r="D141" s="53">
        <f>+'8.คำนวณ'!Z85</f>
        <v>26.68988588150637</v>
      </c>
      <c r="E141" s="53">
        <f>+'8.คำนวณ'!AA85</f>
        <v>1750.5066135710192</v>
      </c>
      <c r="F141" s="53">
        <f>+'8.คำนวณ'!AB85</f>
        <v>790.62239578711035</v>
      </c>
      <c r="G141" s="53">
        <f>+'8.คำนวณ'!AC85</f>
        <v>179.41433393342609</v>
      </c>
      <c r="H141" s="53">
        <f>+'8.คำนวณ'!AD85</f>
        <v>439.44787756594928</v>
      </c>
      <c r="I141" s="53">
        <f>+'8.คำนวณ'!AE85</f>
        <v>402.14914340567714</v>
      </c>
      <c r="J141" s="53">
        <f>+'8.คำนวณ'!AF85</f>
        <v>329.57143691417122</v>
      </c>
      <c r="K141" s="53">
        <f>+'8.คำนวณ'!AG85</f>
        <v>397.16498227510124</v>
      </c>
      <c r="L141" s="53">
        <f>+'8.คำนวณ'!AH85</f>
        <v>5.451643688652835</v>
      </c>
      <c r="M141" s="53">
        <f>+'8.คำนวณ'!AI85</f>
        <v>23.973642087694238</v>
      </c>
      <c r="N141" s="14" t="str">
        <f>+B141</f>
        <v>หนองบัวลำภู,รพท.</v>
      </c>
      <c r="O141" s="54">
        <f t="shared" ref="O141:Y141" si="287">+(C141-C145)*100/C145</f>
        <v>-0.67766708805098519</v>
      </c>
      <c r="P141" s="54">
        <f t="shared" si="287"/>
        <v>-62.225511585092619</v>
      </c>
      <c r="Q141" s="54">
        <f t="shared" si="287"/>
        <v>-17.768677545354333</v>
      </c>
      <c r="R141" s="54">
        <f t="shared" si="287"/>
        <v>-34.418215970578217</v>
      </c>
      <c r="S141" s="54">
        <f t="shared" si="287"/>
        <v>-15.599890748294635</v>
      </c>
      <c r="T141" s="54">
        <f t="shared" si="287"/>
        <v>7.1493938394465228</v>
      </c>
      <c r="U141" s="54">
        <f t="shared" si="287"/>
        <v>10.001520771146497</v>
      </c>
      <c r="V141" s="54">
        <f t="shared" si="287"/>
        <v>-42.591843004606289</v>
      </c>
      <c r="W141" s="54">
        <f t="shared" si="287"/>
        <v>18.561416152865117</v>
      </c>
      <c r="X141" s="54">
        <f t="shared" si="287"/>
        <v>-96.444975836993592</v>
      </c>
      <c r="Y141" s="54">
        <f t="shared" si="287"/>
        <v>-86.458059723432669</v>
      </c>
      <c r="Z141" s="14" t="str">
        <f>+N141</f>
        <v>หนองบัวลำภู,รพท.</v>
      </c>
      <c r="AA141" s="15">
        <f t="shared" ref="AA141:AK144" si="288">+O141/100</f>
        <v>-6.7766708805098519E-3</v>
      </c>
      <c r="AB141" s="15">
        <f t="shared" si="288"/>
        <v>-0.62225511585092619</v>
      </c>
      <c r="AC141" s="15">
        <f t="shared" si="288"/>
        <v>-0.17768677545354333</v>
      </c>
      <c r="AD141" s="15">
        <f t="shared" si="288"/>
        <v>-0.34418215970578214</v>
      </c>
      <c r="AE141" s="15">
        <f t="shared" si="288"/>
        <v>-0.15599890748294634</v>
      </c>
      <c r="AF141" s="15">
        <f t="shared" si="288"/>
        <v>7.1493938394465231E-2</v>
      </c>
      <c r="AG141" s="15">
        <f t="shared" si="288"/>
        <v>0.10001520771146497</v>
      </c>
      <c r="AH141" s="15">
        <f t="shared" si="288"/>
        <v>-0.42591843004606289</v>
      </c>
      <c r="AI141" s="15">
        <f t="shared" si="288"/>
        <v>0.18561416152865118</v>
      </c>
      <c r="AJ141" s="15">
        <f t="shared" si="288"/>
        <v>-0.96444975836993596</v>
      </c>
      <c r="AK141" s="15">
        <f t="shared" si="288"/>
        <v>-0.86458059723432668</v>
      </c>
      <c r="AL141" s="14" t="str">
        <f>+Z141</f>
        <v>หนองบัวลำภู,รพท.</v>
      </c>
      <c r="AM141" s="16" t="str">
        <f>+IF(AND(C141&lt;C147),"OK","Not OK")</f>
        <v>OK</v>
      </c>
      <c r="AN141" s="16" t="str">
        <f t="shared" ref="AN141:AW141" si="289">+IF(AND(D141&lt;D147),"OK","Not OK")</f>
        <v>OK</v>
      </c>
      <c r="AO141" s="16" t="str">
        <f t="shared" si="289"/>
        <v>OK</v>
      </c>
      <c r="AP141" s="16" t="str">
        <f t="shared" si="289"/>
        <v>OK</v>
      </c>
      <c r="AQ141" s="16" t="str">
        <f t="shared" si="289"/>
        <v>OK</v>
      </c>
      <c r="AR141" s="16" t="str">
        <f t="shared" si="289"/>
        <v>OK</v>
      </c>
      <c r="AS141" s="16" t="str">
        <f t="shared" si="289"/>
        <v>OK</v>
      </c>
      <c r="AT141" s="16" t="str">
        <f t="shared" si="289"/>
        <v>OK</v>
      </c>
      <c r="AU141" s="16" t="str">
        <f t="shared" si="289"/>
        <v>OK</v>
      </c>
      <c r="AV141" s="16" t="str">
        <f t="shared" si="289"/>
        <v>OK</v>
      </c>
      <c r="AW141" s="16" t="str">
        <f t="shared" si="289"/>
        <v>OK</v>
      </c>
    </row>
    <row r="142" spans="1:49" ht="13.5" customHeight="1">
      <c r="A142" s="297" t="str">
        <f>+'8.คำนวณ'!E86</f>
        <v>เลย</v>
      </c>
      <c r="B142" s="14" t="str">
        <f>+'8.คำนวณ'!G86</f>
        <v>เลย,รพท.</v>
      </c>
      <c r="C142" s="53">
        <f>+'8.คำนวณ'!Y86</f>
        <v>6736.466136955436</v>
      </c>
      <c r="D142" s="53">
        <f>+'8.คำนวณ'!Z86</f>
        <v>66.105590502413364</v>
      </c>
      <c r="E142" s="53">
        <f>+'8.คำนวณ'!AA86</f>
        <v>1973.1363377790822</v>
      </c>
      <c r="F142" s="337">
        <f>+'8.คำนวณ'!AB86</f>
        <v>1539.8865078960346</v>
      </c>
      <c r="G142" s="53">
        <f>+'8.คำนวณ'!AC86</f>
        <v>157.6258418745409</v>
      </c>
      <c r="H142" s="53">
        <f>+'8.คำนวณ'!AD86</f>
        <v>460.02828482404954</v>
      </c>
      <c r="I142" s="53">
        <f>+'8.คำนวณ'!AE86</f>
        <v>302.57048899086391</v>
      </c>
      <c r="J142" s="53">
        <f>+'8.คำนวณ'!AF86</f>
        <v>790.76636927991478</v>
      </c>
      <c r="K142" s="53">
        <f>+'8.คำนวณ'!AG86</f>
        <v>266.08031676788693</v>
      </c>
      <c r="L142" s="337">
        <f>+'8.คำนวณ'!AH86</f>
        <v>306.0076446938109</v>
      </c>
      <c r="M142" s="53">
        <f>+'8.คำนวณ'!AI86</f>
        <v>26.397667100977451</v>
      </c>
      <c r="N142" s="14" t="str">
        <f>+B142</f>
        <v>เลย,รพท.</v>
      </c>
      <c r="O142" s="50">
        <f t="shared" ref="O142:Y142" si="290">+(C142-C145)*100/C145</f>
        <v>-2.2626546187502274</v>
      </c>
      <c r="P142" s="50">
        <f t="shared" si="290"/>
        <v>-6.4400322399171985</v>
      </c>
      <c r="Q142" s="50">
        <f t="shared" si="290"/>
        <v>-7.3104841872637563</v>
      </c>
      <c r="R142" s="50">
        <f t="shared" si="290"/>
        <v>27.732916407102714</v>
      </c>
      <c r="S142" s="50">
        <f t="shared" si="290"/>
        <v>-25.849635402934055</v>
      </c>
      <c r="T142" s="50">
        <f t="shared" si="290"/>
        <v>12.16745917836365</v>
      </c>
      <c r="U142" s="50">
        <f t="shared" si="290"/>
        <v>-17.236640994435074</v>
      </c>
      <c r="V142" s="50">
        <f t="shared" si="290"/>
        <v>37.743853955769879</v>
      </c>
      <c r="W142" s="50">
        <f t="shared" si="290"/>
        <v>-20.569887642933498</v>
      </c>
      <c r="X142" s="50">
        <f t="shared" si="290"/>
        <v>99.547995628452639</v>
      </c>
      <c r="Y142" s="50">
        <f t="shared" si="290"/>
        <v>-85.088805863768329</v>
      </c>
      <c r="Z142" s="14" t="str">
        <f>+N142</f>
        <v>เลย,รพท.</v>
      </c>
      <c r="AA142" s="15">
        <f t="shared" si="288"/>
        <v>-2.2626546187502275E-2</v>
      </c>
      <c r="AB142" s="15">
        <f t="shared" si="288"/>
        <v>-6.4400322399171983E-2</v>
      </c>
      <c r="AC142" s="15">
        <f t="shared" si="288"/>
        <v>-7.3104841872637563E-2</v>
      </c>
      <c r="AD142" s="15">
        <f t="shared" si="288"/>
        <v>0.27732916407102715</v>
      </c>
      <c r="AE142" s="15">
        <f t="shared" si="288"/>
        <v>-0.25849635402934057</v>
      </c>
      <c r="AF142" s="15">
        <f t="shared" si="288"/>
        <v>0.1216745917836365</v>
      </c>
      <c r="AG142" s="15">
        <f t="shared" si="288"/>
        <v>-0.17236640994435073</v>
      </c>
      <c r="AH142" s="15">
        <f t="shared" si="288"/>
        <v>0.37743853955769879</v>
      </c>
      <c r="AI142" s="15">
        <f t="shared" si="288"/>
        <v>-0.20569887642933499</v>
      </c>
      <c r="AJ142" s="15">
        <f t="shared" si="288"/>
        <v>0.99547995628452635</v>
      </c>
      <c r="AK142" s="15">
        <f t="shared" si="288"/>
        <v>-0.85088805863768324</v>
      </c>
      <c r="AL142" s="14" t="str">
        <f>+Z142</f>
        <v>เลย,รพท.</v>
      </c>
      <c r="AM142" s="16" t="str">
        <f>+IF(AND(C142&lt;C147),"OK","Not OK")</f>
        <v>OK</v>
      </c>
      <c r="AN142" s="16" t="str">
        <f t="shared" ref="AN142:AW142" si="291">+IF(AND(D142&lt;D147),"OK","Not OK")</f>
        <v>OK</v>
      </c>
      <c r="AO142" s="16" t="str">
        <f t="shared" si="291"/>
        <v>OK</v>
      </c>
      <c r="AP142" s="16" t="str">
        <f t="shared" si="291"/>
        <v>Not OK</v>
      </c>
      <c r="AQ142" s="16" t="str">
        <f t="shared" si="291"/>
        <v>OK</v>
      </c>
      <c r="AR142" s="16" t="str">
        <f t="shared" si="291"/>
        <v>OK</v>
      </c>
      <c r="AS142" s="16" t="str">
        <f t="shared" si="291"/>
        <v>OK</v>
      </c>
      <c r="AT142" s="16" t="str">
        <f t="shared" si="291"/>
        <v>OK</v>
      </c>
      <c r="AU142" s="16" t="str">
        <f t="shared" si="291"/>
        <v>OK</v>
      </c>
      <c r="AV142" s="16" t="str">
        <f t="shared" si="291"/>
        <v>Not OK</v>
      </c>
      <c r="AW142" s="16" t="str">
        <f t="shared" si="291"/>
        <v>OK</v>
      </c>
    </row>
    <row r="143" spans="1:49" ht="13.5" customHeight="1">
      <c r="A143" s="297" t="str">
        <f>+'8.คำนวณ'!E87</f>
        <v>หนองคาย</v>
      </c>
      <c r="B143" s="14" t="str">
        <f>+'8.คำนวณ'!G87</f>
        <v>หนองคาย,รพท.</v>
      </c>
      <c r="C143" s="53">
        <f>+'8.คำนวณ'!Y87</f>
        <v>6377.968481965846</v>
      </c>
      <c r="D143" s="337">
        <f>+'8.คำนวณ'!Z87</f>
        <v>125.18274610983714</v>
      </c>
      <c r="E143" s="337">
        <f>+'8.คำนวณ'!AA87</f>
        <v>2563.4505125468008</v>
      </c>
      <c r="F143" s="53">
        <f>+'8.คำนวณ'!AB87</f>
        <v>1361.2761122703464</v>
      </c>
      <c r="G143" s="53">
        <f>+'8.คำนวณ'!AC87</f>
        <v>111.98363543451221</v>
      </c>
      <c r="H143" s="53">
        <f>+'8.คำนวณ'!AD87</f>
        <v>307.73131112751628</v>
      </c>
      <c r="I143" s="337">
        <f>+'8.คำนวณ'!AE87</f>
        <v>550.96679455205754</v>
      </c>
      <c r="J143" s="53">
        <f>+'8.คำนวณ'!AF87</f>
        <v>417.28070168553415</v>
      </c>
      <c r="K143" s="53">
        <f>+'8.คำนวณ'!AG87</f>
        <v>277.2003007447978</v>
      </c>
      <c r="L143" s="53">
        <f>+'8.คำนวณ'!AH87</f>
        <v>235.90500450910645</v>
      </c>
      <c r="M143" s="337">
        <f>+'8.คำนวณ'!AI87</f>
        <v>401.12859634801634</v>
      </c>
      <c r="N143" s="14" t="str">
        <f>+B143</f>
        <v>หนองคาย,รพท.</v>
      </c>
      <c r="O143" s="50">
        <f t="shared" ref="O143:Y143" si="292">+(C143-C145)*100/C145</f>
        <v>-7.4639884355815971</v>
      </c>
      <c r="P143" s="50">
        <f t="shared" si="292"/>
        <v>77.172514474814534</v>
      </c>
      <c r="Q143" s="50">
        <f t="shared" si="292"/>
        <v>20.419953891942583</v>
      </c>
      <c r="R143" s="50">
        <f t="shared" si="292"/>
        <v>12.917261735858665</v>
      </c>
      <c r="S143" s="50">
        <f t="shared" si="292"/>
        <v>-47.320646807500651</v>
      </c>
      <c r="T143" s="50">
        <f t="shared" si="292"/>
        <v>-24.966702227881164</v>
      </c>
      <c r="U143" s="50">
        <f t="shared" si="292"/>
        <v>50.708229245166578</v>
      </c>
      <c r="V143" s="50">
        <f t="shared" si="292"/>
        <v>-27.313737325635511</v>
      </c>
      <c r="W143" s="50">
        <f t="shared" si="292"/>
        <v>-17.250357707672197</v>
      </c>
      <c r="X143" s="50">
        <f t="shared" si="292"/>
        <v>53.833969918024628</v>
      </c>
      <c r="Y143" s="50">
        <f t="shared" si="292"/>
        <v>126.58465806313257</v>
      </c>
      <c r="Z143" s="14" t="str">
        <f>+N143</f>
        <v>หนองคาย,รพท.</v>
      </c>
      <c r="AA143" s="15">
        <f t="shared" si="288"/>
        <v>-7.4639884355815977E-2</v>
      </c>
      <c r="AB143" s="15">
        <f t="shared" si="288"/>
        <v>0.77172514474814535</v>
      </c>
      <c r="AC143" s="15">
        <f t="shared" si="288"/>
        <v>0.20419953891942583</v>
      </c>
      <c r="AD143" s="15">
        <f t="shared" si="288"/>
        <v>0.12917261735858665</v>
      </c>
      <c r="AE143" s="15">
        <f t="shared" si="288"/>
        <v>-0.47320646807500649</v>
      </c>
      <c r="AF143" s="15">
        <f t="shared" si="288"/>
        <v>-0.24966702227881166</v>
      </c>
      <c r="AG143" s="15">
        <f t="shared" si="288"/>
        <v>0.50708229245166581</v>
      </c>
      <c r="AH143" s="15">
        <f t="shared" si="288"/>
        <v>-0.27313737325635512</v>
      </c>
      <c r="AI143" s="15">
        <f t="shared" si="288"/>
        <v>-0.17250357707672198</v>
      </c>
      <c r="AJ143" s="15">
        <f t="shared" si="288"/>
        <v>0.53833969918024627</v>
      </c>
      <c r="AK143" s="15">
        <f t="shared" si="288"/>
        <v>1.2658465806313257</v>
      </c>
      <c r="AL143" s="14" t="str">
        <f>+Z143</f>
        <v>หนองคาย,รพท.</v>
      </c>
      <c r="AM143" s="16" t="str">
        <f>+IF(AND(C143&lt;C147),"OK","Not OK")</f>
        <v>OK</v>
      </c>
      <c r="AN143" s="16" t="str">
        <f t="shared" ref="AN143:AW143" si="293">+IF(AND(D143&lt;D147),"OK","Not OK")</f>
        <v>Not OK</v>
      </c>
      <c r="AO143" s="16" t="str">
        <f t="shared" si="293"/>
        <v>Not OK</v>
      </c>
      <c r="AP143" s="16" t="str">
        <f t="shared" si="293"/>
        <v>OK</v>
      </c>
      <c r="AQ143" s="16" t="str">
        <f t="shared" si="293"/>
        <v>OK</v>
      </c>
      <c r="AR143" s="16" t="str">
        <f t="shared" si="293"/>
        <v>OK</v>
      </c>
      <c r="AS143" s="16" t="str">
        <f t="shared" si="293"/>
        <v>Not OK</v>
      </c>
      <c r="AT143" s="16" t="str">
        <f t="shared" si="293"/>
        <v>OK</v>
      </c>
      <c r="AU143" s="16" t="str">
        <f t="shared" si="293"/>
        <v>OK</v>
      </c>
      <c r="AV143" s="16" t="str">
        <f t="shared" si="293"/>
        <v>OK</v>
      </c>
      <c r="AW143" s="16" t="str">
        <f t="shared" si="293"/>
        <v>Not OK</v>
      </c>
    </row>
    <row r="144" spans="1:49" ht="13.5" customHeight="1">
      <c r="A144" s="297" t="str">
        <f>+'8.คำนวณ'!E88</f>
        <v>นครพนม</v>
      </c>
      <c r="B144" s="14" t="str">
        <f>+'8.คำนวณ'!G88</f>
        <v>นครพนม,รพท.</v>
      </c>
      <c r="C144" s="337">
        <f>+'8.คำนวณ'!Y88</f>
        <v>7609.5262639573175</v>
      </c>
      <c r="D144" s="53">
        <f>+'8.คำนวณ'!Z88</f>
        <v>64.645177599449241</v>
      </c>
      <c r="E144" s="53">
        <f>+'8.คำนวณ'!AA88</f>
        <v>2227.942224780018</v>
      </c>
      <c r="F144" s="53">
        <f>+'8.คำนวณ'!AB88</f>
        <v>1130.4222935177816</v>
      </c>
      <c r="G144" s="337">
        <f>+'8.คำนวณ'!AC88</f>
        <v>401.27998823892204</v>
      </c>
      <c r="H144" s="53">
        <f>+'8.คำนวณ'!AD88</f>
        <v>433.29785019685465</v>
      </c>
      <c r="I144" s="53">
        <f>+'8.คำนวณ'!AE88</f>
        <v>206.65387739076183</v>
      </c>
      <c r="J144" s="53">
        <f>+'8.คำนวณ'!AF88</f>
        <v>758.72022977130439</v>
      </c>
      <c r="K144" s="53">
        <f>+'8.คำนวณ'!AG88</f>
        <v>399.50122325968323</v>
      </c>
      <c r="L144" s="53">
        <f>+'8.คำนวณ'!AH88</f>
        <v>66.037297497902372</v>
      </c>
      <c r="M144" s="53">
        <f>+'8.คำนวณ'!AI88</f>
        <v>256.63029140939312</v>
      </c>
      <c r="N144" s="14" t="str">
        <f>+B144</f>
        <v>นครพนม,รพท.</v>
      </c>
      <c r="O144" s="50">
        <f t="shared" ref="O144:Y144" si="294">+(C144-C145)*100/C145</f>
        <v>10.404310142382835</v>
      </c>
      <c r="P144" s="50">
        <f t="shared" si="294"/>
        <v>-8.5069706498046944</v>
      </c>
      <c r="Q144" s="50">
        <f t="shared" si="294"/>
        <v>4.659207840675494</v>
      </c>
      <c r="R144" s="50">
        <f t="shared" si="294"/>
        <v>-6.2319621723831915</v>
      </c>
      <c r="S144" s="50">
        <f t="shared" si="294"/>
        <v>88.770172958729333</v>
      </c>
      <c r="T144" s="50">
        <f t="shared" si="294"/>
        <v>5.6498492100709914</v>
      </c>
      <c r="U144" s="50">
        <f t="shared" si="294"/>
        <v>-43.473109021878031</v>
      </c>
      <c r="V144" s="50">
        <f t="shared" si="294"/>
        <v>32.161726374471925</v>
      </c>
      <c r="W144" s="50">
        <f t="shared" si="294"/>
        <v>19.258829197740628</v>
      </c>
      <c r="X144" s="50">
        <f t="shared" si="294"/>
        <v>-56.936989709483647</v>
      </c>
      <c r="Y144" s="50">
        <f t="shared" si="294"/>
        <v>44.96220752406839</v>
      </c>
      <c r="Z144" s="14" t="str">
        <f>+N144</f>
        <v>นครพนม,รพท.</v>
      </c>
      <c r="AA144" s="15">
        <f t="shared" si="288"/>
        <v>0.10404310142382835</v>
      </c>
      <c r="AB144" s="15">
        <f t="shared" si="288"/>
        <v>-8.5069706498046946E-2</v>
      </c>
      <c r="AC144" s="15">
        <f t="shared" si="288"/>
        <v>4.6592078406754937E-2</v>
      </c>
      <c r="AD144" s="15">
        <f t="shared" si="288"/>
        <v>-6.2319621723831917E-2</v>
      </c>
      <c r="AE144" s="15">
        <f t="shared" si="288"/>
        <v>0.88770172958729332</v>
      </c>
      <c r="AF144" s="15">
        <f t="shared" si="288"/>
        <v>5.6498492100709917E-2</v>
      </c>
      <c r="AG144" s="15">
        <f t="shared" si="288"/>
        <v>-0.43473109021878031</v>
      </c>
      <c r="AH144" s="15">
        <f t="shared" si="288"/>
        <v>0.32161726374471927</v>
      </c>
      <c r="AI144" s="15">
        <f t="shared" si="288"/>
        <v>0.19258829197740629</v>
      </c>
      <c r="AJ144" s="15">
        <f t="shared" si="288"/>
        <v>-0.56936989709483643</v>
      </c>
      <c r="AK144" s="15">
        <f t="shared" si="288"/>
        <v>0.44962207524068387</v>
      </c>
      <c r="AL144" s="14" t="str">
        <f>+Z144</f>
        <v>นครพนม,รพท.</v>
      </c>
      <c r="AM144" s="16" t="str">
        <f>+IF(AND(C144&lt;C147),"OK","Not OK")</f>
        <v>Not OK</v>
      </c>
      <c r="AN144" s="16" t="str">
        <f t="shared" ref="AN144:AW144" si="295">+IF(AND(D144&lt;D147),"OK","Not OK")</f>
        <v>OK</v>
      </c>
      <c r="AO144" s="16" t="str">
        <f t="shared" si="295"/>
        <v>OK</v>
      </c>
      <c r="AP144" s="16" t="str">
        <f t="shared" si="295"/>
        <v>OK</v>
      </c>
      <c r="AQ144" s="16" t="str">
        <f t="shared" si="295"/>
        <v>Not OK</v>
      </c>
      <c r="AR144" s="16" t="str">
        <f t="shared" si="295"/>
        <v>OK</v>
      </c>
      <c r="AS144" s="16" t="str">
        <f t="shared" si="295"/>
        <v>OK</v>
      </c>
      <c r="AT144" s="16" t="str">
        <f t="shared" si="295"/>
        <v>OK</v>
      </c>
      <c r="AU144" s="16" t="str">
        <f t="shared" si="295"/>
        <v>OK</v>
      </c>
      <c r="AV144" s="16" t="str">
        <f t="shared" si="295"/>
        <v>OK</v>
      </c>
      <c r="AW144" s="16" t="str">
        <f t="shared" si="295"/>
        <v>OK</v>
      </c>
    </row>
    <row r="145" spans="1:49" ht="13.5" customHeight="1">
      <c r="B145" s="18" t="s">
        <v>144</v>
      </c>
      <c r="C145" s="19">
        <f>AVERAGE(C141:C144)</f>
        <v>6892.4177454156434</v>
      </c>
      <c r="D145" s="19">
        <f t="shared" ref="D145:M145" si="296">AVERAGE(D141:D144)</f>
        <v>70.655850023301525</v>
      </c>
      <c r="E145" s="19">
        <f t="shared" si="296"/>
        <v>2128.7589221692301</v>
      </c>
      <c r="F145" s="19">
        <f t="shared" si="296"/>
        <v>1205.5518273678183</v>
      </c>
      <c r="G145" s="19">
        <f t="shared" si="296"/>
        <v>212.57594987035031</v>
      </c>
      <c r="H145" s="19">
        <f t="shared" si="296"/>
        <v>410.12633092859244</v>
      </c>
      <c r="I145" s="19">
        <f t="shared" si="296"/>
        <v>365.58507608484013</v>
      </c>
      <c r="J145" s="19">
        <f t="shared" si="296"/>
        <v>574.08468441273112</v>
      </c>
      <c r="K145" s="19">
        <f t="shared" si="296"/>
        <v>334.98670576186726</v>
      </c>
      <c r="L145" s="19">
        <f t="shared" si="296"/>
        <v>153.35039759736813</v>
      </c>
      <c r="M145" s="19">
        <f t="shared" si="296"/>
        <v>177.03254923652031</v>
      </c>
      <c r="P145" s="48"/>
      <c r="U145" s="48"/>
      <c r="V145" s="48"/>
      <c r="W145" s="48"/>
      <c r="X145" s="48"/>
      <c r="Y145" s="48"/>
      <c r="AB145" s="59"/>
      <c r="AG145" s="59"/>
      <c r="AH145" s="59"/>
      <c r="AI145" s="59"/>
      <c r="AJ145" s="59"/>
      <c r="AK145" s="59"/>
      <c r="AN145" s="11"/>
      <c r="AS145" s="11"/>
      <c r="AT145" s="59"/>
      <c r="AU145" s="59"/>
      <c r="AV145" s="59"/>
      <c r="AW145" s="59"/>
    </row>
    <row r="146" spans="1:49" ht="13.5" customHeight="1">
      <c r="B146" s="20" t="s">
        <v>268</v>
      </c>
      <c r="C146" s="21">
        <f>STDEV(C141:C144)</f>
        <v>518.13935720816403</v>
      </c>
      <c r="D146" s="21">
        <f t="shared" ref="D146:M146" si="297">STDEV(D141:D144)</f>
        <v>40.673584566414284</v>
      </c>
      <c r="E146" s="21">
        <f t="shared" si="297"/>
        <v>349.32663988207696</v>
      </c>
      <c r="F146" s="21">
        <f t="shared" si="297"/>
        <v>323.44016013307112</v>
      </c>
      <c r="G146" s="21">
        <f t="shared" si="297"/>
        <v>128.90207518431072</v>
      </c>
      <c r="H146" s="21">
        <f t="shared" si="297"/>
        <v>69.213720906221909</v>
      </c>
      <c r="I146" s="21">
        <f t="shared" si="297"/>
        <v>147.120445741873</v>
      </c>
      <c r="J146" s="21">
        <f t="shared" si="297"/>
        <v>234.81585293455109</v>
      </c>
      <c r="K146" s="21">
        <f t="shared" si="297"/>
        <v>73.293064899572457</v>
      </c>
      <c r="L146" s="21">
        <f t="shared" si="297"/>
        <v>140.96940220031917</v>
      </c>
      <c r="M146" s="21">
        <f t="shared" si="297"/>
        <v>184.99796004604914</v>
      </c>
      <c r="P146" s="48"/>
      <c r="U146" s="48"/>
      <c r="V146" s="184"/>
      <c r="W146" s="184"/>
      <c r="X146" s="184"/>
      <c r="Y146" s="184"/>
      <c r="AB146" s="59"/>
      <c r="AG146" s="59"/>
      <c r="AH146" s="59"/>
      <c r="AI146" s="59"/>
      <c r="AJ146" s="59"/>
      <c r="AK146" s="59"/>
      <c r="AN146" s="11"/>
      <c r="AS146" s="11"/>
      <c r="AT146" s="59"/>
      <c r="AU146" s="59"/>
      <c r="AV146" s="59"/>
      <c r="AW146" s="59"/>
    </row>
    <row r="147" spans="1:49" ht="13.5" customHeight="1">
      <c r="B147" s="20" t="s">
        <v>269</v>
      </c>
      <c r="C147" s="21">
        <f>+C145+C146</f>
        <v>7410.5571026238076</v>
      </c>
      <c r="D147" s="21">
        <f t="shared" ref="D147:M147" si="298">+D145+D146</f>
        <v>111.32943458971582</v>
      </c>
      <c r="E147" s="21">
        <f t="shared" si="298"/>
        <v>2478.0855620513071</v>
      </c>
      <c r="F147" s="21">
        <f t="shared" si="298"/>
        <v>1528.9919875008895</v>
      </c>
      <c r="G147" s="21">
        <f t="shared" si="298"/>
        <v>341.47802505466103</v>
      </c>
      <c r="H147" s="21">
        <f t="shared" si="298"/>
        <v>479.34005183481435</v>
      </c>
      <c r="I147" s="21">
        <f t="shared" si="298"/>
        <v>512.70552182671315</v>
      </c>
      <c r="J147" s="21">
        <f t="shared" si="298"/>
        <v>808.90053734728224</v>
      </c>
      <c r="K147" s="21">
        <f t="shared" si="298"/>
        <v>408.27977066143973</v>
      </c>
      <c r="L147" s="21">
        <f t="shared" si="298"/>
        <v>294.31979979768732</v>
      </c>
      <c r="M147" s="21">
        <f t="shared" si="298"/>
        <v>362.03050928256948</v>
      </c>
      <c r="P147" s="48"/>
      <c r="U147" s="48"/>
      <c r="V147" s="184"/>
      <c r="W147" s="184"/>
      <c r="X147" s="184"/>
      <c r="Y147" s="184"/>
      <c r="AB147" s="59"/>
      <c r="AG147" s="59"/>
      <c r="AH147" s="59"/>
      <c r="AI147" s="59"/>
      <c r="AJ147" s="59"/>
      <c r="AK147" s="59"/>
      <c r="AN147" s="11"/>
      <c r="AS147" s="11"/>
      <c r="AT147" s="59"/>
      <c r="AU147" s="59"/>
      <c r="AV147" s="59"/>
      <c r="AW147" s="59"/>
    </row>
    <row r="148" spans="1:49" ht="13.5" customHeight="1">
      <c r="B148" s="377" t="s">
        <v>157</v>
      </c>
      <c r="C148" s="386" t="s">
        <v>248</v>
      </c>
      <c r="D148" s="387"/>
      <c r="E148" s="387"/>
      <c r="F148" s="387"/>
      <c r="G148" s="387"/>
      <c r="H148" s="387"/>
      <c r="I148" s="387"/>
      <c r="J148" s="387"/>
      <c r="K148" s="387"/>
      <c r="L148" s="387"/>
      <c r="M148" s="388"/>
      <c r="N148" s="377" t="s">
        <v>157</v>
      </c>
      <c r="O148" s="386" t="s">
        <v>731</v>
      </c>
      <c r="P148" s="387"/>
      <c r="Q148" s="387"/>
      <c r="R148" s="387"/>
      <c r="S148" s="387"/>
      <c r="T148" s="387"/>
      <c r="U148" s="387"/>
      <c r="V148" s="387"/>
      <c r="W148" s="387"/>
      <c r="X148" s="387"/>
      <c r="Y148" s="388"/>
      <c r="Z148" s="377" t="s">
        <v>157</v>
      </c>
      <c r="AA148" s="386" t="s">
        <v>731</v>
      </c>
      <c r="AB148" s="387"/>
      <c r="AC148" s="387"/>
      <c r="AD148" s="387"/>
      <c r="AE148" s="387"/>
      <c r="AF148" s="387"/>
      <c r="AG148" s="387"/>
      <c r="AH148" s="387"/>
      <c r="AI148" s="387"/>
      <c r="AJ148" s="387"/>
      <c r="AK148" s="388"/>
      <c r="AL148" s="377" t="s">
        <v>157</v>
      </c>
      <c r="AM148" s="386" t="s">
        <v>732</v>
      </c>
      <c r="AN148" s="387"/>
      <c r="AO148" s="387"/>
      <c r="AP148" s="387"/>
      <c r="AQ148" s="387"/>
      <c r="AR148" s="387"/>
      <c r="AS148" s="387"/>
      <c r="AT148" s="387"/>
      <c r="AU148" s="387"/>
      <c r="AV148" s="387"/>
      <c r="AW148" s="388"/>
    </row>
    <row r="149" spans="1:49" ht="13.5" customHeight="1">
      <c r="B149" s="377"/>
      <c r="C149" s="38" t="s">
        <v>5</v>
      </c>
      <c r="D149" s="38" t="s">
        <v>8</v>
      </c>
      <c r="E149" s="38" t="s">
        <v>11</v>
      </c>
      <c r="F149" s="38" t="s">
        <v>17</v>
      </c>
      <c r="G149" s="38" t="s">
        <v>20</v>
      </c>
      <c r="H149" s="38" t="s">
        <v>23</v>
      </c>
      <c r="I149" s="38" t="s">
        <v>26</v>
      </c>
      <c r="J149" s="38" t="s">
        <v>29</v>
      </c>
      <c r="K149" s="38" t="s">
        <v>32</v>
      </c>
      <c r="L149" s="38" t="s">
        <v>35</v>
      </c>
      <c r="M149" s="38" t="s">
        <v>38</v>
      </c>
      <c r="N149" s="377"/>
      <c r="O149" s="38" t="s">
        <v>5</v>
      </c>
      <c r="P149" s="38" t="s">
        <v>8</v>
      </c>
      <c r="Q149" s="38" t="s">
        <v>11</v>
      </c>
      <c r="R149" s="38" t="s">
        <v>17</v>
      </c>
      <c r="S149" s="38" t="s">
        <v>20</v>
      </c>
      <c r="T149" s="38" t="s">
        <v>23</v>
      </c>
      <c r="U149" s="38" t="s">
        <v>26</v>
      </c>
      <c r="V149" s="38" t="s">
        <v>29</v>
      </c>
      <c r="W149" s="38" t="s">
        <v>32</v>
      </c>
      <c r="X149" s="38" t="s">
        <v>35</v>
      </c>
      <c r="Y149" s="38" t="s">
        <v>38</v>
      </c>
      <c r="Z149" s="377"/>
      <c r="AA149" s="38" t="s">
        <v>5</v>
      </c>
      <c r="AB149" s="38" t="s">
        <v>8</v>
      </c>
      <c r="AC149" s="38" t="s">
        <v>11</v>
      </c>
      <c r="AD149" s="38" t="s">
        <v>17</v>
      </c>
      <c r="AE149" s="38" t="s">
        <v>20</v>
      </c>
      <c r="AF149" s="38" t="s">
        <v>23</v>
      </c>
      <c r="AG149" s="38" t="s">
        <v>26</v>
      </c>
      <c r="AH149" s="38" t="s">
        <v>29</v>
      </c>
      <c r="AI149" s="38" t="s">
        <v>32</v>
      </c>
      <c r="AJ149" s="38" t="s">
        <v>35</v>
      </c>
      <c r="AK149" s="38" t="s">
        <v>38</v>
      </c>
      <c r="AL149" s="377"/>
      <c r="AM149" s="12" t="s">
        <v>5</v>
      </c>
      <c r="AN149" s="13" t="s">
        <v>8</v>
      </c>
      <c r="AO149" s="12" t="s">
        <v>11</v>
      </c>
      <c r="AP149" s="12" t="s">
        <v>17</v>
      </c>
      <c r="AQ149" s="12" t="s">
        <v>20</v>
      </c>
      <c r="AR149" s="12" t="s">
        <v>23</v>
      </c>
      <c r="AS149" s="12" t="s">
        <v>26</v>
      </c>
      <c r="AT149" s="38" t="s">
        <v>29</v>
      </c>
      <c r="AU149" s="38" t="s">
        <v>32</v>
      </c>
      <c r="AV149" s="38" t="s">
        <v>35</v>
      </c>
      <c r="AW149" s="38" t="s">
        <v>38</v>
      </c>
    </row>
    <row r="150" spans="1:49" ht="13.5" customHeight="1">
      <c r="A150" s="297" t="str">
        <f>+'8.คำนวณ'!E89</f>
        <v>อุดรธานี</v>
      </c>
      <c r="B150" s="14" t="str">
        <f>+'8.คำนวณ'!G89</f>
        <v>อุดรธานี,รพศ.</v>
      </c>
      <c r="C150" s="53">
        <f>+'8.คำนวณ'!Y89</f>
        <v>7127.5380086072855</v>
      </c>
      <c r="D150" s="53">
        <f>+'8.คำนวณ'!Z89</f>
        <v>56.859057571092968</v>
      </c>
      <c r="E150" s="53">
        <f>+'8.คำนวณ'!AA89</f>
        <v>4234.8810370366909</v>
      </c>
      <c r="F150" s="53">
        <f>+'8.คำนวณ'!AB89</f>
        <v>2412.9195118907433</v>
      </c>
      <c r="G150" s="53">
        <f>+'8.คำนวณ'!AC89</f>
        <v>82.460668680972205</v>
      </c>
      <c r="H150" s="53">
        <f>+'8.คำนวณ'!AD89</f>
        <v>487.77663255418065</v>
      </c>
      <c r="I150" s="53">
        <f>+'8.คำนวณ'!AE89</f>
        <v>835.30564123810154</v>
      </c>
      <c r="J150" s="53">
        <f>+'8.คำนวณ'!AF89</f>
        <v>683.00048167499347</v>
      </c>
      <c r="K150" s="53">
        <f>+'8.คำนวณ'!AG89</f>
        <v>318.77003159946673</v>
      </c>
      <c r="L150" s="53">
        <f>+'8.คำนวณ'!AH89</f>
        <v>7.1008538430327706</v>
      </c>
      <c r="M150" s="53">
        <f>+'8.คำนวณ'!AI89</f>
        <v>169.27949538884306</v>
      </c>
      <c r="N150" s="14" t="str">
        <f>+B150</f>
        <v>อุดรธานี,รพศ.</v>
      </c>
      <c r="O150" s="50">
        <f>+(C150-C152)*100/C152</f>
        <v>2.3594261334893778</v>
      </c>
      <c r="P150" s="50">
        <f t="shared" ref="P150:Y150" si="299">+(D150-D152)*100/D152</f>
        <v>12.820985519126207</v>
      </c>
      <c r="Q150" s="50">
        <f t="shared" si="299"/>
        <v>10.772257891985781</v>
      </c>
      <c r="R150" s="50">
        <f t="shared" si="299"/>
        <v>12.697508633476874</v>
      </c>
      <c r="S150" s="50">
        <f t="shared" si="299"/>
        <v>-57.214301483094332</v>
      </c>
      <c r="T150" s="50">
        <f t="shared" si="299"/>
        <v>11.403779243024555</v>
      </c>
      <c r="U150" s="50">
        <f t="shared" si="299"/>
        <v>-0.24938240247405238</v>
      </c>
      <c r="V150" s="50">
        <f t="shared" si="299"/>
        <v>15.66777429419751</v>
      </c>
      <c r="W150" s="50">
        <f t="shared" si="299"/>
        <v>-6.1017064162037373</v>
      </c>
      <c r="X150" s="50">
        <f t="shared" si="299"/>
        <v>16.006449564961603</v>
      </c>
      <c r="Y150" s="50">
        <f t="shared" si="299"/>
        <v>84.613247017985913</v>
      </c>
      <c r="Z150" s="14" t="str">
        <f>+N150</f>
        <v>อุดรธานี,รพศ.</v>
      </c>
      <c r="AA150" s="15">
        <f t="shared" ref="AA150:AK151" si="300">+O150/100</f>
        <v>2.3594261334893778E-2</v>
      </c>
      <c r="AB150" s="15">
        <f t="shared" si="300"/>
        <v>0.12820985519126207</v>
      </c>
      <c r="AC150" s="15">
        <f t="shared" si="300"/>
        <v>0.10772257891985781</v>
      </c>
      <c r="AD150" s="15">
        <f t="shared" si="300"/>
        <v>0.12697508633476873</v>
      </c>
      <c r="AE150" s="15">
        <f t="shared" si="300"/>
        <v>-0.57214301483094332</v>
      </c>
      <c r="AF150" s="15">
        <f t="shared" si="300"/>
        <v>0.11403779243024555</v>
      </c>
      <c r="AG150" s="15">
        <f t="shared" si="300"/>
        <v>-2.4938240247405238E-3</v>
      </c>
      <c r="AH150" s="15">
        <f t="shared" si="300"/>
        <v>0.15667774294197512</v>
      </c>
      <c r="AI150" s="15">
        <f t="shared" si="300"/>
        <v>-6.1017064162037372E-2</v>
      </c>
      <c r="AJ150" s="15">
        <f t="shared" si="300"/>
        <v>0.16006449564961603</v>
      </c>
      <c r="AK150" s="15">
        <f t="shared" si="300"/>
        <v>0.84613247017985915</v>
      </c>
      <c r="AL150" s="14" t="str">
        <f>+Z150</f>
        <v>อุดรธานี,รพศ.</v>
      </c>
      <c r="AM150" s="16" t="str">
        <f>+IF(AND(C150&lt;C154),"OK","Not OK")</f>
        <v>OK</v>
      </c>
      <c r="AN150" s="16" t="str">
        <f t="shared" ref="AN150:AW150" si="301">+IF(AND(D150&lt;D154),"OK","Not OK")</f>
        <v>OK</v>
      </c>
      <c r="AO150" s="16" t="str">
        <f t="shared" si="301"/>
        <v>OK</v>
      </c>
      <c r="AP150" s="16" t="str">
        <f t="shared" si="301"/>
        <v>OK</v>
      </c>
      <c r="AQ150" s="16" t="str">
        <f t="shared" si="301"/>
        <v>OK</v>
      </c>
      <c r="AR150" s="16" t="str">
        <f t="shared" si="301"/>
        <v>OK</v>
      </c>
      <c r="AS150" s="16" t="str">
        <f t="shared" si="301"/>
        <v>OK</v>
      </c>
      <c r="AT150" s="16" t="str">
        <f t="shared" si="301"/>
        <v>OK</v>
      </c>
      <c r="AU150" s="16" t="str">
        <f t="shared" si="301"/>
        <v>OK</v>
      </c>
      <c r="AV150" s="16" t="str">
        <f t="shared" si="301"/>
        <v>OK</v>
      </c>
      <c r="AW150" s="16" t="str">
        <f t="shared" si="301"/>
        <v>OK</v>
      </c>
    </row>
    <row r="151" spans="1:49" ht="13.5" customHeight="1">
      <c r="A151" s="297" t="str">
        <f>+'8.คำนวณ'!E90</f>
        <v>สกลนคร</v>
      </c>
      <c r="B151" s="14" t="str">
        <f>+'8.คำนวณ'!G90</f>
        <v>สกลนคร,รพศ.</v>
      </c>
      <c r="C151" s="53">
        <f>+'8.คำนวณ'!Y90</f>
        <v>6798.9527462589886</v>
      </c>
      <c r="D151" s="53">
        <f>+'8.คำนวณ'!Z90</f>
        <v>43.936122172224948</v>
      </c>
      <c r="E151" s="53">
        <f>+'8.คำนวณ'!AA90</f>
        <v>3411.2229923063433</v>
      </c>
      <c r="F151" s="53">
        <f>+'8.คำนวณ'!AB90</f>
        <v>1869.1973532446123</v>
      </c>
      <c r="G151" s="53">
        <f>+'8.คำนวณ'!AC90</f>
        <v>302.99835870122649</v>
      </c>
      <c r="H151" s="53">
        <f>+'8.คำนวณ'!AD90</f>
        <v>387.91472346365811</v>
      </c>
      <c r="I151" s="53">
        <f>+'8.คำนวณ'!AE90</f>
        <v>839.48226756141071</v>
      </c>
      <c r="J151" s="53">
        <f>+'8.คำนวณ'!AF90</f>
        <v>497.96886928321248</v>
      </c>
      <c r="K151" s="53">
        <f>+'8.คำนวณ'!AG90</f>
        <v>360.19871092617149</v>
      </c>
      <c r="L151" s="53">
        <f>+'8.คำนวณ'!AH90</f>
        <v>5.1413169494737545</v>
      </c>
      <c r="M151" s="53">
        <f>+'8.คำนวณ'!AI90</f>
        <v>14.108748004493746</v>
      </c>
      <c r="N151" s="14" t="str">
        <f>+B151</f>
        <v>สกลนคร,รพศ.</v>
      </c>
      <c r="O151" s="50">
        <f>+(C151-C152)*100/C152</f>
        <v>-2.3594261334893778</v>
      </c>
      <c r="P151" s="50">
        <f t="shared" ref="P151:Y151" si="302">+(D151-D152)*100/D152</f>
        <v>-12.820985519126207</v>
      </c>
      <c r="Q151" s="50">
        <f t="shared" si="302"/>
        <v>-10.772257891985781</v>
      </c>
      <c r="R151" s="50">
        <f t="shared" si="302"/>
        <v>-12.697508633476874</v>
      </c>
      <c r="S151" s="50">
        <f t="shared" si="302"/>
        <v>57.214301483094324</v>
      </c>
      <c r="T151" s="50">
        <f t="shared" si="302"/>
        <v>-11.403779243024555</v>
      </c>
      <c r="U151" s="50">
        <f t="shared" si="302"/>
        <v>0.24938240247405238</v>
      </c>
      <c r="V151" s="50">
        <f t="shared" si="302"/>
        <v>-15.66777429419751</v>
      </c>
      <c r="W151" s="50">
        <f t="shared" si="302"/>
        <v>6.1017064162037533</v>
      </c>
      <c r="X151" s="50">
        <f t="shared" si="302"/>
        <v>-16.006449564961589</v>
      </c>
      <c r="Y151" s="50">
        <f t="shared" si="302"/>
        <v>-84.613247017985913</v>
      </c>
      <c r="Z151" s="14" t="str">
        <f>+N151</f>
        <v>สกลนคร,รพศ.</v>
      </c>
      <c r="AA151" s="15">
        <f t="shared" si="300"/>
        <v>-2.3594261334893778E-2</v>
      </c>
      <c r="AB151" s="15">
        <f t="shared" si="300"/>
        <v>-0.12820985519126207</v>
      </c>
      <c r="AC151" s="15">
        <f t="shared" si="300"/>
        <v>-0.10772257891985781</v>
      </c>
      <c r="AD151" s="15">
        <f t="shared" si="300"/>
        <v>-0.12697508633476873</v>
      </c>
      <c r="AE151" s="15">
        <f t="shared" si="300"/>
        <v>0.57214301483094321</v>
      </c>
      <c r="AF151" s="15">
        <f t="shared" si="300"/>
        <v>-0.11403779243024555</v>
      </c>
      <c r="AG151" s="15">
        <f t="shared" si="300"/>
        <v>2.4938240247405238E-3</v>
      </c>
      <c r="AH151" s="15">
        <f t="shared" si="300"/>
        <v>-0.15667774294197512</v>
      </c>
      <c r="AI151" s="15">
        <f t="shared" si="300"/>
        <v>6.1017064162037532E-2</v>
      </c>
      <c r="AJ151" s="15">
        <f t="shared" si="300"/>
        <v>-0.16006449564961589</v>
      </c>
      <c r="AK151" s="15">
        <f t="shared" si="300"/>
        <v>-0.84613247017985915</v>
      </c>
      <c r="AL151" s="14" t="str">
        <f>+Z151</f>
        <v>สกลนคร,รพศ.</v>
      </c>
      <c r="AM151" s="16" t="str">
        <f>+IF(AND(C151&lt;C154),"OK","Not OK")</f>
        <v>OK</v>
      </c>
      <c r="AN151" s="16" t="str">
        <f t="shared" ref="AN151:AW151" si="303">+IF(AND(D151&lt;D154),"OK","Not OK")</f>
        <v>OK</v>
      </c>
      <c r="AO151" s="16" t="str">
        <f t="shared" si="303"/>
        <v>OK</v>
      </c>
      <c r="AP151" s="16" t="str">
        <f t="shared" si="303"/>
        <v>OK</v>
      </c>
      <c r="AQ151" s="16" t="str">
        <f t="shared" si="303"/>
        <v>OK</v>
      </c>
      <c r="AR151" s="16" t="str">
        <f t="shared" si="303"/>
        <v>OK</v>
      </c>
      <c r="AS151" s="16" t="str">
        <f t="shared" si="303"/>
        <v>OK</v>
      </c>
      <c r="AT151" s="16" t="str">
        <f t="shared" si="303"/>
        <v>OK</v>
      </c>
      <c r="AU151" s="16" t="str">
        <f t="shared" si="303"/>
        <v>OK</v>
      </c>
      <c r="AV151" s="16" t="str">
        <f t="shared" si="303"/>
        <v>OK</v>
      </c>
      <c r="AW151" s="16" t="str">
        <f t="shared" si="303"/>
        <v>OK</v>
      </c>
    </row>
    <row r="152" spans="1:49" ht="13.5" customHeight="1">
      <c r="B152" s="18" t="s">
        <v>144</v>
      </c>
      <c r="C152" s="19">
        <f t="shared" ref="C152:M152" si="304">AVERAGE(C150:C151)</f>
        <v>6963.245377433137</v>
      </c>
      <c r="D152" s="19">
        <f t="shared" si="304"/>
        <v>50.397589871658958</v>
      </c>
      <c r="E152" s="19">
        <f t="shared" si="304"/>
        <v>3823.0520146715171</v>
      </c>
      <c r="F152" s="19">
        <f t="shared" si="304"/>
        <v>2141.0584325676778</v>
      </c>
      <c r="G152" s="19">
        <f t="shared" si="304"/>
        <v>192.72951369109936</v>
      </c>
      <c r="H152" s="19">
        <f t="shared" si="304"/>
        <v>437.84567800891938</v>
      </c>
      <c r="I152" s="19">
        <f t="shared" si="304"/>
        <v>837.39395439975613</v>
      </c>
      <c r="J152" s="19">
        <f t="shared" si="304"/>
        <v>590.48467547910298</v>
      </c>
      <c r="K152" s="19">
        <f t="shared" si="304"/>
        <v>339.48437126281908</v>
      </c>
      <c r="L152" s="19">
        <f t="shared" si="304"/>
        <v>6.1210853962532621</v>
      </c>
      <c r="M152" s="19">
        <f t="shared" si="304"/>
        <v>91.694121696668404</v>
      </c>
      <c r="P152" s="48"/>
      <c r="U152" s="48"/>
      <c r="V152" s="48"/>
      <c r="W152" s="48"/>
      <c r="X152" s="48"/>
      <c r="Y152" s="48"/>
      <c r="AB152" s="59"/>
      <c r="AG152" s="59"/>
      <c r="AH152" s="59"/>
      <c r="AI152" s="59"/>
      <c r="AJ152" s="59"/>
      <c r="AK152" s="59"/>
      <c r="AN152" s="11"/>
      <c r="AS152" s="11"/>
      <c r="AT152" s="59"/>
      <c r="AU152" s="59"/>
      <c r="AV152" s="59"/>
      <c r="AW152" s="59"/>
    </row>
    <row r="153" spans="1:49" ht="13.5" customHeight="1">
      <c r="B153" s="20" t="s">
        <v>268</v>
      </c>
      <c r="C153" s="21">
        <f t="shared" ref="C153:M153" si="305">STDEV(C150:C151)</f>
        <v>232.34486720444153</v>
      </c>
      <c r="D153" s="21">
        <f t="shared" si="305"/>
        <v>9.137895253375282</v>
      </c>
      <c r="E153" s="21">
        <f t="shared" si="305"/>
        <v>582.41418880767901</v>
      </c>
      <c r="F153" s="21">
        <f t="shared" si="305"/>
        <v>384.46962546006654</v>
      </c>
      <c r="G153" s="21">
        <f t="shared" si="305"/>
        <v>155.94369612053859</v>
      </c>
      <c r="H153" s="21">
        <f t="shared" si="305"/>
        <v>70.613033100143312</v>
      </c>
      <c r="I153" s="21">
        <f t="shared" si="305"/>
        <v>2.9533207956941481</v>
      </c>
      <c r="J153" s="21">
        <f t="shared" si="305"/>
        <v>130.83710785610893</v>
      </c>
      <c r="K153" s="21">
        <f t="shared" si="305"/>
        <v>29.294500087515864</v>
      </c>
      <c r="L153" s="21">
        <f t="shared" si="305"/>
        <v>1.3856018254208091</v>
      </c>
      <c r="M153" s="21">
        <f t="shared" si="305"/>
        <v>109.72228771725811</v>
      </c>
      <c r="V153" s="184"/>
      <c r="W153" s="184"/>
      <c r="X153" s="184"/>
      <c r="Y153" s="184"/>
    </row>
    <row r="154" spans="1:49" ht="13.5" customHeight="1">
      <c r="B154" s="20" t="s">
        <v>269</v>
      </c>
      <c r="C154" s="21">
        <f>+C152+C153</f>
        <v>7195.5902446375785</v>
      </c>
      <c r="D154" s="21">
        <f t="shared" ref="D154:M154" si="306">+D152+D153</f>
        <v>59.535485125034242</v>
      </c>
      <c r="E154" s="21">
        <f t="shared" si="306"/>
        <v>4405.4662034791963</v>
      </c>
      <c r="F154" s="21">
        <f t="shared" si="306"/>
        <v>2525.5280580277445</v>
      </c>
      <c r="G154" s="21">
        <f t="shared" si="306"/>
        <v>348.67320981163795</v>
      </c>
      <c r="H154" s="21">
        <f t="shared" si="306"/>
        <v>508.45871110906268</v>
      </c>
      <c r="I154" s="21">
        <f t="shared" si="306"/>
        <v>840.34727519545027</v>
      </c>
      <c r="J154" s="21">
        <f t="shared" si="306"/>
        <v>721.32178333521188</v>
      </c>
      <c r="K154" s="21">
        <f t="shared" si="306"/>
        <v>368.77887135033495</v>
      </c>
      <c r="L154" s="21">
        <f t="shared" si="306"/>
        <v>7.5066872216740714</v>
      </c>
      <c r="M154" s="21">
        <f t="shared" si="306"/>
        <v>201.41640941392652</v>
      </c>
      <c r="V154" s="184"/>
      <c r="W154" s="184"/>
      <c r="X154" s="184"/>
      <c r="Y154" s="184"/>
    </row>
  </sheetData>
  <mergeCells count="104">
    <mergeCell ref="B14:B15"/>
    <mergeCell ref="N14:N15"/>
    <mergeCell ref="Z14:Z15"/>
    <mergeCell ref="AL14:AL15"/>
    <mergeCell ref="B2:B3"/>
    <mergeCell ref="N2:N3"/>
    <mergeCell ref="Z2:Z3"/>
    <mergeCell ref="C2:M2"/>
    <mergeCell ref="O2:Y2"/>
    <mergeCell ref="AA2:AK2"/>
    <mergeCell ref="C14:M14"/>
    <mergeCell ref="B75:B76"/>
    <mergeCell ref="N75:N76"/>
    <mergeCell ref="Z75:Z76"/>
    <mergeCell ref="AL75:AL76"/>
    <mergeCell ref="B64:B65"/>
    <mergeCell ref="N64:N65"/>
    <mergeCell ref="Z64:Z65"/>
    <mergeCell ref="AL29:AL30"/>
    <mergeCell ref="B47:B48"/>
    <mergeCell ref="N47:N48"/>
    <mergeCell ref="Z47:Z48"/>
    <mergeCell ref="AL47:AL48"/>
    <mergeCell ref="B29:B30"/>
    <mergeCell ref="N29:N30"/>
    <mergeCell ref="Z29:Z30"/>
    <mergeCell ref="C29:M29"/>
    <mergeCell ref="C47:M47"/>
    <mergeCell ref="C64:M64"/>
    <mergeCell ref="C75:M75"/>
    <mergeCell ref="AA64:AK64"/>
    <mergeCell ref="AA47:AK47"/>
    <mergeCell ref="AA29:AK29"/>
    <mergeCell ref="AL64:AL65"/>
    <mergeCell ref="AA75:AK75"/>
    <mergeCell ref="Z117:Z118"/>
    <mergeCell ref="AL117:AL118"/>
    <mergeCell ref="B107:B108"/>
    <mergeCell ref="N107:N108"/>
    <mergeCell ref="Z107:Z108"/>
    <mergeCell ref="AA107:AK107"/>
    <mergeCell ref="AL86:AL87"/>
    <mergeCell ref="B96:B97"/>
    <mergeCell ref="N96:N97"/>
    <mergeCell ref="Z96:Z97"/>
    <mergeCell ref="AL96:AL97"/>
    <mergeCell ref="B86:B87"/>
    <mergeCell ref="N86:N87"/>
    <mergeCell ref="Z86:Z87"/>
    <mergeCell ref="C117:M117"/>
    <mergeCell ref="C96:M96"/>
    <mergeCell ref="C107:M107"/>
    <mergeCell ref="C86:M86"/>
    <mergeCell ref="AL107:AL108"/>
    <mergeCell ref="O96:Y96"/>
    <mergeCell ref="O107:Y107"/>
    <mergeCell ref="O117:Y117"/>
    <mergeCell ref="B117:B118"/>
    <mergeCell ref="N117:N118"/>
    <mergeCell ref="B148:B149"/>
    <mergeCell ref="N148:N149"/>
    <mergeCell ref="Z148:Z149"/>
    <mergeCell ref="AL129:AL130"/>
    <mergeCell ref="B139:B140"/>
    <mergeCell ref="N139:N140"/>
    <mergeCell ref="Z139:Z140"/>
    <mergeCell ref="AL139:AL140"/>
    <mergeCell ref="B129:B130"/>
    <mergeCell ref="N129:N130"/>
    <mergeCell ref="Z129:Z130"/>
    <mergeCell ref="C129:M129"/>
    <mergeCell ref="C139:M139"/>
    <mergeCell ref="C148:M148"/>
    <mergeCell ref="AL148:AL149"/>
    <mergeCell ref="AA148:AK148"/>
    <mergeCell ref="AA139:AK139"/>
    <mergeCell ref="O129:Y129"/>
    <mergeCell ref="O139:Y139"/>
    <mergeCell ref="O148:Y148"/>
    <mergeCell ref="AA129:AK129"/>
    <mergeCell ref="AA117:AK117"/>
    <mergeCell ref="AM148:AW148"/>
    <mergeCell ref="AM2:AW2"/>
    <mergeCell ref="O14:Y14"/>
    <mergeCell ref="O29:Y29"/>
    <mergeCell ref="O47:Y47"/>
    <mergeCell ref="O64:Y64"/>
    <mergeCell ref="O75:Y75"/>
    <mergeCell ref="O86:Y86"/>
    <mergeCell ref="AL2:AL3"/>
    <mergeCell ref="AM86:AW86"/>
    <mergeCell ref="AM96:AW96"/>
    <mergeCell ref="AM107:AW107"/>
    <mergeCell ref="AM117:AW117"/>
    <mergeCell ref="AM129:AW129"/>
    <mergeCell ref="AM139:AW139"/>
    <mergeCell ref="AA14:AK14"/>
    <mergeCell ref="AM14:AW14"/>
    <mergeCell ref="AM29:AW29"/>
    <mergeCell ref="AM47:AW47"/>
    <mergeCell ref="AM64:AW64"/>
    <mergeCell ref="AM75:AW75"/>
    <mergeCell ref="AA96:AK96"/>
    <mergeCell ref="AA86:AK86"/>
  </mergeCells>
  <conditionalFormatting sqref="AM1:AW1048576">
    <cfRule type="containsText" dxfId="0" priority="1" operator="containsText" text="Not OK">
      <formula>NOT(ISERROR(SEARCH("Not OK",AM1)))</formula>
    </cfRule>
  </conditionalFormatting>
  <pageMargins left="0.7" right="0.7" top="0.75" bottom="0.75" header="0.3" footer="0.3"/>
  <pageSetup paperSize="9" scale="96" orientation="landscape" r:id="rId1"/>
  <colBreaks count="3" manualBreakCount="3">
    <brk id="8" max="153" man="1"/>
    <brk id="16" max="1048575" man="1"/>
    <brk id="30" max="153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R109"/>
  <sheetViews>
    <sheetView topLeftCell="A4" zoomScale="69" zoomScaleNormal="69" workbookViewId="0">
      <selection activeCell="J4" sqref="J4"/>
    </sheetView>
  </sheetViews>
  <sheetFormatPr defaultRowHeight="14.4"/>
  <cols>
    <col min="1" max="1" width="20.5546875" style="11" customWidth="1"/>
    <col min="2" max="3" width="16.5546875" style="11" customWidth="1"/>
    <col min="4" max="8" width="13.5546875" style="11" customWidth="1"/>
    <col min="9" max="9" width="20.6640625" style="11" customWidth="1"/>
    <col min="10" max="10" width="16.6640625" style="11" customWidth="1"/>
    <col min="11" max="11" width="16.6640625" style="22" customWidth="1"/>
    <col min="12" max="15" width="13.5546875" style="11" customWidth="1"/>
    <col min="16" max="16" width="13.5546875" style="22" customWidth="1"/>
    <col min="18" max="18" width="10.88671875" bestFit="1" customWidth="1"/>
  </cols>
  <sheetData>
    <row r="1" spans="1:18" ht="15">
      <c r="A1" s="24" t="s">
        <v>1360</v>
      </c>
      <c r="B1" s="24"/>
      <c r="C1" s="24"/>
      <c r="D1" s="24"/>
      <c r="E1" s="24"/>
      <c r="F1" s="24"/>
      <c r="G1" s="24"/>
      <c r="H1" s="24"/>
      <c r="I1" s="24" t="s">
        <v>1361</v>
      </c>
      <c r="J1" s="24"/>
      <c r="K1" s="25"/>
      <c r="L1" s="24"/>
      <c r="M1" s="24"/>
      <c r="N1" s="24"/>
      <c r="O1" s="24"/>
      <c r="P1" s="25"/>
    </row>
    <row r="2" spans="1:18">
      <c r="A2" s="377" t="s">
        <v>51</v>
      </c>
      <c r="B2" s="378" t="s">
        <v>135</v>
      </c>
      <c r="C2" s="379"/>
      <c r="D2" s="379"/>
      <c r="E2" s="379"/>
      <c r="F2" s="379"/>
      <c r="G2" s="379"/>
      <c r="H2" s="380"/>
      <c r="I2" s="377" t="s">
        <v>51</v>
      </c>
      <c r="J2" s="378" t="s">
        <v>4</v>
      </c>
      <c r="K2" s="379"/>
      <c r="L2" s="379"/>
      <c r="M2" s="379"/>
      <c r="N2" s="379"/>
      <c r="O2" s="379"/>
      <c r="P2" s="380"/>
    </row>
    <row r="3" spans="1:18">
      <c r="A3" s="377"/>
      <c r="B3" s="12" t="s">
        <v>137</v>
      </c>
      <c r="C3" s="13" t="s">
        <v>138</v>
      </c>
      <c r="D3" s="12" t="s">
        <v>139</v>
      </c>
      <c r="E3" s="12" t="s">
        <v>140</v>
      </c>
      <c r="F3" s="12" t="s">
        <v>141</v>
      </c>
      <c r="G3" s="12" t="s">
        <v>142</v>
      </c>
      <c r="H3" s="12" t="s">
        <v>143</v>
      </c>
      <c r="I3" s="377"/>
      <c r="J3" s="12" t="s">
        <v>137</v>
      </c>
      <c r="K3" s="13" t="s">
        <v>138</v>
      </c>
      <c r="L3" s="12" t="s">
        <v>139</v>
      </c>
      <c r="M3" s="12" t="s">
        <v>140</v>
      </c>
      <c r="N3" s="12" t="s">
        <v>141</v>
      </c>
      <c r="O3" s="12" t="s">
        <v>142</v>
      </c>
      <c r="P3" s="12" t="s">
        <v>143</v>
      </c>
    </row>
    <row r="4" spans="1:18">
      <c r="A4" s="295" t="str">
        <f>+'9.รายได้(แยกกลุ่ม)'!B10</f>
        <v>วังยาง,รพช.</v>
      </c>
      <c r="B4" s="300">
        <f>+'9.รายได้(แยกกลุ่ม)'!C10</f>
        <v>1496.8404399381336</v>
      </c>
      <c r="C4" s="300">
        <f>+'9.รายได้(แยกกลุ่ม)'!D10</f>
        <v>350.91934009279947</v>
      </c>
      <c r="D4" s="300">
        <f>+'9.รายได้(แยกกลุ่ม)'!E10</f>
        <v>1783.3945652173911</v>
      </c>
      <c r="E4" s="300">
        <f>+'9.รายได้(แยกกลุ่ม)'!F10</f>
        <v>17938.298846153848</v>
      </c>
      <c r="F4" s="300">
        <f>+'9.รายได้(แยกกลุ่ม)'!G10</f>
        <v>7.6920811727802318</v>
      </c>
      <c r="G4" s="300">
        <f>+'9.รายได้(แยกกลุ่ม)'!H10</f>
        <v>28.561775814608541</v>
      </c>
      <c r="H4" s="300">
        <f>+'9.รายได้(แยกกลุ่ม)'!I10</f>
        <v>774.60226757174769</v>
      </c>
      <c r="I4" s="16" t="str">
        <f>+'9.รายได้(แยกกลุ่ม)'!R10</f>
        <v>วังยาง,รพช.</v>
      </c>
      <c r="J4" s="301">
        <f>+'9.รายได้(แยกกลุ่ม)'!S10</f>
        <v>9.6538366626453737E-2</v>
      </c>
      <c r="K4" s="301">
        <f>+'9.รายได้(แยกกลุ่ม)'!T10</f>
        <v>-0.39688917716619676</v>
      </c>
      <c r="L4" s="301">
        <f>+'9.รายได้(แยกกลุ่ม)'!U10</f>
        <v>9.0527821218080409E-2</v>
      </c>
      <c r="M4" s="301">
        <f>+'9.รายได้(แยกกลุ่ม)'!V10</f>
        <v>0.44784667072759982</v>
      </c>
      <c r="N4" s="301">
        <f>+'9.รายได้(แยกกลุ่ม)'!W10</f>
        <v>-0.44539898915703641</v>
      </c>
      <c r="O4" s="301">
        <f>+'9.รายได้(แยกกลุ่ม)'!X10</f>
        <v>-0.54842135542577419</v>
      </c>
      <c r="P4" s="301">
        <f>+'9.รายได้(แยกกลุ่ม)'!Y10</f>
        <v>-0.44343526861742449</v>
      </c>
      <c r="R4" s="296"/>
    </row>
    <row r="5" spans="1:18">
      <c r="A5" s="295" t="str">
        <f>+'9.รายได้(แยกกลุ่ม)'!B20</f>
        <v>นาทม,รพช.</v>
      </c>
      <c r="B5" s="300">
        <f>+'9.รายได้(แยกกลุ่ม)'!C20</f>
        <v>1526.8980927047371</v>
      </c>
      <c r="C5" s="300">
        <f>+'9.รายได้(แยกกลุ่ม)'!D20</f>
        <v>452.04486784764282</v>
      </c>
      <c r="D5" s="300">
        <f>+'9.รายได้(แยกกลุ่ม)'!E20</f>
        <v>323.91558441558436</v>
      </c>
      <c r="E5" s="300">
        <f>+'9.รายได้(แยกกลุ่ม)'!F20</f>
        <v>2733.307606936417</v>
      </c>
      <c r="F5" s="300">
        <f>+'9.รายได้(แยกกลุ่ม)'!G20</f>
        <v>10.753310001686625</v>
      </c>
      <c r="G5" s="300">
        <f>+'9.รายได้(แยกกลุ่ม)'!H20</f>
        <v>31.221938775510203</v>
      </c>
      <c r="H5" s="300">
        <f>+'9.รายได้(แยกกลุ่ม)'!I20</f>
        <v>1246.9888267587298</v>
      </c>
      <c r="I5" s="16" t="str">
        <f>+'9.รายได้(แยกกลุ่ม)'!R20</f>
        <v>นาทม,รพช.</v>
      </c>
      <c r="J5" s="301">
        <f>+'9.รายได้(แยกกลุ่ม)'!S20</f>
        <v>0.16832302587466635</v>
      </c>
      <c r="K5" s="301">
        <f>+'9.รายได้(แยกกลุ่ม)'!T20</f>
        <v>0.45793804113182573</v>
      </c>
      <c r="L5" s="301">
        <f>+'9.รายได้(แยกกลุ่ม)'!U20</f>
        <v>-0.6578446288625992</v>
      </c>
      <c r="M5" s="301">
        <f>+'9.รายได้(แยกกลุ่ม)'!V20</f>
        <v>-0.19428413190290431</v>
      </c>
      <c r="N5" s="301">
        <f>+'9.รายได้(แยกกลุ่ม)'!W20</f>
        <v>-0.20821887242051548</v>
      </c>
      <c r="O5" s="301">
        <f>+'9.รายได้(แยกกลุ่ม)'!X20</f>
        <v>-0.29225074419185332</v>
      </c>
      <c r="P5" s="301">
        <f>+'9.รายได้(แยกกลุ่ม)'!Y20</f>
        <v>0.46921326704173905</v>
      </c>
    </row>
    <row r="6" spans="1:18">
      <c r="A6" s="299" t="str">
        <f>+'9.รายได้(แยกกลุ่ม)'!B41</f>
        <v>ปลาปาก,รพช.</v>
      </c>
      <c r="B6" s="299">
        <f>+'9.รายได้(แยกกลุ่ม)'!C41</f>
        <v>814.27859134823734</v>
      </c>
      <c r="C6" s="299">
        <f>+'9.รายได้(แยกกลุ่ม)'!D41</f>
        <v>247.5306451859594</v>
      </c>
      <c r="D6" s="299">
        <f>+'9.รายได้(แยกกลุ่ม)'!E41</f>
        <v>331.22756211180121</v>
      </c>
      <c r="E6" s="299">
        <f>+'9.รายได้(แยกกลุ่ม)'!F41</f>
        <v>3913.5854068522481</v>
      </c>
      <c r="F6" s="299">
        <f>+'9.รายได้(แยกกลุ่ม)'!G41</f>
        <v>2.7336138541169559</v>
      </c>
      <c r="G6" s="299">
        <f>+'9.รายได้(แยกกลุ่ม)'!H41</f>
        <v>21.902783304577657</v>
      </c>
      <c r="H6" s="299">
        <f>+'9.รายได้(แยกกลุ่ม)'!I41</f>
        <v>745.52972622294726</v>
      </c>
      <c r="I6" s="16" t="str">
        <f>+'9.รายได้(แยกกลุ่ม)'!R41</f>
        <v>ปลาปาก,รพช.</v>
      </c>
      <c r="J6" s="301">
        <f>+'9.รายได้(แยกกลุ่ม)'!S41</f>
        <v>-0.37021772680857679</v>
      </c>
      <c r="K6" s="301">
        <f>+'9.รายได้(แยกกลุ่ม)'!T41</f>
        <v>-0.12547721352901273</v>
      </c>
      <c r="L6" s="301">
        <f>+'9.รายได้(แยกกลุ่ม)'!U41</f>
        <v>-0.60630567740115016</v>
      </c>
      <c r="M6" s="301">
        <f>+'9.รายได้(แยกกลุ่ม)'!V41</f>
        <v>-3.6289241869832997E-2</v>
      </c>
      <c r="N6" s="301">
        <f>+'9.รายได้(แยกกลุ่ม)'!W41</f>
        <v>-0.65457165559037545</v>
      </c>
      <c r="O6" s="301">
        <f>+'9.รายได้(แยกกลุ่ม)'!X41</f>
        <v>-0.44940444106535471</v>
      </c>
      <c r="P6" s="301">
        <f>+'9.รายได้(แยกกลุ่ม)'!Y41</f>
        <v>-0.13906471685582825</v>
      </c>
    </row>
    <row r="7" spans="1:18">
      <c r="A7" s="299" t="str">
        <f>+'9.รายได้(แยกกลุ่ม)'!B42</f>
        <v>ท่าอุเทน,รพช.</v>
      </c>
      <c r="B7" s="299">
        <f>+'9.รายได้(แยกกลุ่ม)'!C42</f>
        <v>767.15894312604144</v>
      </c>
      <c r="C7" s="299">
        <f>+'9.รายได้(แยกกลุ่ม)'!D42</f>
        <v>153.35888391047868</v>
      </c>
      <c r="D7" s="299">
        <f>+'9.รายได้(แยกกลุ่ม)'!E42</f>
        <v>361.44735240690284</v>
      </c>
      <c r="E7" s="299">
        <f>+'9.รายได้(แยกกลุ่ม)'!F42</f>
        <v>2651.4525704399412</v>
      </c>
      <c r="F7" s="299">
        <f>+'9.รายได้(แยกกลุ่ม)'!G42</f>
        <v>1.7076848167363454</v>
      </c>
      <c r="G7" s="299">
        <f>+'9.รายได้(แยกกลุ่ม)'!H42</f>
        <v>26.99266273778942</v>
      </c>
      <c r="H7" s="299">
        <f>+'9.รายได้(แยกกลุ่ม)'!I42</f>
        <v>696.01835614896208</v>
      </c>
      <c r="I7" s="16" t="str">
        <f>+'9.รายได้(แยกกลุ่ม)'!R42</f>
        <v>ท่าอุเทน,รพช.</v>
      </c>
      <c r="J7" s="301">
        <f>+'9.รายได้(แยกกลุ่ม)'!S42</f>
        <v>-0.40666117440090555</v>
      </c>
      <c r="K7" s="301">
        <f>+'9.รายได้(แยกกลุ่ม)'!T42</f>
        <v>-0.45818491125930344</v>
      </c>
      <c r="L7" s="301">
        <f>+'9.รายได้(แยกกลุ่ม)'!U42</f>
        <v>-0.5703866862596656</v>
      </c>
      <c r="M7" s="301">
        <f>+'9.รายได้(แยกกลุ่ม)'!V42</f>
        <v>-0.34708634125348858</v>
      </c>
      <c r="N7" s="301">
        <f>+'9.รายได้(แยกกลุ่ม)'!W42</f>
        <v>-0.78421138811163937</v>
      </c>
      <c r="O7" s="301">
        <f>+'9.รายได้(แยกกลุ่ม)'!X42</f>
        <v>-0.32145426357108742</v>
      </c>
      <c r="P7" s="301">
        <f>+'9.รายได้(แยกกลุ่ม)'!Y42</f>
        <v>-0.19624028466243665</v>
      </c>
    </row>
    <row r="8" spans="1:18">
      <c r="A8" s="299" t="str">
        <f>+'9.รายได้(แยกกลุ่ม)'!B57</f>
        <v>บ้านแพง,รพช.</v>
      </c>
      <c r="B8" s="299">
        <f>+'9.รายได้(แยกกลุ่ม)'!C57</f>
        <v>1267.021504408387</v>
      </c>
      <c r="C8" s="299">
        <f>+'9.รายได้(แยกกลุ่ม)'!D57</f>
        <v>217.75570645328594</v>
      </c>
      <c r="D8" s="299">
        <f>+'9.รายได้(แยกกลุ่ม)'!E57</f>
        <v>352.40269968763943</v>
      </c>
      <c r="E8" s="299">
        <f>+'9.รายได้(แยกกลุ่ม)'!F57</f>
        <v>4841.2215343443359</v>
      </c>
      <c r="F8" s="299">
        <f>+'9.รายได้(แยกกลุ่ม)'!G57</f>
        <v>1.4797679683078664</v>
      </c>
      <c r="G8" s="299">
        <f>+'9.รายได้(แยกกลุ่ม)'!H57</f>
        <v>118.91672325976231</v>
      </c>
      <c r="H8" s="299">
        <f>+'9.รายได้(แยกกลุ่ม)'!I57</f>
        <v>1165.8465796102837</v>
      </c>
      <c r="I8" s="16" t="str">
        <f>+'9.รายได้(แยกกลุ่ม)'!R57</f>
        <v>บ้านแพง,รพช.</v>
      </c>
      <c r="J8" s="301">
        <f>+'9.รายได้(แยกกลุ่ม)'!S57</f>
        <v>-5.3648294452427372E-2</v>
      </c>
      <c r="K8" s="301">
        <f>+'9.รายได้(แยกกลุ่ม)'!T57</f>
        <v>-0.20924113000536138</v>
      </c>
      <c r="L8" s="301">
        <f>+'9.รายได้(แยกกลุ่ม)'!U57</f>
        <v>-0.5840663837115474</v>
      </c>
      <c r="M8" s="301">
        <f>+'9.รายได้(แยกกลุ่ม)'!V57</f>
        <v>0.16869117134410785</v>
      </c>
      <c r="N8" s="301">
        <f>+'9.รายได้(แยกกลุ่ม)'!W57</f>
        <v>-0.82060729489860251</v>
      </c>
      <c r="O8" s="301">
        <f>+'9.รายได้(แยกกลุ่ม)'!X57</f>
        <v>0.62893947873292866</v>
      </c>
      <c r="P8" s="301">
        <f>+'9.รายได้(แยกกลุ่ม)'!Y57</f>
        <v>0.28322274316777524</v>
      </c>
    </row>
    <row r="9" spans="1:18">
      <c r="A9" s="299" t="str">
        <f>+'9.รายได้(แยกกลุ่ม)'!B58</f>
        <v>นาหว้า,รพช.</v>
      </c>
      <c r="B9" s="299">
        <f>+'9.รายได้(แยกกลุ่ม)'!C58</f>
        <v>1097.5937917860554</v>
      </c>
      <c r="C9" s="299">
        <f>+'9.รายได้(แยกกลุ่ม)'!D58</f>
        <v>206.36815053592275</v>
      </c>
      <c r="D9" s="299">
        <f>+'9.รายได้(แยกกลุ่ม)'!E58</f>
        <v>346.33484499999997</v>
      </c>
      <c r="E9" s="299">
        <f>+'9.รายได้(แยกกลุ่ม)'!F58</f>
        <v>2485.9331576172904</v>
      </c>
      <c r="F9" s="299">
        <f>+'9.รายได้(แยกกลุ่ม)'!G58</f>
        <v>2.9033727651566075</v>
      </c>
      <c r="G9" s="299">
        <f>+'9.รายได้(แยกกลุ่ม)'!H58</f>
        <v>31.002573310544811</v>
      </c>
      <c r="H9" s="299">
        <f>+'9.รายได้(แยกกลุ่ม)'!I58</f>
        <v>793.01159131911277</v>
      </c>
      <c r="I9" s="16" t="str">
        <f>+'9.รายได้(แยกกลุ่ม)'!R58</f>
        <v>นาหว้า,รพช.</v>
      </c>
      <c r="J9" s="301">
        <f>+'9.รายได้(แยกกลุ่ม)'!S58</f>
        <v>-0.18019563737383631</v>
      </c>
      <c r="K9" s="301">
        <f>+'9.รายได้(แยกกลุ่ม)'!T58</f>
        <v>-0.25059394227320719</v>
      </c>
      <c r="L9" s="301">
        <f>+'9.รายได้(แยกกลุ่ม)'!U58</f>
        <v>-0.59122814707368887</v>
      </c>
      <c r="M9" s="301">
        <f>+'9.รายได้(แยกกลุ่ม)'!V58</f>
        <v>-0.39988531546256101</v>
      </c>
      <c r="N9" s="301">
        <f>+'9.รายได้(แยกกลุ่ม)'!W58</f>
        <v>-0.6480232675567642</v>
      </c>
      <c r="O9" s="301">
        <f>+'9.รายได้(แยกกลุ่ม)'!X58</f>
        <v>-0.57532200498374875</v>
      </c>
      <c r="P9" s="301">
        <f>+'9.รายได้(แยกกลุ่ม)'!Y58</f>
        <v>-0.12714886557670491</v>
      </c>
    </row>
    <row r="10" spans="1:18">
      <c r="A10" s="299" t="str">
        <f>+'9.รายได้(แยกกลุ่ม)'!B70</f>
        <v>เรณูนคร,รพช.</v>
      </c>
      <c r="B10" s="299">
        <f>+'9.รายได้(แยกกลุ่ม)'!C70</f>
        <v>1077.2458576854744</v>
      </c>
      <c r="C10" s="299">
        <f>+'9.รายได้(แยกกลุ่ม)'!D70</f>
        <v>471.23963180787848</v>
      </c>
      <c r="D10" s="299">
        <f>+'9.รายได้(แยกกลุ่ม)'!E70</f>
        <v>665.10624788494079</v>
      </c>
      <c r="E10" s="299">
        <f>+'9.รายได้(แยกกลุ่ม)'!F70</f>
        <v>5757.7601608125269</v>
      </c>
      <c r="F10" s="299">
        <f>+'9.รายได้(แยกกลุ่ม)'!G70</f>
        <v>7.018796338573261</v>
      </c>
      <c r="G10" s="299">
        <f>+'9.รายได้(แยกกลุ่ม)'!H70</f>
        <v>30.979507751179526</v>
      </c>
      <c r="H10" s="299">
        <f>+'9.รายได้(แยกกลุ่ม)'!I70</f>
        <v>1016.2537918887459</v>
      </c>
      <c r="I10" s="16" t="str">
        <f>+'9.รายได้(แยกกลุ่ม)'!R70</f>
        <v>เรณูนคร,รพช.</v>
      </c>
      <c r="J10" s="301">
        <f>+'9.รายได้(แยกกลุ่ม)'!S70</f>
        <v>-0.16786676974324366</v>
      </c>
      <c r="K10" s="301">
        <f>+'9.รายได้(แยกกลุ่ม)'!T70</f>
        <v>0.28407318132576698</v>
      </c>
      <c r="L10" s="301">
        <f>+'9.รายได้(แยกกลุ่ม)'!U70</f>
        <v>-0.51465941134492244</v>
      </c>
      <c r="M10" s="301">
        <f>+'9.รายได้(แยกกลุ่ม)'!V70</f>
        <v>-0.31331216224458497</v>
      </c>
      <c r="N10" s="301">
        <f>+'9.รายได้(แยกกลุ่ม)'!W70</f>
        <v>-0.41276683022837202</v>
      </c>
      <c r="O10" s="301">
        <f>+'9.รายได้(แยกกลุ่ม)'!X70</f>
        <v>-0.48176929926530632</v>
      </c>
      <c r="P10" s="301">
        <f>+'9.รายได้(แยกกลุ่ม)'!Y70</f>
        <v>8.2061678459093929E-2</v>
      </c>
    </row>
    <row r="11" spans="1:18">
      <c r="A11" s="299" t="str">
        <f>+'9.รายได้(แยกกลุ่ม)'!B71</f>
        <v>โพนสวรรค์,รพช.</v>
      </c>
      <c r="B11" s="299">
        <f>+'9.รายได้(แยกกลุ่ม)'!C71</f>
        <v>1098.6317231755697</v>
      </c>
      <c r="C11" s="299">
        <f>+'9.รายได้(แยกกลุ่ม)'!D71</f>
        <v>270.78851808284895</v>
      </c>
      <c r="D11" s="299">
        <f>+'9.รายได้(แยกกลุ่ม)'!E71</f>
        <v>169.48909756097561</v>
      </c>
      <c r="E11" s="299">
        <f>+'9.รายได้(แยกกลุ่ม)'!F71</f>
        <v>3169.6966191904048</v>
      </c>
      <c r="F11" s="299">
        <f>+'9.รายได้(แยกกลุ่ม)'!G71</f>
        <v>8.3225567663413038</v>
      </c>
      <c r="G11" s="299">
        <f>+'9.รายได้(แยกกลุ่ม)'!H71</f>
        <v>29.988417428428789</v>
      </c>
      <c r="H11" s="299">
        <f>+'9.รายได้(แยกกลุ่ม)'!I71</f>
        <v>646.04560729772118</v>
      </c>
      <c r="I11" s="16" t="str">
        <f>+'9.รายได้(แยกกลุ่ม)'!R71</f>
        <v>โพนสวรรค์,รพช.</v>
      </c>
      <c r="J11" s="301">
        <f>+'9.รายได้(แยกกลุ่ม)'!S71</f>
        <v>-0.15134696676127166</v>
      </c>
      <c r="K11" s="301">
        <f>+'9.รายได้(แยกกลุ่ม)'!T71</f>
        <v>-0.26213278677949992</v>
      </c>
      <c r="L11" s="301">
        <f>+'9.รายได้(แยกกลุ่ม)'!U71</f>
        <v>-0.87632060495229003</v>
      </c>
      <c r="M11" s="301">
        <f>+'9.รายได้(แยกกลุ่ม)'!V71</f>
        <v>-0.62197242382785345</v>
      </c>
      <c r="N11" s="301">
        <f>+'9.รายได้(แยกกลุ่ม)'!W71</f>
        <v>-0.30368667863407883</v>
      </c>
      <c r="O11" s="301">
        <f>+'9.รายได้(แยกกลุ่ม)'!X71</f>
        <v>-0.4983484339815748</v>
      </c>
      <c r="P11" s="301">
        <f>+'9.รายได้(แยกกลุ่ม)'!Y71</f>
        <v>-0.31211947274069668</v>
      </c>
    </row>
    <row r="12" spans="1:18">
      <c r="A12" s="299" t="str">
        <f>+'9.รายได้(แยกกลุ่ม)'!B82</f>
        <v>นาแก,รพช.</v>
      </c>
      <c r="B12" s="299">
        <f>+'9.รายได้(แยกกลุ่ม)'!C82</f>
        <v>1042.1924309167298</v>
      </c>
      <c r="C12" s="299">
        <f>+'9.รายได้(แยกกลุ่ม)'!D82</f>
        <v>295.14582742601198</v>
      </c>
      <c r="D12" s="299">
        <f>+'9.รายได้(แยกกลุ่ม)'!E82</f>
        <v>234.8882332050903</v>
      </c>
      <c r="E12" s="299">
        <f>+'9.รายได้(แยกกลุ่ม)'!F82</f>
        <v>1735.0306380667932</v>
      </c>
      <c r="F12" s="299">
        <f>+'9.รายได้(แยกกลุ่ม)'!G82</f>
        <v>8.518988621832511</v>
      </c>
      <c r="G12" s="299">
        <f>+'9.รายได้(แยกกลุ่ม)'!H82</f>
        <v>27.400241394608422</v>
      </c>
      <c r="H12" s="299">
        <f>+'9.รายได้(แยกกลุ่ม)'!I82</f>
        <v>818.40589128060856</v>
      </c>
      <c r="I12" s="16" t="str">
        <f>+'9.รายได้(แยกกลุ่ม)'!R82</f>
        <v>นาแก,รพช.</v>
      </c>
      <c r="J12" s="301">
        <f>+'9.รายได้(แยกกลุ่ม)'!S82</f>
        <v>-9.2721836243090494E-2</v>
      </c>
      <c r="K12" s="301">
        <f>+'9.รายได้(แยกกลุ่ม)'!T82</f>
        <v>0.10353678385337481</v>
      </c>
      <c r="L12" s="301">
        <f>+'9.รายได้(แยกกลุ่ม)'!U82</f>
        <v>-0.69227373876825271</v>
      </c>
      <c r="M12" s="301">
        <f>+'9.รายได้(แยกกลุ่ม)'!V82</f>
        <v>-0.32872025532218851</v>
      </c>
      <c r="N12" s="301">
        <f>+'9.รายได้(แยกกลุ่ม)'!W82</f>
        <v>0.12205106801270242</v>
      </c>
      <c r="O12" s="301">
        <f>+'9.รายได้(แยกกลุ่ม)'!X82</f>
        <v>-0.40636990806872902</v>
      </c>
      <c r="P12" s="301">
        <f>+'9.รายได้(แยกกลุ่ม)'!Y82</f>
        <v>0.14110580172849027</v>
      </c>
    </row>
    <row r="13" spans="1:18">
      <c r="A13" s="298" t="str">
        <f>+'9.รายได้(แยกกลุ่ม)'!B113</f>
        <v>ศรีสงคราม,รพช.</v>
      </c>
      <c r="B13" s="299">
        <f>+'9.รายได้(แยกกลุ่ม)'!C113</f>
        <v>1419.432464912609</v>
      </c>
      <c r="C13" s="299">
        <f>+'9.รายได้(แยกกลุ่ม)'!D113</f>
        <v>826.86163404319041</v>
      </c>
      <c r="D13" s="299">
        <f>+'9.รายได้(แยกกลุ่ม)'!E113</f>
        <v>1270.9722248590922</v>
      </c>
      <c r="E13" s="299">
        <f>+'9.รายได้(แยกกลุ่ม)'!F113</f>
        <v>6484.4813546126907</v>
      </c>
      <c r="F13" s="299">
        <f>+'9.รายได้(แยกกลุ่ม)'!G113</f>
        <v>4.8919101478851985</v>
      </c>
      <c r="G13" s="299">
        <f>+'9.รายได้(แยกกลุ่ม)'!H113</f>
        <v>81.617557810321784</v>
      </c>
      <c r="H13" s="299">
        <f>+'9.รายได้(แยกกลุ่ม)'!I113</f>
        <v>835.05513548411238</v>
      </c>
      <c r="I13" s="16" t="str">
        <f>+'9.รายได้(แยกกลุ่ม)'!R113</f>
        <v>ศรีสงคราม,รพช.</v>
      </c>
      <c r="J13" s="301">
        <f>+'9.รายได้(แยกกลุ่ม)'!S113</f>
        <v>-3.0854108688458609E-3</v>
      </c>
      <c r="K13" s="301">
        <f>+'9.รายได้(แยกกลุ่ม)'!T113</f>
        <v>1.1838434372727553</v>
      </c>
      <c r="L13" s="301">
        <f>+'9.รายได้(แยกกลุ่ม)'!U113</f>
        <v>-0.37026764500654991</v>
      </c>
      <c r="M13" s="301">
        <f>+'9.รายได้(แยกกลุ่ม)'!V113</f>
        <v>-1.7966396225561957E-2</v>
      </c>
      <c r="N13" s="301">
        <f>+'9.รายได้(แยกกลุ่ม)'!W113</f>
        <v>-0.57070423696976347</v>
      </c>
      <c r="O13" s="301">
        <f>+'9.รายได้(แยกกลุ่ม)'!X113</f>
        <v>4.2377841655098754E-3</v>
      </c>
      <c r="P13" s="301">
        <f>+'9.รายได้(แยกกลุ่ม)'!Y113</f>
        <v>-7.0022595091720707E-2</v>
      </c>
    </row>
    <row r="14" spans="1:18">
      <c r="A14" s="298" t="str">
        <f>+'9.รายได้(แยกกลุ่ม)'!B125</f>
        <v>สมเด็จพระยุพราชธาตุพนม,รพช.</v>
      </c>
      <c r="B14" s="299">
        <f>+'9.รายได้(แยกกลุ่ม)'!C125</f>
        <v>1793.7129870323447</v>
      </c>
      <c r="C14" s="299">
        <f>+'9.รายได้(แยกกลุ่ม)'!D125</f>
        <v>444.88002997631708</v>
      </c>
      <c r="D14" s="299">
        <f>+'9.รายได้(แยกกลุ่ม)'!E125</f>
        <v>1569.4462701167563</v>
      </c>
      <c r="E14" s="299">
        <f>+'9.รายได้(แยกกลุ่ม)'!F125</f>
        <v>11875.139167530224</v>
      </c>
      <c r="F14" s="299">
        <f>+'9.รายได้(แยกกลุ่ม)'!G125</f>
        <v>19.330942911338187</v>
      </c>
      <c r="G14" s="299">
        <f>+'9.รายได้(แยกกลุ่ม)'!H125</f>
        <v>188.6075567521263</v>
      </c>
      <c r="H14" s="299">
        <f>+'9.รายได้(แยกกลุ่ม)'!I125</f>
        <v>1006.7378476673125</v>
      </c>
      <c r="I14" s="16" t="str">
        <f>+'9.รายได้(แยกกลุ่ม)'!R125</f>
        <v>สมเด็จพระยุพราชธาตุพนม,รพช.</v>
      </c>
      <c r="J14" s="301">
        <f>+'9.รายได้(แยกกลุ่ม)'!S125</f>
        <v>0.20591614688607238</v>
      </c>
      <c r="K14" s="301">
        <f>+'9.รายได้(แยกกลุ่ม)'!T125</f>
        <v>0.21234105563978264</v>
      </c>
      <c r="L14" s="301">
        <f>+'9.รายได้(แยกกลุ่ม)'!U125</f>
        <v>0.47878154724078825</v>
      </c>
      <c r="M14" s="301">
        <f>+'9.รายได้(แยกกลุ่ม)'!V125</f>
        <v>0.68565593634606115</v>
      </c>
      <c r="N14" s="301">
        <f>+'9.รายได้(แยกกลุ่ม)'!W125</f>
        <v>-2.1120310306061398E-2</v>
      </c>
      <c r="O14" s="301">
        <f>+'9.รายได้(แยกกลุ่ม)'!X125</f>
        <v>0.8703667258636506</v>
      </c>
      <c r="P14" s="301">
        <f>+'9.รายได้(แยกกลุ่ม)'!Y125</f>
        <v>0.26014237652875705</v>
      </c>
    </row>
    <row r="15" spans="1:18">
      <c r="A15" s="298" t="str">
        <f>+'9.รายได้(แยกกลุ่ม)'!B144</f>
        <v>นครพนม,รพท.</v>
      </c>
      <c r="B15" s="299">
        <f>+'9.รายได้(แยกกลุ่ม)'!C144</f>
        <v>2266.2908188723236</v>
      </c>
      <c r="C15" s="299">
        <f>+'9.รายได้(แยกกลุ่ม)'!D144</f>
        <v>1647.0058437834889</v>
      </c>
      <c r="D15" s="299">
        <f>+'9.รายได้(แยกกลุ่ม)'!E144</f>
        <v>6439.5783106370827</v>
      </c>
      <c r="E15" s="299">
        <f>+'9.รายได้(แยกกลุ่ม)'!F144</f>
        <v>16267.565418614535</v>
      </c>
      <c r="F15" s="299">
        <f>+'9.รายได้(แยกกลุ่ม)'!G144</f>
        <v>72.397229769187987</v>
      </c>
      <c r="G15" s="299">
        <f>+'9.รายได้(แยกกลุ่ม)'!H144</f>
        <v>401.43224798387092</v>
      </c>
      <c r="H15" s="299">
        <f>+'9.รายได้(แยกกลุ่ม)'!I144</f>
        <v>2132.5591709752016</v>
      </c>
      <c r="I15" s="16" t="str">
        <f>+'9.รายได้(แยกกลุ่ม)'!R144</f>
        <v>นครพนม,รพท.</v>
      </c>
      <c r="J15" s="301">
        <f>+'9.รายได้(แยกกลุ่ม)'!S144</f>
        <v>-0.12539434879837819</v>
      </c>
      <c r="K15" s="301">
        <f>+'9.รายได้(แยกกลุ่ม)'!T144</f>
        <v>8.6649169213411474E-3</v>
      </c>
      <c r="L15" s="301">
        <f>+'9.รายได้(แยกกลุ่ม)'!U144</f>
        <v>0.1403074201107895</v>
      </c>
      <c r="M15" s="301">
        <f>+'9.รายได้(แยกกลุ่ม)'!V144</f>
        <v>3.3534645018872757E-3</v>
      </c>
      <c r="N15" s="301">
        <f>+'9.รายได้(แยกกลุ่ม)'!W144</f>
        <v>-0.32376772545523402</v>
      </c>
      <c r="O15" s="301">
        <f>+'9.รายได้(แยกกลุ่ม)'!X144</f>
        <v>-0.15845070434843214</v>
      </c>
      <c r="P15" s="301">
        <f>+'9.รายได้(แยกกลุ่ม)'!Y144</f>
        <v>-3.2829108328628551E-2</v>
      </c>
    </row>
    <row r="17" spans="1:16">
      <c r="A17" s="377" t="s">
        <v>55</v>
      </c>
      <c r="B17" s="378" t="s">
        <v>135</v>
      </c>
      <c r="C17" s="379"/>
      <c r="D17" s="379"/>
      <c r="E17" s="379"/>
      <c r="F17" s="379"/>
      <c r="G17" s="379"/>
      <c r="H17" s="380"/>
      <c r="I17" s="377" t="s">
        <v>55</v>
      </c>
      <c r="J17" s="378" t="s">
        <v>4</v>
      </c>
      <c r="K17" s="379"/>
      <c r="L17" s="379"/>
      <c r="M17" s="379"/>
      <c r="N17" s="379"/>
      <c r="O17" s="379"/>
      <c r="P17" s="380"/>
    </row>
    <row r="18" spans="1:16">
      <c r="A18" s="377"/>
      <c r="B18" s="12" t="s">
        <v>137</v>
      </c>
      <c r="C18" s="13" t="s">
        <v>138</v>
      </c>
      <c r="D18" s="12" t="s">
        <v>139</v>
      </c>
      <c r="E18" s="12" t="s">
        <v>140</v>
      </c>
      <c r="F18" s="12" t="s">
        <v>141</v>
      </c>
      <c r="G18" s="12" t="s">
        <v>142</v>
      </c>
      <c r="H18" s="12" t="s">
        <v>143</v>
      </c>
      <c r="I18" s="377"/>
      <c r="J18" s="12" t="s">
        <v>137</v>
      </c>
      <c r="K18" s="13" t="s">
        <v>138</v>
      </c>
      <c r="L18" s="12" t="s">
        <v>139</v>
      </c>
      <c r="M18" s="12" t="s">
        <v>140</v>
      </c>
      <c r="N18" s="12" t="s">
        <v>141</v>
      </c>
      <c r="O18" s="12" t="s">
        <v>142</v>
      </c>
      <c r="P18" s="12" t="s">
        <v>143</v>
      </c>
    </row>
    <row r="19" spans="1:16">
      <c r="A19" s="299" t="str">
        <f>+'9.รายได้(แยกกลุ่ม)'!B6</f>
        <v>บุ่งคล้า,รพช.</v>
      </c>
      <c r="B19" s="299">
        <f>+'9.รายได้(แยกกลุ่ม)'!C6</f>
        <v>1677.1245814429324</v>
      </c>
      <c r="C19" s="299">
        <f>+'9.รายได้(แยกกลุ่ม)'!D6</f>
        <v>666.97251312160847</v>
      </c>
      <c r="D19" s="299">
        <f>+'9.รายได้(แยกกลุ่ม)'!E6</f>
        <v>1546.1876049382718</v>
      </c>
      <c r="E19" s="299">
        <f>+'9.รายได้(แยกกลุ่ม)'!F6</f>
        <v>4949.3771717171721</v>
      </c>
      <c r="F19" s="299">
        <f>+'9.รายได้(แยกกลุ่ม)'!G6</f>
        <v>9.5743325026699893</v>
      </c>
      <c r="G19" s="299">
        <f>+'9.รายได้(แยกกลุ่ม)'!H6</f>
        <v>93.358561765752938</v>
      </c>
      <c r="H19" s="299">
        <f>+'9.รายได้(แยกกลุ่ม)'!I6</f>
        <v>1481.0284725558224</v>
      </c>
      <c r="I19" s="16" t="str">
        <f>+'9.รายได้(แยกกลุ่ม)'!R6</f>
        <v>บุ่งคล้า,รพช.</v>
      </c>
      <c r="J19" s="15">
        <f>+'9.รายได้(แยกกลุ่ม)'!S6</f>
        <v>0.22860887513201977</v>
      </c>
      <c r="K19" s="15">
        <f>+'9.รายได้(แยกกลุ่ม)'!T6</f>
        <v>0.14629857986717693</v>
      </c>
      <c r="L19" s="15">
        <f>+'9.รายได้(แยกกลุ่ม)'!U6</f>
        <v>-5.4521846766872349E-2</v>
      </c>
      <c r="M19" s="15">
        <f>+'9.รายได้(แยกกลุ่ม)'!V6</f>
        <v>-0.60052291905136024</v>
      </c>
      <c r="N19" s="15">
        <f>+'9.รายได้(แยกกลุ่ม)'!W6</f>
        <v>-0.30968818907975842</v>
      </c>
      <c r="O19" s="15">
        <f>+'9.รายได้(แยกกลุ่ม)'!X6</f>
        <v>0.47605432712677676</v>
      </c>
      <c r="P19" s="15">
        <f>+'9.รายได้(แยกกลุ่ม)'!Y6</f>
        <v>6.41438174225685E-2</v>
      </c>
    </row>
    <row r="20" spans="1:16">
      <c r="A20" s="299" t="str">
        <f>+'9.รายได้(แยกกลุ่ม)'!B53</f>
        <v>ศรีวิไล,รพช.</v>
      </c>
      <c r="B20" s="299">
        <f>+'9.รายได้(แยกกลุ่ม)'!C53</f>
        <v>1180.888302101798</v>
      </c>
      <c r="C20" s="299">
        <f>+'9.รายได้(แยกกลุ่ม)'!D53</f>
        <v>216.04953754114968</v>
      </c>
      <c r="D20" s="299">
        <f>+'9.รายได้(แยกกลุ่ม)'!E53</f>
        <v>1098.1199330143538</v>
      </c>
      <c r="E20" s="299">
        <f>+'9.รายได้(แยกกลุ่ม)'!F53</f>
        <v>2122.6273619126132</v>
      </c>
      <c r="F20" s="299">
        <f>+'9.รายได้(แยกกลุ่ม)'!G53</f>
        <v>15.151831270522859</v>
      </c>
      <c r="G20" s="299">
        <f>+'9.รายได้(แยกกลุ่ม)'!H53</f>
        <v>47.714157615559486</v>
      </c>
      <c r="H20" s="299">
        <f>+'9.รายได้(แยกกลุ่ม)'!I53</f>
        <v>857.18653709799946</v>
      </c>
      <c r="I20" s="16" t="str">
        <f>+'9.รายได้(แยกกลุ่ม)'!R53</f>
        <v>ศรีวิไล,รพช.</v>
      </c>
      <c r="J20" s="15">
        <f>+'9.รายได้(แยกกลุ่ม)'!S53</f>
        <v>-0.11798209038525599</v>
      </c>
      <c r="K20" s="15">
        <f>+'9.รายได้(แยกกลุ่ม)'!T53</f>
        <v>-0.21543691804212767</v>
      </c>
      <c r="L20" s="15">
        <f>+'9.รายได้(แยกกลุ่ม)'!U53</f>
        <v>0.29608824013533525</v>
      </c>
      <c r="M20" s="15">
        <f>+'9.รายได้(แยกกลุ่ม)'!V53</f>
        <v>-0.48758885741495506</v>
      </c>
      <c r="N20" s="15">
        <f>+'9.รายได้(แยกกลุ่ม)'!W53</f>
        <v>0.83686095190130072</v>
      </c>
      <c r="O20" s="15">
        <f>+'9.รายได้(แยกกลุ่ม)'!X53</f>
        <v>-0.34640416499964677</v>
      </c>
      <c r="P20" s="15">
        <f>+'9.รายได้(แยกกลุ่ม)'!Y53</f>
        <v>-5.6512856169228437E-2</v>
      </c>
    </row>
    <row r="21" spans="1:16">
      <c r="A21" s="299" t="str">
        <f>+'9.รายได้(แยกกลุ่ม)'!B67</f>
        <v>ปากคาด,รพช.</v>
      </c>
      <c r="B21" s="299">
        <f>+'9.รายได้(แยกกลุ่ม)'!C67</f>
        <v>1312.9785328285282</v>
      </c>
      <c r="C21" s="299">
        <f>+'9.รายได้(แยกกลุ่ม)'!D67</f>
        <v>421.38685888101486</v>
      </c>
      <c r="D21" s="299">
        <f>+'9.รายได้(แยกกลุ่ม)'!E67</f>
        <v>1173.1381182795701</v>
      </c>
      <c r="E21" s="299">
        <f>+'9.รายได้(แยกกลุ่ม)'!F67</f>
        <v>5730.0539146567717</v>
      </c>
      <c r="F21" s="299">
        <f>+'9.รายได้(แยกกลุ่ม)'!G67</f>
        <v>22.192090273582462</v>
      </c>
      <c r="G21" s="299">
        <f>+'9.รายได้(แยกกลุ่ม)'!H67</f>
        <v>69.548026236299293</v>
      </c>
      <c r="H21" s="299">
        <f>+'9.รายได้(แยกกลุ่ม)'!I67</f>
        <v>897.02804290845552</v>
      </c>
      <c r="I21" s="16" t="str">
        <f>+'9.รายได้(แยกกลุ่ม)'!R67</f>
        <v>ปากคาด,รพช.</v>
      </c>
      <c r="J21" s="15">
        <f>+'9.รายได้(แยกกลุ่ม)'!S67</f>
        <v>1.422814484321778E-2</v>
      </c>
      <c r="K21" s="15">
        <f>+'9.รายได้(แยกกลุ่ม)'!T67</f>
        <v>0.14823017405466543</v>
      </c>
      <c r="L21" s="15">
        <f>+'9.รายได้(แยกกลุ่ม)'!U67</f>
        <v>-0.1439389620678857</v>
      </c>
      <c r="M21" s="15">
        <f>+'9.รายได้(แยกกลุ่ม)'!V67</f>
        <v>-0.3166164927018526</v>
      </c>
      <c r="N21" s="15">
        <f>+'9.รายได้(แยกกลุ่ม)'!W67</f>
        <v>0.8567188569917954</v>
      </c>
      <c r="O21" s="15">
        <f>+'9.รายได้(แยกกลุ่ม)'!X67</f>
        <v>0.16341171914779587</v>
      </c>
      <c r="P21" s="15">
        <f>+'9.รายได้(แยกกลุ่ม)'!Y67</f>
        <v>-4.4884577571485229E-2</v>
      </c>
    </row>
    <row r="22" spans="1:16">
      <c r="A22" s="299" t="str">
        <f>+'9.รายได้(แยกกลุ่ม)'!B68</f>
        <v>บึงโขงหลง,รพช.</v>
      </c>
      <c r="B22" s="299">
        <f>+'9.รายได้(แยกกลุ่ม)'!C68</f>
        <v>1722.6808857142858</v>
      </c>
      <c r="C22" s="299">
        <f>+'9.รายได้(แยกกลุ่ม)'!D68</f>
        <v>361.86009149277692</v>
      </c>
      <c r="D22" s="299">
        <f>+'9.รายได้(แยกกลุ่ม)'!E68</f>
        <v>4655.6387837837847</v>
      </c>
      <c r="E22" s="299">
        <f>+'9.รายได้(แยกกลุ่ม)'!F68</f>
        <v>25732.091256281408</v>
      </c>
      <c r="F22" s="299">
        <f>+'9.รายได้(แยกกลุ่ม)'!G68</f>
        <v>16.759419149781486</v>
      </c>
      <c r="G22" s="299">
        <f>+'9.รายได้(แยกกลุ่ม)'!H68</f>
        <v>139.32547874453715</v>
      </c>
      <c r="H22" s="299">
        <f>+'9.รายได้(แยกกลุ่ม)'!I68</f>
        <v>822.32940288924556</v>
      </c>
      <c r="I22" s="16" t="str">
        <f>+'9.รายได้(แยกกลุ่ม)'!R68</f>
        <v>บึงโขงหลง,รพช.</v>
      </c>
      <c r="J22" s="15">
        <f>+'9.รายได้(แยกกลุ่ม)'!S68</f>
        <v>0.33070830572600862</v>
      </c>
      <c r="K22" s="15">
        <f>+'9.รายได้(แยกกลุ่ม)'!T68</f>
        <v>-1.3973342829110565E-2</v>
      </c>
      <c r="L22" s="15">
        <f>+'9.รายได้(แยกกลุ่ม)'!U68</f>
        <v>2.397307535559225</v>
      </c>
      <c r="M22" s="15">
        <f>+'9.รายได้(แยกกลุ่ม)'!V68</f>
        <v>2.0688867914233073</v>
      </c>
      <c r="N22" s="15">
        <f>+'9.รายได้(แยกกลุ่ม)'!W68</f>
        <v>0.40219011296430685</v>
      </c>
      <c r="O22" s="15">
        <f>+'9.รายได้(แยกกลุ่ม)'!X68</f>
        <v>1.3306613216676779</v>
      </c>
      <c r="P22" s="15">
        <f>+'9.รายได้(แยกกลุ่ม)'!Y68</f>
        <v>-0.12442035538892894</v>
      </c>
    </row>
    <row r="23" spans="1:16">
      <c r="A23" s="299" t="str">
        <f>+'9.รายได้(แยกกลุ่ม)'!B81</f>
        <v>พรเจริญ,รพช.</v>
      </c>
      <c r="B23" s="299">
        <f>+'9.รายได้(แยกกลุ่ม)'!C81</f>
        <v>1226.1364314704967</v>
      </c>
      <c r="C23" s="299">
        <f>+'9.รายได้(แยกกลุ่ม)'!D81</f>
        <v>240.86810394101684</v>
      </c>
      <c r="D23" s="299">
        <f>+'9.รายได้(แยกกลุ่ม)'!E81</f>
        <v>781.94858904109606</v>
      </c>
      <c r="E23" s="299">
        <f>+'9.รายได้(แยกกลุ่ม)'!F81</f>
        <v>3182.9536395759715</v>
      </c>
      <c r="F23" s="299">
        <f>+'9.รายได้(แยกกลุ่ม)'!G81</f>
        <v>14.717234977131728</v>
      </c>
      <c r="G23" s="299">
        <f>+'9.รายได้(แยกกลุ่ม)'!H81</f>
        <v>65.20605986505457</v>
      </c>
      <c r="H23" s="299">
        <f>+'9.รายได้(แยกกลุ่ม)'!I81</f>
        <v>634.94778236749198</v>
      </c>
      <c r="I23" s="16" t="str">
        <f>+'9.รายได้(แยกกลุ่ม)'!R81</f>
        <v>พรเจริญ,รพช.</v>
      </c>
      <c r="J23" s="15">
        <f>+'9.รายได้(แยกกลุ่ม)'!S81</f>
        <v>6.7410179789422667E-2</v>
      </c>
      <c r="K23" s="15">
        <f>+'9.รายได้(แยกกลุ่ม)'!T81</f>
        <v>-9.9405148044780164E-2</v>
      </c>
      <c r="L23" s="15">
        <f>+'9.รายได้(แยกกลุ่ม)'!U81</f>
        <v>2.4428139705731176E-2</v>
      </c>
      <c r="M23" s="15">
        <f>+'9.รายได้(แยกกลุ่ม)'!V81</f>
        <v>0.23147814200939465</v>
      </c>
      <c r="N23" s="15">
        <f>+'9.รายได้(แยกกลุ่ม)'!W81</f>
        <v>0.93843306492553524</v>
      </c>
      <c r="O23" s="15">
        <f>+'9.รายได้(แยกกลุ่ม)'!X81</f>
        <v>0.41269847789680336</v>
      </c>
      <c r="P23" s="15">
        <f>+'9.รายได้(แยกกลุ่ม)'!Y81</f>
        <v>-0.11469039266023753</v>
      </c>
    </row>
    <row r="24" spans="1:16">
      <c r="A24" s="299" t="str">
        <f>+'9.รายได้(แยกกลุ่ม)'!B100</f>
        <v>โซ่พิสัย,รพช.</v>
      </c>
      <c r="B24" s="299">
        <f>+'9.รายได้(แยกกลุ่ม)'!C100</f>
        <v>1306.3694530435318</v>
      </c>
      <c r="C24" s="299">
        <f>+'9.รายได้(แยกกลุ่ม)'!D100</f>
        <v>549.75020692334431</v>
      </c>
      <c r="D24" s="299">
        <f>+'9.รายได้(แยกกลุ่ม)'!E100</f>
        <v>2723.2381169272603</v>
      </c>
      <c r="E24" s="299">
        <f>+'9.รายได้(แยกกลุ่ม)'!F100</f>
        <v>5492.6725782344702</v>
      </c>
      <c r="F24" s="299">
        <f>+'9.รายได้(แยกกลุ่ม)'!G100</f>
        <v>11.503611394403386</v>
      </c>
      <c r="G24" s="299">
        <f>+'9.รายได้(แยกกลุ่ม)'!H100</f>
        <v>31.4038328280641</v>
      </c>
      <c r="H24" s="299">
        <f>+'9.รายได้(แยกกลุ่ม)'!I100</f>
        <v>553.19799824156053</v>
      </c>
      <c r="I24" s="16" t="str">
        <f>+'9.รายได้(แยกกลุ่ม)'!R100</f>
        <v>โซ่พิสัย,รพช.</v>
      </c>
      <c r="J24" s="15">
        <f>+'9.รายได้(แยกกลุ่ม)'!S100</f>
        <v>-9.6887516002455459E-2</v>
      </c>
      <c r="K24" s="15">
        <f>+'9.รายได้(แยกกลุ่ม)'!T100</f>
        <v>0.35038758146988902</v>
      </c>
      <c r="L24" s="15">
        <f>+'9.รายได้(แยกกลุ่ม)'!U100</f>
        <v>1.0499140960599755</v>
      </c>
      <c r="M24" s="15">
        <f>+'9.รายได้(แยกกลุ่ม)'!V100</f>
        <v>0.14776724774733441</v>
      </c>
      <c r="N24" s="15">
        <f>+'9.รายได้(แยกกลุ่ม)'!W100</f>
        <v>0.14398690501747047</v>
      </c>
      <c r="O24" s="15">
        <f>+'9.รายได้(แยกกลุ่ม)'!X100</f>
        <v>-0.66615421026782573</v>
      </c>
      <c r="P24" s="15">
        <f>+'9.รายได้(แยกกลุ่ม)'!Y100</f>
        <v>-0.27535110791997042</v>
      </c>
    </row>
    <row r="25" spans="1:16">
      <c r="A25" s="299" t="str">
        <f>+'9.รายได้(แยกกลุ่ม)'!B110</f>
        <v>เซกา,รพช.</v>
      </c>
      <c r="B25" s="299">
        <f>+'9.รายได้(แยกกลุ่ม)'!C110</f>
        <v>1376.9291884777656</v>
      </c>
      <c r="C25" s="299">
        <f>+'9.รายได้(แยกกลุ่ม)'!D110</f>
        <v>346.8856672142777</v>
      </c>
      <c r="D25" s="299">
        <f>+'9.รายได้(แยกกลุ่ม)'!E110</f>
        <v>6516.3564559386969</v>
      </c>
      <c r="E25" s="299">
        <f>+'9.รายได้(แยกกลุ่ม)'!F110</f>
        <v>11593.8064402317</v>
      </c>
      <c r="F25" s="299">
        <f>+'9.รายได้(แยกกลุ่ม)'!G110</f>
        <v>7.3900460431654675</v>
      </c>
      <c r="G25" s="299">
        <f>+'9.รายได้(แยกกลุ่ม)'!H110</f>
        <v>83.352900719424454</v>
      </c>
      <c r="H25" s="299">
        <f>+'9.รายได้(แยกกลุ่ม)'!I110</f>
        <v>846.91982320875184</v>
      </c>
      <c r="I25" s="16" t="str">
        <f>+'9.รายได้(แยกกลุ่ม)'!R110</f>
        <v>เซกา,รพช.</v>
      </c>
      <c r="J25" s="15">
        <f>+'9.รายได้(แยกกลุ่ม)'!S110</f>
        <v>-3.2936874331306931E-2</v>
      </c>
      <c r="K25" s="15">
        <f>+'9.รายได้(แยกกลุ่ม)'!T110</f>
        <v>-8.3832219756477908E-2</v>
      </c>
      <c r="L25" s="15">
        <f>+'9.รายได้(แยกกลุ่ม)'!U110</f>
        <v>2.2286783430141393</v>
      </c>
      <c r="M25" s="15">
        <f>+'9.รายได้(แยกกลุ่ม)'!V110</f>
        <v>0.75580850608276062</v>
      </c>
      <c r="N25" s="15">
        <f>+'9.รายได้(แยกกลุ่ม)'!W110</f>
        <v>-0.35147716147223251</v>
      </c>
      <c r="O25" s="15">
        <f>+'9.รายได้(แยกกลุ่ม)'!X110</f>
        <v>2.5589769749967101E-2</v>
      </c>
      <c r="P25" s="15">
        <f>+'9.รายได้(แยกกลุ่ม)'!Y110</f>
        <v>-5.6809226259720708E-2</v>
      </c>
    </row>
    <row r="26" spans="1:16">
      <c r="A26" s="299" t="str">
        <f>+'9.รายได้(แยกกลุ่ม)'!B132</f>
        <v>บึงกาฬ,รพท.</v>
      </c>
      <c r="B26" s="299">
        <f>+'9.รายได้(แยกกลุ่ม)'!C132</f>
        <v>2430.7299226028567</v>
      </c>
      <c r="C26" s="299">
        <f>+'9.รายได้(แยกกลุ่ม)'!D132</f>
        <v>1565.3090755706237</v>
      </c>
      <c r="D26" s="299">
        <f>+'9.รายได้(แยกกลุ่ม)'!E132</f>
        <v>2215.7950764279967</v>
      </c>
      <c r="E26" s="299">
        <f>+'9.รายได้(แยกกลุ่ม)'!F132</f>
        <v>12565.953092353526</v>
      </c>
      <c r="F26" s="299">
        <f>+'9.รายได้(แยกกลุ่ม)'!G132</f>
        <v>91.308273223337963</v>
      </c>
      <c r="G26" s="299">
        <f>+'9.รายได้(แยกกลุ่ม)'!H132</f>
        <v>271.18298731071002</v>
      </c>
      <c r="H26" s="299">
        <f>+'9.รายได้(แยกกลุ่ม)'!I132</f>
        <v>1433.9997261534013</v>
      </c>
      <c r="I26" s="16" t="str">
        <f>+'9.รายได้(แยกกลุ่ม)'!R132</f>
        <v>บึงกาฬ,รพท.</v>
      </c>
      <c r="J26" s="15">
        <f>+'9.รายได้(แยกกลุ่ม)'!S132</f>
        <v>4.3530128071105657E-3</v>
      </c>
      <c r="K26" s="15">
        <f>+'9.รายได้(แยกกลุ่ม)'!T132</f>
        <v>0.2763146719894552</v>
      </c>
      <c r="L26" s="15">
        <f>+'9.รายได้(แยกกลุ่ม)'!U132</f>
        <v>-0.36187192450775696</v>
      </c>
      <c r="M26" s="15">
        <f>+'9.รายได้(แยกกลุ่ม)'!V132</f>
        <v>-0.12779225114839096</v>
      </c>
      <c r="N26" s="15">
        <f>+'9.รายได้(แยกกลุ่ม)'!W132</f>
        <v>0.61578024385537544</v>
      </c>
      <c r="O26" s="15">
        <f>+'9.รายได้(แยกกลุ่ม)'!X132</f>
        <v>-0.14409448929952531</v>
      </c>
      <c r="P26" s="15">
        <f>+'9.รายได้(แยกกลุ่ม)'!Y132</f>
        <v>8.4085390606045862E-2</v>
      </c>
    </row>
    <row r="28" spans="1:16">
      <c r="A28" s="377" t="s">
        <v>53</v>
      </c>
      <c r="B28" s="378" t="s">
        <v>135</v>
      </c>
      <c r="C28" s="379"/>
      <c r="D28" s="379"/>
      <c r="E28" s="379"/>
      <c r="F28" s="379"/>
      <c r="G28" s="379"/>
      <c r="H28" s="380"/>
      <c r="I28" s="377" t="s">
        <v>53</v>
      </c>
      <c r="J28" s="378" t="s">
        <v>4</v>
      </c>
      <c r="K28" s="379"/>
      <c r="L28" s="379"/>
      <c r="M28" s="379"/>
      <c r="N28" s="379"/>
      <c r="O28" s="379"/>
      <c r="P28" s="380"/>
    </row>
    <row r="29" spans="1:16">
      <c r="A29" s="377"/>
      <c r="B29" s="12" t="s">
        <v>137</v>
      </c>
      <c r="C29" s="13" t="s">
        <v>138</v>
      </c>
      <c r="D29" s="12" t="s">
        <v>139</v>
      </c>
      <c r="E29" s="12" t="s">
        <v>140</v>
      </c>
      <c r="F29" s="12" t="s">
        <v>141</v>
      </c>
      <c r="G29" s="12" t="s">
        <v>142</v>
      </c>
      <c r="H29" s="12" t="s">
        <v>143</v>
      </c>
      <c r="I29" s="377"/>
      <c r="J29" s="12" t="s">
        <v>137</v>
      </c>
      <c r="K29" s="13" t="s">
        <v>138</v>
      </c>
      <c r="L29" s="12" t="s">
        <v>139</v>
      </c>
      <c r="M29" s="12" t="s">
        <v>140</v>
      </c>
      <c r="N29" s="12" t="s">
        <v>141</v>
      </c>
      <c r="O29" s="12" t="s">
        <v>142</v>
      </c>
      <c r="P29" s="12" t="s">
        <v>143</v>
      </c>
    </row>
    <row r="30" spans="1:16">
      <c r="A30" s="14" t="str">
        <f>+'9.รายได้(แยกกลุ่ม)'!B5</f>
        <v>นาแห้ว,รพช.</v>
      </c>
      <c r="B30" s="299">
        <f>+'9.รายได้(แยกกลุ่ม)'!C5</f>
        <v>1834.768574361314</v>
      </c>
      <c r="C30" s="299">
        <f>+'9.รายได้(แยกกลุ่ม)'!D5</f>
        <v>1248.541207801095</v>
      </c>
      <c r="D30" s="299">
        <f>+'9.รายได้(แยกกลุ่ม)'!E5</f>
        <v>2513.0580524344568</v>
      </c>
      <c r="E30" s="299">
        <f>+'9.รายได้(แยกกลุ่ม)'!F5</f>
        <v>4773.1354255319156</v>
      </c>
      <c r="F30" s="299">
        <f>+'9.รายได้(แยกกลุ่ม)'!G5</f>
        <v>14.81671792243294</v>
      </c>
      <c r="G30" s="299">
        <f>+'9.รายได้(แยกกลุ่ม)'!H5</f>
        <v>98.261831539381518</v>
      </c>
      <c r="H30" s="299">
        <f>+'9.รายได้(แยกกลุ่ม)'!I5</f>
        <v>1907.6560960310219</v>
      </c>
      <c r="I30" s="16" t="str">
        <f>+'9.รายได้(แยกกลุ่ม)'!R5</f>
        <v>นาแห้ว,รพช.</v>
      </c>
      <c r="J30" s="15">
        <f>+'9.รายได้(แยกกลุ่ม)'!S5</f>
        <v>0.3440939207594208</v>
      </c>
      <c r="K30" s="15">
        <f>+'9.รายได้(แยกกลุ่ม)'!T5</f>
        <v>1.1458170842897921</v>
      </c>
      <c r="L30" s="15">
        <f>+'9.รายได้(แยกกลุ่ม)'!U5</f>
        <v>0.53670969731918727</v>
      </c>
      <c r="M30" s="15">
        <f>+'9.รายได้(แยกกลุ่ม)'!V5</f>
        <v>-0.61474784793932191</v>
      </c>
      <c r="N30" s="15">
        <f>+'9.รายได้(แยกกลุ่ม)'!W5</f>
        <v>6.8289134315813821E-2</v>
      </c>
      <c r="O30" s="15">
        <f>+'9.รายได้(แยกกลุ่ม)'!X5</f>
        <v>0.55357793534809963</v>
      </c>
      <c r="P30" s="15">
        <f>+'9.รายได้(แยกกลุ่ม)'!Y5</f>
        <v>0.37068292607276038</v>
      </c>
    </row>
    <row r="31" spans="1:16">
      <c r="A31" s="299" t="str">
        <f>+'9.รายได้(แยกกลุ่ม)'!B25</f>
        <v>หนองหิน,รพช.</v>
      </c>
      <c r="B31" s="299">
        <f>+'9.รายได้(แยกกลุ่ม)'!C25</f>
        <v>1163.0855179393759</v>
      </c>
      <c r="C31" s="299">
        <f>+'9.รายได้(แยกกลุ่ม)'!D25</f>
        <v>307.80341784322661</v>
      </c>
      <c r="D31" s="299">
        <f>+'9.รายได้(แยกกลุ่ม)'!E25</f>
        <v>582.75014191106925</v>
      </c>
      <c r="E31" s="299">
        <f>+'9.รายได้(แยกกลุ่ม)'!F25</f>
        <v>3081.9130704521558</v>
      </c>
      <c r="F31" s="299">
        <f>+'9.รายได้(แยกกลุ่ม)'!G25</f>
        <v>9.6395199999999992</v>
      </c>
      <c r="G31" s="299">
        <f>+'9.รายได้(แยกกลุ่ม)'!H25</f>
        <v>61.32085</v>
      </c>
      <c r="H31" s="299">
        <f>+'9.รายได้(แยกกลุ่ม)'!I25</f>
        <v>815.39950255553867</v>
      </c>
      <c r="I31" s="16" t="str">
        <f>+'9.รายได้(แยกกลุ่ม)'!R25</f>
        <v>หนองหิน,รพช.</v>
      </c>
      <c r="J31" s="15">
        <f>+'9.รายได้(แยกกลุ่ม)'!S25</f>
        <v>-0.11005220442520799</v>
      </c>
      <c r="K31" s="15">
        <f>+'9.รายได้(แยกกลุ่ม)'!T25</f>
        <v>-7.2704194149060672E-3</v>
      </c>
      <c r="L31" s="15">
        <f>+'9.รายได้(แยกกลุ่ม)'!U25</f>
        <v>-0.38443501739596536</v>
      </c>
      <c r="M31" s="15">
        <f>+'9.รายได้(แยกกลุ่ม)'!V25</f>
        <v>-9.1523303612966525E-2</v>
      </c>
      <c r="N31" s="15">
        <f>+'9.รายได้(แยกกลุ่ม)'!W25</f>
        <v>-0.29022877479326142</v>
      </c>
      <c r="O31" s="15">
        <f>+'9.รายได้(แยกกลุ่ม)'!X25</f>
        <v>0.39004135089345632</v>
      </c>
      <c r="P31" s="15">
        <f>+'9.รายได้(แยกกลุ่ม)'!Y25</f>
        <v>-3.9289092743713346E-2</v>
      </c>
    </row>
    <row r="32" spans="1:16">
      <c r="A32" s="299" t="str">
        <f>+'9.รายได้(แยกกลุ่ม)'!B35</f>
        <v>นาด้วง,รพช.</v>
      </c>
      <c r="B32" s="299">
        <f>+'9.รายได้(แยกกลุ่ม)'!C35</f>
        <v>1747.5674214040614</v>
      </c>
      <c r="C32" s="299">
        <f>+'9.รายได้(แยกกลุ่ม)'!D35</f>
        <v>283.57120513771679</v>
      </c>
      <c r="D32" s="299">
        <f>+'9.รายได้(แยกกลุ่ม)'!E35</f>
        <v>785.13627505183115</v>
      </c>
      <c r="E32" s="299">
        <f>+'9.รายได้(แยกกลุ่ม)'!F35</f>
        <v>3059.5690665110851</v>
      </c>
      <c r="F32" s="299">
        <f>+'9.รายได้(แยกกลุ่ม)'!G35</f>
        <v>14.172320170595178</v>
      </c>
      <c r="G32" s="299">
        <f>+'9.รายได้(แยกกลุ่ม)'!H35</f>
        <v>64.226038612390994</v>
      </c>
      <c r="H32" s="299">
        <f>+'9.รายได้(แยกกลุ่ม)'!I35</f>
        <v>901.80602383381256</v>
      </c>
      <c r="I32" s="16" t="str">
        <f>+'9.รายได้(แยกกลุ่ม)'!R35</f>
        <v>นาด้วง,รพช.</v>
      </c>
      <c r="J32" s="15">
        <f>+'9.รายได้(แยกกลุ่ม)'!S35</f>
        <v>0.35160987271547028</v>
      </c>
      <c r="K32" s="15">
        <f>+'9.รายได้(แยกกลุ่ม)'!T35</f>
        <v>1.8536504587863189E-3</v>
      </c>
      <c r="L32" s="15">
        <f>+'9.รายได้(แยกกลุ่ม)'!U35</f>
        <v>-6.6793560343926792E-2</v>
      </c>
      <c r="M32" s="15">
        <f>+'9.รายได้(แยกกลุ่ม)'!V35</f>
        <v>-0.24658866024069798</v>
      </c>
      <c r="N32" s="15">
        <f>+'9.รายได้(แยกกลุ่ม)'!W35</f>
        <v>0.79086050708988298</v>
      </c>
      <c r="O32" s="15">
        <f>+'9.รายได้(แยกกลุ่ม)'!X35</f>
        <v>0.61452410573576688</v>
      </c>
      <c r="P32" s="15">
        <f>+'9.รายได้(แยกกลุ่ม)'!Y35</f>
        <v>4.1402639172975438E-2</v>
      </c>
    </row>
    <row r="33" spans="1:16">
      <c r="A33" s="299" t="str">
        <f>+'9.รายได้(แยกกลุ่ม)'!B36</f>
        <v>ภูเรือ,รพช.</v>
      </c>
      <c r="B33" s="299">
        <f>+'9.รายได้(แยกกลุ่ม)'!C36</f>
        <v>1634.8109498944561</v>
      </c>
      <c r="C33" s="299">
        <f>+'9.รายได้(แยกกลุ่ม)'!D36</f>
        <v>322.86936062659709</v>
      </c>
      <c r="D33" s="299">
        <f>+'9.รายได้(แยกกลุ่ม)'!E36</f>
        <v>1400.3242424242421</v>
      </c>
      <c r="E33" s="299">
        <f>+'9.รายได้(แยกกลุ่ม)'!F36</f>
        <v>3561.9410813594227</v>
      </c>
      <c r="F33" s="299">
        <f>+'9.รายได้(แยกกลุ่ม)'!G36</f>
        <v>12.422914911541701</v>
      </c>
      <c r="G33" s="299">
        <f>+'9.รายได้(แยกกลุ่ม)'!H36</f>
        <v>73.250951092980969</v>
      </c>
      <c r="H33" s="299">
        <f>+'9.รายได้(แยกกลุ่ม)'!I36</f>
        <v>1138.2176885901565</v>
      </c>
      <c r="I33" s="16" t="str">
        <f>+'9.รายได้(แยกกลุ่ม)'!R36</f>
        <v>ภูเรือ,รพช.</v>
      </c>
      <c r="J33" s="15">
        <f>+'9.รายได้(แยกกลุ่ม)'!S36</f>
        <v>0.26440135747403998</v>
      </c>
      <c r="K33" s="15">
        <f>+'9.รายได้(แยกกลุ่ม)'!T36</f>
        <v>0.14069356022223048</v>
      </c>
      <c r="L33" s="15">
        <f>+'9.รายได้(แยกกลุ่ม)'!U36</f>
        <v>0.66441373575631379</v>
      </c>
      <c r="M33" s="15">
        <f>+'9.รายได้(แยกกลุ่ม)'!V36</f>
        <v>-0.12288079010064847</v>
      </c>
      <c r="N33" s="15">
        <f>+'9.รายได้(แยกกลุ่ม)'!W36</f>
        <v>0.56979996431196411</v>
      </c>
      <c r="O33" s="15">
        <f>+'9.รายได้(แยกกลุ่ม)'!X36</f>
        <v>0.84139375341876987</v>
      </c>
      <c r="P33" s="15">
        <f>+'9.รายได้(แยกกลุ่ม)'!Y36</f>
        <v>0.31441005440610287</v>
      </c>
    </row>
    <row r="34" spans="1:16">
      <c r="A34" s="299" t="str">
        <f>+'9.รายได้(แยกกลุ่ม)'!B49</f>
        <v>ท่าลี่,รพช.</v>
      </c>
      <c r="B34" s="299">
        <f>+'9.รายได้(แยกกลุ่ม)'!C49</f>
        <v>1395.6822705499137</v>
      </c>
      <c r="C34" s="299">
        <f>+'9.รายได้(แยกกลุ่ม)'!D49</f>
        <v>200.87823050392797</v>
      </c>
      <c r="D34" s="299">
        <f>+'9.รายได้(แยกกลุ่ม)'!E49</f>
        <v>882.11525129982681</v>
      </c>
      <c r="E34" s="299">
        <f>+'9.รายได้(แยกกลุ่ม)'!F49</f>
        <v>3740.9520734341249</v>
      </c>
      <c r="F34" s="299">
        <f>+'9.รายได้(แยกกลุ่ม)'!G49</f>
        <v>5.977498202731848</v>
      </c>
      <c r="G34" s="299">
        <f>+'9.รายได้(แยกกลุ่ม)'!H49</f>
        <v>256.31826024442847</v>
      </c>
      <c r="H34" s="299">
        <f>+'9.รายได้(แยกกลุ่ม)'!I49</f>
        <v>1110.8908507376891</v>
      </c>
      <c r="I34" s="16" t="str">
        <f>+'9.รายได้(แยกกลุ่ม)'!R49</f>
        <v>ท่าลี่,รพช.</v>
      </c>
      <c r="J34" s="15">
        <f>+'9.รายได้(แยกกลุ่ม)'!S49</f>
        <v>4.2449786796749225E-2</v>
      </c>
      <c r="K34" s="15">
        <f>+'9.รายได้(แยกกลุ่ม)'!T49</f>
        <v>-0.27053005798548324</v>
      </c>
      <c r="L34" s="15">
        <f>+'9.รายได้(แยกกลุ่ม)'!U49</f>
        <v>4.1142382795438401E-2</v>
      </c>
      <c r="M34" s="15">
        <f>+'9.รายได้(แยกกลุ่ม)'!V49</f>
        <v>-9.6918488520270837E-2</v>
      </c>
      <c r="N34" s="15">
        <f>+'9.รายได้(แยกกลุ่ม)'!W49</f>
        <v>-0.27534613852128476</v>
      </c>
      <c r="O34" s="15">
        <f>+'9.รายได้(แยกกลุ่ม)'!X49</f>
        <v>2.5110867654858136</v>
      </c>
      <c r="P34" s="15">
        <f>+'9.รายได้(แยกกลุ่ม)'!Y49</f>
        <v>0.22273413138126663</v>
      </c>
    </row>
    <row r="35" spans="1:16">
      <c r="A35" s="299" t="str">
        <f>+'9.รายได้(แยกกลุ่ม)'!B50</f>
        <v>ภูกระดึง,รพช.</v>
      </c>
      <c r="B35" s="299">
        <f>+'9.รายได้(แยกกลุ่ม)'!C50</f>
        <v>1178.3917733842582</v>
      </c>
      <c r="C35" s="299">
        <f>+'9.รายได้(แยกกลุ่ม)'!D50</f>
        <v>131.59075189096083</v>
      </c>
      <c r="D35" s="299">
        <f>+'9.รายได้(แยกกลุ่ม)'!E50</f>
        <v>1264.4571184371187</v>
      </c>
      <c r="E35" s="299">
        <f>+'9.รายได้(แยกกลุ่ม)'!F50</f>
        <v>3187.2602121212121</v>
      </c>
      <c r="F35" s="299">
        <f>+'9.รายได้(แยกกลุ่ม)'!G50</f>
        <v>7.7252929375163548</v>
      </c>
      <c r="G35" s="299">
        <f>+'9.รายได้(แยกกลุ่ม)'!H50</f>
        <v>45.385223737388422</v>
      </c>
      <c r="H35" s="299">
        <f>+'9.รายได้(แยกกลุ่ม)'!I50</f>
        <v>927.78986969220409</v>
      </c>
      <c r="I35" s="16" t="str">
        <f>+'9.รายได้(แยกกลุ่ม)'!R50</f>
        <v>ภูกระดึง,รพช.</v>
      </c>
      <c r="J35" s="15">
        <f>+'9.รายได้(แยกกลุ่ม)'!S50</f>
        <v>-0.11984677397710669</v>
      </c>
      <c r="K35" s="15">
        <f>+'9.รายได้(แยกกลุ่ม)'!T50</f>
        <v>-0.52214086160188056</v>
      </c>
      <c r="L35" s="15">
        <f>+'9.รายได้(แยกกลุ่ม)'!U50</f>
        <v>0.49241257907331004</v>
      </c>
      <c r="M35" s="15">
        <f>+'9.รายได้(แยกกลุ่ม)'!V50</f>
        <v>-0.23058202475196402</v>
      </c>
      <c r="N35" s="15">
        <f>+'9.รายได้(แยกกลุ่ม)'!W50</f>
        <v>-6.3460469855601151E-2</v>
      </c>
      <c r="O35" s="15">
        <f>+'9.รายได้(แยกกลุ่ม)'!X50</f>
        <v>-0.3783062577711106</v>
      </c>
      <c r="P35" s="15">
        <f>+'9.รายได้(แยกกลุ่ม)'!Y50</f>
        <v>2.1198743035023226E-2</v>
      </c>
    </row>
    <row r="36" spans="1:16">
      <c r="A36" s="299" t="str">
        <f>+'9.รายได้(แยกกลุ่ม)'!B51</f>
        <v>ภูหลวง,รพช.</v>
      </c>
      <c r="B36" s="299">
        <f>+'9.รายได้(แยกกลุ่ม)'!C51</f>
        <v>1943.1759413010293</v>
      </c>
      <c r="C36" s="299">
        <f>+'9.รายได้(แยกกลุ่ม)'!D51</f>
        <v>411.22719948786136</v>
      </c>
      <c r="D36" s="299">
        <f>+'9.รายได้(แยกกลุ่ม)'!E51</f>
        <v>1833.3627456647403</v>
      </c>
      <c r="E36" s="299">
        <f>+'9.รายได้(แยกกลุ่ม)'!F51</f>
        <v>3200.8130762920423</v>
      </c>
      <c r="F36" s="299">
        <f>+'9.รายได้(แยกกลุ่ม)'!G51</f>
        <v>11.416386453704815</v>
      </c>
      <c r="G36" s="299">
        <f>+'9.รายได้(แยกกลุ่ม)'!H51</f>
        <v>76.456156679076102</v>
      </c>
      <c r="H36" s="299">
        <f>+'9.รายได้(แยกกลุ่ม)'!I51</f>
        <v>1109.9604776677993</v>
      </c>
      <c r="I36" s="16" t="str">
        <f>+'9.รายได้(แยกกลุ่ม)'!R51</f>
        <v>ภูหลวง,รพช.</v>
      </c>
      <c r="J36" s="15">
        <f>+'9.รายได้(แยกกลุ่ม)'!S51</f>
        <v>0.45137857552614574</v>
      </c>
      <c r="K36" s="15">
        <f>+'9.รายได้(แยกกลุ่ม)'!T51</f>
        <v>0.49333195843407518</v>
      </c>
      <c r="L36" s="15">
        <f>+'9.รายได้(แยกกลุ่ม)'!U51</f>
        <v>1.1638801219422354</v>
      </c>
      <c r="M36" s="15">
        <f>+'9.รายได้(แยกกลุ่ม)'!V51</f>
        <v>-0.22731030653157064</v>
      </c>
      <c r="N36" s="15">
        <f>+'9.รายได้(แยกกลุ่ม)'!W51</f>
        <v>0.3840118804267611</v>
      </c>
      <c r="O36" s="15">
        <f>+'9.รายได้(แยกกลุ่ม)'!X51</f>
        <v>4.7308137936883557E-2</v>
      </c>
      <c r="P36" s="15">
        <f>+'9.รายได้(แยกกลุ่ม)'!Y51</f>
        <v>0.22171008936425224</v>
      </c>
    </row>
    <row r="37" spans="1:16">
      <c r="A37" s="299" t="str">
        <f>+'9.รายได้(แยกกลุ่ม)'!B59</f>
        <v>เอราวัณ,รพช.</v>
      </c>
      <c r="B37" s="299">
        <f>+'9.รายได้(แยกกลุ่ม)'!C59</f>
        <v>1190.4104297478127</v>
      </c>
      <c r="C37" s="299">
        <f>+'9.รายได้(แยกกลุ่ม)'!D59</f>
        <v>148.02132237519299</v>
      </c>
      <c r="D37" s="299">
        <f>+'9.รายได้(แยกกลุ่ม)'!E59</f>
        <v>903.38140945584291</v>
      </c>
      <c r="E37" s="299">
        <f>+'9.รายได้(แยกกลุ่ม)'!F59</f>
        <v>2794.8714596273289</v>
      </c>
      <c r="F37" s="299">
        <f>+'9.รายได้(แยกกลุ่ม)'!G59</f>
        <v>8.3767738326561858</v>
      </c>
      <c r="G37" s="299">
        <f>+'9.รายได้(แยกกลุ่ม)'!H59</f>
        <v>49.885959488900667</v>
      </c>
      <c r="H37" s="299">
        <f>+'9.รายได้(แยกกลุ่ม)'!I59</f>
        <v>749.53291269943395</v>
      </c>
      <c r="I37" s="16" t="str">
        <f>+'9.รายได้(แยกกลุ่ม)'!R59</f>
        <v>เอราวัณ,รพช.</v>
      </c>
      <c r="J37" s="15">
        <f>+'9.รายได้(แยกกลุ่ม)'!S59</f>
        <v>-0.11086991296214635</v>
      </c>
      <c r="K37" s="15">
        <f>+'9.รายได้(แยกกลุ่ม)'!T59</f>
        <v>-0.46247482776471022</v>
      </c>
      <c r="L37" s="15">
        <f>+'9.รายได้(แยกกลุ่ม)'!U59</f>
        <v>6.6242389334077875E-2</v>
      </c>
      <c r="M37" s="15">
        <f>+'9.รายได้(แยกกลุ่ม)'!V59</f>
        <v>-0.32530631438033297</v>
      </c>
      <c r="N37" s="15">
        <f>+'9.รายได้(แยกกลุ่ม)'!W59</f>
        <v>1.5518750268117045E-2</v>
      </c>
      <c r="O37" s="15">
        <f>+'9.รายได้(แยกกลุ่ม)'!X59</f>
        <v>-0.31665449048377792</v>
      </c>
      <c r="P37" s="15">
        <f>+'9.รายได้(แยกกลุ่ม)'!Y59</f>
        <v>-0.17500493019397609</v>
      </c>
    </row>
    <row r="38" spans="1:16">
      <c r="A38" s="299" t="str">
        <f>+'9.รายได้(แยกกลุ่ม)'!B80</f>
        <v>ปากชม,รพช.</v>
      </c>
      <c r="B38" s="299">
        <f>+'9.รายได้(แยกกลุ่ม)'!C80</f>
        <v>1456.1860250867512</v>
      </c>
      <c r="C38" s="299">
        <f>+'9.รายได้(แยกกลุ่ม)'!D80</f>
        <v>304.90333352295346</v>
      </c>
      <c r="D38" s="299">
        <f>+'9.รายได้(แยกกลุ่ม)'!E80</f>
        <v>1464.7628571428572</v>
      </c>
      <c r="E38" s="299">
        <f>+'9.รายได้(แยกกลุ่ม)'!F80</f>
        <v>4129.7610547396525</v>
      </c>
      <c r="F38" s="299">
        <f>+'9.รายได้(แยกกลุ่ม)'!G80</f>
        <v>6.3308105295522807</v>
      </c>
      <c r="G38" s="299">
        <f>+'9.รายได้(แยกกลุ่ม)'!H80</f>
        <v>100.82739741254936</v>
      </c>
      <c r="H38" s="299">
        <f>+'9.รายได้(แยกกลุ่ม)'!I80</f>
        <v>710.99088827578362</v>
      </c>
      <c r="I38" s="16" t="str">
        <f>+'9.รายได้(แยกกลุ่ม)'!R80</f>
        <v>ปากชม,รพช.</v>
      </c>
      <c r="J38" s="15">
        <f>+'9.รายได้(แยกกลุ่ม)'!S80</f>
        <v>0.2676793111681508</v>
      </c>
      <c r="K38" s="15">
        <f>+'9.รายได้(แยกกลุ่ม)'!T80</f>
        <v>0.14001965400117589</v>
      </c>
      <c r="L38" s="15">
        <f>+'9.รายได้(แยกกลุ่ม)'!U80</f>
        <v>0.91898074871268332</v>
      </c>
      <c r="M38" s="15">
        <f>+'9.รายได้(แยกกลุ่ม)'!V80</f>
        <v>0.59779596139862601</v>
      </c>
      <c r="N38" s="15">
        <f>+'9.รายได้(แยกกลุ่ม)'!W80</f>
        <v>-0.16615774108849865</v>
      </c>
      <c r="O38" s="15">
        <f>+'9.รายได้(แยกกลุ่ม)'!X80</f>
        <v>1.1844397767597787</v>
      </c>
      <c r="P38" s="15">
        <f>+'9.รายได้(แยกกลุ่ม)'!Y80</f>
        <v>-8.663260820281727E-3</v>
      </c>
    </row>
    <row r="39" spans="1:16">
      <c r="A39" s="299" t="str">
        <f>+'9.รายได้(แยกกลุ่ม)'!B92</f>
        <v>ผาขาว,รพช.</v>
      </c>
      <c r="B39" s="299">
        <f>+'9.รายได้(แยกกลุ่ม)'!C92</f>
        <v>1414.2293083782338</v>
      </c>
      <c r="C39" s="299">
        <f>+'9.รายได้(แยกกลุ่ม)'!D92</f>
        <v>458.34216119986138</v>
      </c>
      <c r="D39" s="299">
        <f>+'9.รายได้(แยกกลุ่ม)'!E92</f>
        <v>319.6014159292036</v>
      </c>
      <c r="E39" s="299">
        <f>+'9.รายได้(แยกกลุ่ม)'!F92</f>
        <v>2948.4308825978351</v>
      </c>
      <c r="F39" s="299">
        <f>+'9.รายได้(แยกกลุ่ม)'!G92</f>
        <v>7.2675782647051808</v>
      </c>
      <c r="G39" s="299">
        <f>+'9.รายได้(แยกกลุ่ม)'!H92</f>
        <v>30.11958465463389</v>
      </c>
      <c r="H39" s="299">
        <f>+'9.รายได้(แยกกลุ่ม)'!I92</f>
        <v>833.28372751047675</v>
      </c>
      <c r="I39" s="16" t="str">
        <f>+'9.รายได้(แยกกลุ่ม)'!R92</f>
        <v>ผาขาว,รพช.</v>
      </c>
      <c r="J39" s="15">
        <f>+'9.รายได้(แยกกลุ่ม)'!S92</f>
        <v>0.19187007593387284</v>
      </c>
      <c r="K39" s="15">
        <f>+'9.รายได้(แยกกลุ่ม)'!T92</f>
        <v>0.25365579971117003</v>
      </c>
      <c r="L39" s="15">
        <f>+'9.รายได้(แยกกลุ่ม)'!U92</f>
        <v>-0.56242831701366525</v>
      </c>
      <c r="M39" s="15">
        <f>+'9.รายได้(แยกกลุ่ม)'!V92</f>
        <v>-0.33640602353510146</v>
      </c>
      <c r="N39" s="15">
        <f>+'9.รายได้(แยกกลุ่ม)'!W92</f>
        <v>-0.15164398516069252</v>
      </c>
      <c r="O39" s="15">
        <f>+'9.รายได้(แยกกลุ่ม)'!X92</f>
        <v>-0.25776595096649557</v>
      </c>
      <c r="P39" s="15">
        <f>+'9.รายได้(แยกกลุ่ม)'!Y92</f>
        <v>7.3098912791506668E-2</v>
      </c>
    </row>
    <row r="40" spans="1:16">
      <c r="A40" s="299" t="str">
        <f>+'9.รายได้(แยกกลุ่ม)'!B99</f>
        <v>เชียงคาน,รพช.</v>
      </c>
      <c r="B40" s="299">
        <f>+'9.รายได้(แยกกลุ่ม)'!C99</f>
        <v>1372.5006374913125</v>
      </c>
      <c r="C40" s="299">
        <f>+'9.รายได้(แยกกลุ่ม)'!D99</f>
        <v>194.40788345302528</v>
      </c>
      <c r="D40" s="299">
        <f>+'9.รายได้(แยกกลุ่ม)'!E99</f>
        <v>561.89378337833784</v>
      </c>
      <c r="E40" s="299">
        <f>+'9.รายได้(แยกกลุ่ม)'!F99</f>
        <v>2307.5781695114774</v>
      </c>
      <c r="F40" s="299">
        <f>+'9.รายได้(แยกกลุ่ม)'!G99</f>
        <v>18.089102215184653</v>
      </c>
      <c r="G40" s="299">
        <f>+'9.รายได้(แยกกลุ่ม)'!H99</f>
        <v>122.42077209824006</v>
      </c>
      <c r="H40" s="299">
        <f>+'9.รายได้(แยกกลุ่ม)'!I99</f>
        <v>699.05716361645227</v>
      </c>
      <c r="I40" s="16" t="str">
        <f>+'9.รายได้(แยกกลุ่ม)'!R99</f>
        <v>เชียงคาน,รพช.</v>
      </c>
      <c r="J40" s="15">
        <f>+'9.รายได้(แยกกลุ่ม)'!S99</f>
        <v>-5.1170052143213768E-2</v>
      </c>
      <c r="K40" s="15">
        <f>+'9.รายได้(แยกกลุ่ม)'!T99</f>
        <v>-0.52246313280348289</v>
      </c>
      <c r="L40" s="15">
        <f>+'9.รายได้(แยกกลุ่ม)'!U99</f>
        <v>-0.57703515536298899</v>
      </c>
      <c r="M40" s="15">
        <f>+'9.รายได้(แยกกลุ่ม)'!V99</f>
        <v>-0.51780074146830768</v>
      </c>
      <c r="N40" s="15">
        <f>+'9.รายได้(แยกกลุ่ม)'!W99</f>
        <v>0.79888691891673558</v>
      </c>
      <c r="O40" s="15">
        <f>+'9.รายได้(แยกกลุ่ม)'!X99</f>
        <v>0.30142265004787006</v>
      </c>
      <c r="P40" s="15">
        <f>+'9.รายได้(แยกกลุ่ม)'!Y99</f>
        <v>-8.4286275934661259E-2</v>
      </c>
    </row>
    <row r="41" spans="1:16">
      <c r="A41" s="299" t="str">
        <f>+'9.รายได้(แยกกลุ่ม)'!B103</f>
        <v>สมเด็จพระยุพราชด่านซ้าย,รพช.</v>
      </c>
      <c r="B41" s="299">
        <f>+'9.รายได้(แยกกลุ่ม)'!C103</f>
        <v>1387.1431773739687</v>
      </c>
      <c r="C41" s="299">
        <f>+'9.รายได้(แยกกลุ่ม)'!D103</f>
        <v>489.70700600944343</v>
      </c>
      <c r="D41" s="299">
        <f>+'9.รายได้(แยกกลุ่ม)'!E103</f>
        <v>2525.3395700518904</v>
      </c>
      <c r="E41" s="299">
        <f>+'9.รายได้(แยกกลุ่ม)'!F103</f>
        <v>5582.9252345215764</v>
      </c>
      <c r="F41" s="299">
        <f>+'9.รายได้(แยกกลุ่ม)'!G103</f>
        <v>6.2339839888348294</v>
      </c>
      <c r="G41" s="299">
        <f>+'9.รายได้(แยกกลุ่ม)'!H103</f>
        <v>174.56054585279807</v>
      </c>
      <c r="H41" s="299">
        <f>+'9.รายได้(แยกกลุ่ม)'!I103</f>
        <v>1050.2697004817094</v>
      </c>
      <c r="I41" s="16" t="str">
        <f>+'9.รายได้(แยกกลุ่ม)'!R103</f>
        <v>สมเด็จพระยุพราชด่านซ้าย,รพช.</v>
      </c>
      <c r="J41" s="15">
        <f>+'9.รายได้(แยกกลุ่ม)'!S103</f>
        <v>-4.1047448208583914E-2</v>
      </c>
      <c r="K41" s="15">
        <f>+'9.รายได้(แยกกลุ่ม)'!T103</f>
        <v>0.20289951899219902</v>
      </c>
      <c r="L41" s="15">
        <f>+'9.รายได้(แยกกลุ่ม)'!U103</f>
        <v>0.90094621172111133</v>
      </c>
      <c r="M41" s="15">
        <f>+'9.รายได้(แยกกลุ่ม)'!V103</f>
        <v>0.16662674491070528</v>
      </c>
      <c r="N41" s="15">
        <f>+'9.รายได้(แยกกลุ่ม)'!W103</f>
        <v>-0.38005589681296004</v>
      </c>
      <c r="O41" s="15">
        <f>+'9.รายได้(แยกกลุ่ม)'!X103</f>
        <v>0.85570670960355033</v>
      </c>
      <c r="P41" s="15">
        <f>+'9.รายได้(แยกกลุ่ม)'!Y103</f>
        <v>0.37577644398301296</v>
      </c>
    </row>
    <row r="42" spans="1:16">
      <c r="A42" s="299" t="str">
        <f>+'9.รายได้(แยกกลุ่ม)'!B122</f>
        <v>วังสะพุง,รพช.</v>
      </c>
      <c r="B42" s="299">
        <f>+'9.รายได้(แยกกลุ่ม)'!C122</f>
        <v>1525.200430454699</v>
      </c>
      <c r="C42" s="299">
        <f>+'9.รายได้(แยกกลุ่ม)'!D122</f>
        <v>268.00571550126466</v>
      </c>
      <c r="D42" s="299">
        <f>+'9.รายได้(แยกกลุ่ม)'!E122</f>
        <v>905.84450662189897</v>
      </c>
      <c r="E42" s="299">
        <f>+'9.รายได้(แยกกลุ่ม)'!F122</f>
        <v>3991.6535035750762</v>
      </c>
      <c r="F42" s="299">
        <f>+'9.รายได้(แยกกลุ่ม)'!G122</f>
        <v>15.926583137325855</v>
      </c>
      <c r="G42" s="299">
        <f>+'9.รายได้(แยกกลุ่ม)'!H122</f>
        <v>76.668766962185629</v>
      </c>
      <c r="H42" s="299">
        <f>+'9.รายได้(แยกกลุ่ม)'!I122</f>
        <v>828.15452904083088</v>
      </c>
      <c r="I42" s="16" t="str">
        <f>+'9.รายได้(แยกกลุ่ม)'!R122</f>
        <v>วังสะพุง,รพช.</v>
      </c>
      <c r="J42" s="15">
        <f>+'9.รายได้(แยกกลุ่ม)'!S122</f>
        <v>2.5394720125167681E-2</v>
      </c>
      <c r="K42" s="15">
        <f>+'9.รายได้(แยกกลุ่ม)'!T122</f>
        <v>-0.26965853678441115</v>
      </c>
      <c r="L42" s="15">
        <f>+'9.รายได้(แยกกลุ่ม)'!U122</f>
        <v>-0.14648486758183385</v>
      </c>
      <c r="M42" s="15">
        <f>+'9.รายได้(แยกกลุ่ม)'!V122</f>
        <v>-0.43339153089375737</v>
      </c>
      <c r="N42" s="15">
        <f>+'9.รายได้(แยกกลุ่ม)'!W122</f>
        <v>-0.19351017532589604</v>
      </c>
      <c r="O42" s="15">
        <f>+'9.รายได้(แยกกลุ่ม)'!X122</f>
        <v>-0.23969795744968356</v>
      </c>
      <c r="P42" s="15">
        <f>+'9.รายได้(แยกกลุ่ม)'!Y122</f>
        <v>3.6608108830564957E-2</v>
      </c>
    </row>
    <row r="43" spans="1:16">
      <c r="A43" s="299" t="str">
        <f>+'9.รายได้(แยกกลุ่ม)'!B142</f>
        <v>เลย,รพท.</v>
      </c>
      <c r="B43" s="299">
        <f>+'9.รายได้(แยกกลุ่ม)'!C142</f>
        <v>3241.605709198363</v>
      </c>
      <c r="C43" s="299">
        <f>+'9.รายได้(แยกกลุ่ม)'!D142</f>
        <v>2379.5165121338732</v>
      </c>
      <c r="D43" s="299">
        <f>+'9.รายได้(แยกกลุ่ม)'!E142</f>
        <v>8107.3606441180418</v>
      </c>
      <c r="E43" s="299">
        <f>+'9.รายได้(แยกกลุ่ม)'!F142</f>
        <v>11504.889803767659</v>
      </c>
      <c r="F43" s="299">
        <f>+'9.รายได้(แยกกลุ่ม)'!G142</f>
        <v>183.06865104394095</v>
      </c>
      <c r="G43" s="299">
        <f>+'9.รายได้(แยกกลุ่ม)'!H142</f>
        <v>617.29298707809744</v>
      </c>
      <c r="H43" s="299">
        <f>+'9.รายได้(แยกกลุ่ม)'!I142</f>
        <v>2875.4329570497694</v>
      </c>
      <c r="I43" s="16" t="str">
        <f>+'9.รายได้(แยกกลุ่ม)'!R142</f>
        <v>เลย,รพท.</v>
      </c>
      <c r="J43" s="15">
        <f>+'9.รายได้(แยกกลุ่ม)'!S142</f>
        <v>0.25099861351556418</v>
      </c>
      <c r="K43" s="15">
        <f>+'9.รายได้(แยกกลุ่ม)'!T142</f>
        <v>0.45727159019114461</v>
      </c>
      <c r="L43" s="15">
        <f>+'9.รายได้(แยกกลุ่ม)'!U142</f>
        <v>0.43563492111448127</v>
      </c>
      <c r="M43" s="15">
        <f>+'9.รายได้(แยกกลุ่ม)'!V142</f>
        <v>-0.29039959291549322</v>
      </c>
      <c r="N43" s="15">
        <f>+'9.รายได้(แยกกลุ่ม)'!W142</f>
        <v>0.7099677803690464</v>
      </c>
      <c r="O43" s="15">
        <f>+'9.รายได้(แยกกลุ่ม)'!X142</f>
        <v>0.29407261398465789</v>
      </c>
      <c r="P43" s="15">
        <f>+'9.รายได้(แยกกลุ่ม)'!Y142</f>
        <v>0.30408341998751182</v>
      </c>
    </row>
    <row r="45" spans="1:16">
      <c r="A45" s="377" t="s">
        <v>49</v>
      </c>
      <c r="B45" s="378" t="s">
        <v>135</v>
      </c>
      <c r="C45" s="379"/>
      <c r="D45" s="379"/>
      <c r="E45" s="379"/>
      <c r="F45" s="379"/>
      <c r="G45" s="379"/>
      <c r="H45" s="380"/>
      <c r="I45" s="377" t="s">
        <v>49</v>
      </c>
      <c r="J45" s="378" t="s">
        <v>4</v>
      </c>
      <c r="K45" s="379"/>
      <c r="L45" s="379"/>
      <c r="M45" s="379"/>
      <c r="N45" s="379"/>
      <c r="O45" s="379"/>
      <c r="P45" s="380"/>
    </row>
    <row r="46" spans="1:16">
      <c r="A46" s="377"/>
      <c r="B46" s="12" t="s">
        <v>137</v>
      </c>
      <c r="C46" s="13" t="s">
        <v>138</v>
      </c>
      <c r="D46" s="12" t="s">
        <v>139</v>
      </c>
      <c r="E46" s="12" t="s">
        <v>140</v>
      </c>
      <c r="F46" s="12" t="s">
        <v>141</v>
      </c>
      <c r="G46" s="12" t="s">
        <v>142</v>
      </c>
      <c r="H46" s="12" t="s">
        <v>143</v>
      </c>
      <c r="I46" s="377"/>
      <c r="J46" s="12" t="s">
        <v>137</v>
      </c>
      <c r="K46" s="13" t="s">
        <v>138</v>
      </c>
      <c r="L46" s="12" t="s">
        <v>139</v>
      </c>
      <c r="M46" s="12" t="s">
        <v>140</v>
      </c>
      <c r="N46" s="12" t="s">
        <v>141</v>
      </c>
      <c r="O46" s="12" t="s">
        <v>142</v>
      </c>
      <c r="P46" s="12" t="s">
        <v>143</v>
      </c>
    </row>
    <row r="47" spans="1:16">
      <c r="A47" s="299" t="str">
        <f>+'9.รายได้(แยกกลุ่ม)'!B7</f>
        <v>นิคมน้ำอูน,รพช.</v>
      </c>
      <c r="B47" s="299">
        <f>+'9.รายได้(แยกกลุ่ม)'!C7</f>
        <v>1100.9136802218115</v>
      </c>
      <c r="C47" s="299">
        <f>+'9.รายได้(แยกกลุ่ม)'!D7</f>
        <v>502.87934195933451</v>
      </c>
      <c r="D47" s="299">
        <f>+'9.รายได้(แยกกลุ่ม)'!E7</f>
        <v>669.83823633156976</v>
      </c>
      <c r="E47" s="299">
        <f>+'9.รายได้(แยกกลุ่ม)'!F7</f>
        <v>4564.0952733118975</v>
      </c>
      <c r="F47" s="299">
        <f>+'9.รายได้(แยกกลุ่ม)'!G7</f>
        <v>8.9602528751092869</v>
      </c>
      <c r="G47" s="299">
        <f>+'9.รายได้(แยกกลุ่ม)'!H7</f>
        <v>33.162115811419731</v>
      </c>
      <c r="H47" s="299">
        <f>+'9.รายได้(แยกกลุ่ม)'!I7</f>
        <v>1423.3313613678374</v>
      </c>
      <c r="I47" s="16" t="str">
        <f>+'9.รายได้(แยกกลุ่ม)'!R7</f>
        <v>นิคมน้ำอูน,รพช.</v>
      </c>
      <c r="J47" s="15">
        <f>+'9.รายได้(แยกกลุ่ม)'!S7</f>
        <v>-0.19350516160758044</v>
      </c>
      <c r="K47" s="15">
        <f>+'9.รายได้(แยกกลุ่ม)'!T7</f>
        <v>-0.1357216913863705</v>
      </c>
      <c r="L47" s="15">
        <f>+'9.รายได้(แยกกลุ่ม)'!U7</f>
        <v>-0.59040066248817735</v>
      </c>
      <c r="M47" s="15">
        <f>+'9.รายได้(แยกกลุ่ม)'!V7</f>
        <v>-0.63162002132855255</v>
      </c>
      <c r="N47" s="15">
        <f>+'9.รายได้(แยกกลุ่ม)'!W7</f>
        <v>-0.35396348656210941</v>
      </c>
      <c r="O47" s="15">
        <f>+'9.รายได้(แยกกลุ่ม)'!X7</f>
        <v>-0.4756872469506962</v>
      </c>
      <c r="P47" s="15">
        <f>+'9.รายได้(แยกกลุ่ม)'!Y7</f>
        <v>2.2687474555721579E-2</v>
      </c>
    </row>
    <row r="48" spans="1:16">
      <c r="A48" s="299" t="str">
        <f>+'9.รายได้(แยกกลุ่ม)'!B19</f>
        <v>เต่างอย,รพช.</v>
      </c>
      <c r="B48" s="299">
        <f>+'9.รายได้(แยกกลุ่ม)'!C19</f>
        <v>1181.2718179772753</v>
      </c>
      <c r="C48" s="299">
        <f>+'9.รายได้(แยกกลุ่ม)'!D19</f>
        <v>286.90943919451007</v>
      </c>
      <c r="D48" s="299">
        <f>+'9.รายได้(แยกกลุ่ม)'!E19</f>
        <v>623.52650906735755</v>
      </c>
      <c r="E48" s="299">
        <f>+'9.รายได้(แยกกลุ่ม)'!F19</f>
        <v>2967.287713675214</v>
      </c>
      <c r="F48" s="299">
        <f>+'9.รายได้(แยกกลุ่ม)'!G19</f>
        <v>15.265706051873199</v>
      </c>
      <c r="G48" s="299">
        <f>+'9.รายได้(แยกกลุ่ม)'!H19</f>
        <v>48.519586249485386</v>
      </c>
      <c r="H48" s="299">
        <f>+'9.รายได้(แยกกลุ่ม)'!I19</f>
        <v>1092.1975475306558</v>
      </c>
      <c r="I48" s="16" t="str">
        <f>+'9.รายได้(แยกกลุ่ม)'!R19</f>
        <v>เต่างอย,รพช.</v>
      </c>
      <c r="J48" s="15">
        <f>+'9.รายได้(แยกกลุ่ม)'!S19</f>
        <v>-9.6136755063354687E-2</v>
      </c>
      <c r="K48" s="15">
        <f>+'9.รายได้(แยกกลุ่ม)'!T19</f>
        <v>-7.4657814935182032E-2</v>
      </c>
      <c r="L48" s="15">
        <f>+'9.รายได้(แยกกลุ่ม)'!U19</f>
        <v>-0.34136252039596143</v>
      </c>
      <c r="M48" s="15">
        <f>+'9.รายได้(แยกกลุ่ม)'!V19</f>
        <v>-0.12531220779890556</v>
      </c>
      <c r="N48" s="15">
        <f>+'9.รายได้(แยกกลุ่ม)'!W19</f>
        <v>0.12403510632105799</v>
      </c>
      <c r="O48" s="15">
        <f>+'9.รายได้(แยกกลุ่ม)'!X19</f>
        <v>9.9858061573286E-2</v>
      </c>
      <c r="P48" s="15">
        <f>+'9.รายได้(แยกกลุ่ม)'!Y19</f>
        <v>0.28683681251056248</v>
      </c>
    </row>
    <row r="49" spans="1:16">
      <c r="A49" s="299" t="str">
        <f>+'9.รายได้(แยกกลุ่ม)'!B37</f>
        <v>กุดบาก,รพช.</v>
      </c>
      <c r="B49" s="299">
        <f>+'9.รายได้(แยกกลุ่ม)'!C37</f>
        <v>1289.6748602581779</v>
      </c>
      <c r="C49" s="299">
        <f>+'9.รายได้(แยกกลุ่ม)'!D37</f>
        <v>337.14644942975315</v>
      </c>
      <c r="D49" s="299">
        <f>+'9.รายได้(แยกกลุ่ม)'!E37</f>
        <v>344.88751139471282</v>
      </c>
      <c r="E49" s="299">
        <f>+'9.รายได้(แยกกลุ่ม)'!F37</f>
        <v>4203.6560824742264</v>
      </c>
      <c r="F49" s="299">
        <f>+'9.รายได้(แยกกลุ่ม)'!G37</f>
        <v>7.738949938949939</v>
      </c>
      <c r="G49" s="299">
        <f>+'9.รายได้(แยกกลุ่ม)'!H37</f>
        <v>25.210897435897436</v>
      </c>
      <c r="H49" s="299">
        <f>+'9.รายได้(แยกกลุ่ม)'!I37</f>
        <v>960.78194009274353</v>
      </c>
      <c r="I49" s="16" t="str">
        <f>+'9.รายได้(แยกกลุ่ม)'!R37</f>
        <v>กุดบาก,รพช.</v>
      </c>
      <c r="J49" s="15">
        <f>+'9.รายได้(แยกกลุ่ม)'!S37</f>
        <v>-2.5350367784976856E-3</v>
      </c>
      <c r="K49" s="15">
        <f>+'9.รายได้(แยกกลุ่ม)'!T37</f>
        <v>0.1911343429117833</v>
      </c>
      <c r="L49" s="15">
        <f>+'9.รายได้(แยกกลุ่ม)'!U37</f>
        <v>-0.59006957541319038</v>
      </c>
      <c r="M49" s="15">
        <f>+'9.รายได้(แยกกลุ่ม)'!V37</f>
        <v>3.513994688008823E-2</v>
      </c>
      <c r="N49" s="15">
        <f>+'9.รายได้(แยกกลุ่ม)'!W37</f>
        <v>-2.2081095742767801E-2</v>
      </c>
      <c r="O49" s="15">
        <f>+'9.รายได้(แยกกลุ่ม)'!X37</f>
        <v>-0.36624455568343917</v>
      </c>
      <c r="P49" s="15">
        <f>+'9.รายได้(แยกกลุ่ม)'!Y37</f>
        <v>0.10950783387836513</v>
      </c>
    </row>
    <row r="50" spans="1:16">
      <c r="A50" s="299" t="str">
        <f>+'9.รายได้(แยกกลุ่ม)'!B38</f>
        <v>ส่องดาว,รพช.</v>
      </c>
      <c r="B50" s="299">
        <f>+'9.รายได้(แยกกลุ่ม)'!C38</f>
        <v>1554.4687817239685</v>
      </c>
      <c r="C50" s="299">
        <f>+'9.รายได้(แยกกลุ่ม)'!D38</f>
        <v>294.44876281251186</v>
      </c>
      <c r="D50" s="299">
        <f>+'9.รายได้(แยกกลุ่ม)'!E38</f>
        <v>557.45414634146346</v>
      </c>
      <c r="E50" s="299">
        <f>+'9.รายได้(แยกกลุ่ม)'!F38</f>
        <v>7954.5731610942248</v>
      </c>
      <c r="F50" s="299">
        <f>+'9.รายได้(แยกกลุ่ม)'!G38</f>
        <v>10.328800416642556</v>
      </c>
      <c r="G50" s="299">
        <f>+'9.รายได้(แยกกลุ่ม)'!H38</f>
        <v>69.935347780799731</v>
      </c>
      <c r="H50" s="299">
        <f>+'9.รายได้(แยกกลุ่ม)'!I38</f>
        <v>1000.3196036158705</v>
      </c>
      <c r="I50" s="16" t="str">
        <f>+'9.รายได้(แยกกลุ่ม)'!R38</f>
        <v>ส่องดาว,รพช.</v>
      </c>
      <c r="J50" s="15">
        <f>+'9.รายได้(แยกกลุ่ม)'!S38</f>
        <v>0.20226282916057933</v>
      </c>
      <c r="K50" s="15">
        <f>+'9.รายได้(แยกกลุ่ม)'!T38</f>
        <v>4.0283930639303717E-2</v>
      </c>
      <c r="L50" s="15">
        <f>+'9.รายได้(แยกกลุ่ม)'!U38</f>
        <v>-0.33741464289815148</v>
      </c>
      <c r="M50" s="15">
        <f>+'9.รายได้(แยกกลุ่ม)'!V38</f>
        <v>0.95879403021532428</v>
      </c>
      <c r="N50" s="15">
        <f>+'9.รายได้(แยกกลุ่ม)'!W38</f>
        <v>0.30518084047785576</v>
      </c>
      <c r="O50" s="15">
        <f>+'9.รายได้(แยกกลุ่ม)'!X38</f>
        <v>0.75804560384846154</v>
      </c>
      <c r="P50" s="15">
        <f>+'9.รายได้(แยกกลุ่ม)'!Y38</f>
        <v>0.15516579806524586</v>
      </c>
    </row>
    <row r="51" spans="1:16">
      <c r="A51" s="299" t="str">
        <f>+'9.รายได้(แยกกลุ่ม)'!B39</f>
        <v>เจริญศิลป์,รพช.</v>
      </c>
      <c r="B51" s="299">
        <f>+'9.รายได้(แยกกลุ่ม)'!C39</f>
        <v>1255.2536502132843</v>
      </c>
      <c r="C51" s="299">
        <f>+'9.รายได้(แยกกลุ่ม)'!D39</f>
        <v>336.80786166971359</v>
      </c>
      <c r="D51" s="299">
        <f>+'9.รายได้(แยกกลุ่ม)'!E39</f>
        <v>154.91676066522055</v>
      </c>
      <c r="E51" s="299">
        <f>+'9.รายได้(แยกกลุ่ม)'!F39</f>
        <v>5753.1567157894733</v>
      </c>
      <c r="F51" s="299">
        <f>+'9.รายได้(แยกกลุ่ม)'!G39</f>
        <v>10.430797149559599</v>
      </c>
      <c r="G51" s="299">
        <f>+'9.รายได้(แยกกลุ่ม)'!H39</f>
        <v>26.799130261585447</v>
      </c>
      <c r="H51" s="299">
        <f>+'9.รายได้(แยกกลุ่ม)'!I39</f>
        <v>734.62012736136501</v>
      </c>
      <c r="I51" s="16" t="str">
        <f>+'9.รายได้(แยกกลุ่ม)'!R39</f>
        <v>เจริญศิลป์,รพช.</v>
      </c>
      <c r="J51" s="15">
        <f>+'9.รายได้(แยกกลุ่ม)'!S39</f>
        <v>-2.9157212700106395E-2</v>
      </c>
      <c r="K51" s="15">
        <f>+'9.รายได้(แยกกลุ่ม)'!T39</f>
        <v>0.18993811643585615</v>
      </c>
      <c r="L51" s="15">
        <f>+'9.รายได้(แยกกลุ่ม)'!U39</f>
        <v>-0.81586722807591761</v>
      </c>
      <c r="M51" s="15">
        <f>+'9.รายได้(แยกกลุ่ม)'!V39</f>
        <v>0.41670065779260895</v>
      </c>
      <c r="N51" s="15">
        <f>+'9.รายได้(แยกกลุ่ม)'!W39</f>
        <v>0.31806947964452614</v>
      </c>
      <c r="O51" s="15">
        <f>+'9.รายได้(แยกกลุ่ม)'!X39</f>
        <v>-0.32631931293151567</v>
      </c>
      <c r="P51" s="15">
        <f>+'9.รายได้(แยกกลุ่ม)'!Y39</f>
        <v>-0.15166308584705596</v>
      </c>
    </row>
    <row r="52" spans="1:16">
      <c r="A52" s="299" t="str">
        <f>+'9.รายได้(แยกกลุ่ม)'!B40</f>
        <v>โพนนาแก้ว,รพช.</v>
      </c>
      <c r="B52" s="299">
        <f>+'9.รายได้(แยกกลุ่ม)'!C40</f>
        <v>1450.0451569123359</v>
      </c>
      <c r="C52" s="299">
        <f>+'9.รายได้(แยกกลุ่ม)'!D40</f>
        <v>156.47113525451499</v>
      </c>
      <c r="D52" s="299">
        <f>+'9.รายได้(แยกกลุ่ม)'!E40</f>
        <v>888.23602181818183</v>
      </c>
      <c r="E52" s="299">
        <f>+'9.รายได้(แยกกลุ่ม)'!F40</f>
        <v>3090.7589404934683</v>
      </c>
      <c r="F52" s="299">
        <f>+'9.รายได้(แยกกลุ่ม)'!G40</f>
        <v>10.55210894647248</v>
      </c>
      <c r="G52" s="299">
        <f>+'9.รายได้(แยกกลุ่ม)'!H40</f>
        <v>29.562836066902644</v>
      </c>
      <c r="H52" s="299">
        <f>+'9.รายได้(แยกกลุ่ม)'!I40</f>
        <v>760.72190823923336</v>
      </c>
      <c r="I52" s="16" t="str">
        <f>+'9.รายได้(แยกกลุ่ม)'!R40</f>
        <v>โพนนาแก้ว,รพช.</v>
      </c>
      <c r="J52" s="15">
        <f>+'9.รายได้(แยกกลุ่ม)'!S40</f>
        <v>0.12149913414574458</v>
      </c>
      <c r="K52" s="15">
        <f>+'9.รายได้(แยกกลุ่ม)'!T40</f>
        <v>-0.44718936476630256</v>
      </c>
      <c r="L52" s="15">
        <f>+'9.รายได้(แยกกลุ่ม)'!U40</f>
        <v>5.5749940276926944E-2</v>
      </c>
      <c r="M52" s="15">
        <f>+'9.รายได้(แยกกลุ่ม)'!V40</f>
        <v>-0.23890823066608885</v>
      </c>
      <c r="N52" s="15">
        <f>+'9.รายได้(แยกกลุ่ม)'!W40</f>
        <v>0.33339883316746899</v>
      </c>
      <c r="O52" s="15">
        <f>+'9.รายได้(แยกกลุ่ม)'!X40</f>
        <v>-0.25684484836465321</v>
      </c>
      <c r="P52" s="15">
        <f>+'9.รายได้(แยกกลุ่ม)'!Y40</f>
        <v>-0.1215208348807483</v>
      </c>
    </row>
    <row r="53" spans="1:16">
      <c r="A53" s="299" t="str">
        <f>+'9.รายได้(แยกกลุ่ม)'!B43</f>
        <v>พระอาจารย์แบน  ธนากโร,รพช.</v>
      </c>
      <c r="B53" s="299">
        <f>+'9.รายได้(แยกกลุ่ม)'!C43</f>
        <v>1263.6107158625039</v>
      </c>
      <c r="C53" s="299">
        <f>+'9.รายได้(แยกกลุ่ม)'!D43</f>
        <v>260.63222222222225</v>
      </c>
      <c r="D53" s="299">
        <f>+'9.รายได้(แยกกลุ่ม)'!E43</f>
        <v>423.56889260497962</v>
      </c>
      <c r="E53" s="299">
        <f>+'9.รายได้(แยกกลุ่ม)'!F43</f>
        <v>3353.3203231151615</v>
      </c>
      <c r="F53" s="299">
        <f>+'9.รายได้(แยกกลุ่ม)'!G43</f>
        <v>6.5495844720843328</v>
      </c>
      <c r="G53" s="299">
        <f>+'9.รายได้(แยกกลุ่ม)'!H43</f>
        <v>36.99926097384126</v>
      </c>
      <c r="H53" s="299">
        <f>+'9.รายได้(แยกกลุ่ม)'!I43</f>
        <v>749.39640141560665</v>
      </c>
      <c r="I53" s="16" t="str">
        <f>+'9.รายได้(แยกกลุ่ม)'!R43</f>
        <v>พระอาจารย์แบน  ธนากโร,รพช.</v>
      </c>
      <c r="J53" s="15">
        <f>+'9.รายได้(แยกกลุ่ม)'!S43</f>
        <v>-2.2693660965237589E-2</v>
      </c>
      <c r="K53" s="15">
        <f>+'9.รายได้(แยกกลุ่ม)'!T43</f>
        <v>-7.9189499745900116E-2</v>
      </c>
      <c r="L53" s="15">
        <f>+'9.รายได้(แยกกลุ่ม)'!U43</f>
        <v>-0.49654954079040065</v>
      </c>
      <c r="M53" s="15">
        <f>+'9.รายได้(แยกกลุ่ม)'!V43</f>
        <v>-0.17425313749780788</v>
      </c>
      <c r="N53" s="15">
        <f>+'9.รายได้(แยกกลุ่ม)'!W43</f>
        <v>-0.17237318747277594</v>
      </c>
      <c r="O53" s="15">
        <f>+'9.รายได้(แยกกลุ่ม)'!X43</f>
        <v>-6.9906847327330879E-2</v>
      </c>
      <c r="P53" s="15">
        <f>+'9.รายได้(แยกกลุ่ม)'!Y43</f>
        <v>-0.1345994930227235</v>
      </c>
    </row>
    <row r="54" spans="1:16">
      <c r="A54" s="299" t="str">
        <f>+'9.รายได้(แยกกลุ่ม)'!B54</f>
        <v>กุสุมาลย์,รพช.</v>
      </c>
      <c r="B54" s="299">
        <f>+'9.รายได้(แยกกลุ่ม)'!C54</f>
        <v>1477.9176004439514</v>
      </c>
      <c r="C54" s="299">
        <f>+'9.รายได้(แยกกลุ่ม)'!D54</f>
        <v>257.67316953385131</v>
      </c>
      <c r="D54" s="299">
        <f>+'9.รายได้(แยกกลุ่ม)'!E54</f>
        <v>656.2315945089756</v>
      </c>
      <c r="E54" s="299">
        <f>+'9.รายได้(แยกกลุ่ม)'!F54</f>
        <v>4167.2266866746695</v>
      </c>
      <c r="F54" s="299">
        <f>+'9.รายได้(แยกกลุ่ม)'!G54</f>
        <v>8.0192283550236425</v>
      </c>
      <c r="G54" s="299">
        <f>+'9.รายได้(แยกกลุ่ม)'!H54</f>
        <v>21.048102272251747</v>
      </c>
      <c r="H54" s="299">
        <f>+'9.รายได้(แยกกลุ่ม)'!I54</f>
        <v>768.20781548279695</v>
      </c>
      <c r="I54" s="16" t="str">
        <f>+'9.รายได้(แยกกลุ่ม)'!R54</f>
        <v>กุสุมาลย์,รพช.</v>
      </c>
      <c r="J54" s="15">
        <f>+'9.รายได้(แยกกลุ่ม)'!S54</f>
        <v>0.1038722207733755</v>
      </c>
      <c r="K54" s="15">
        <f>+'9.รายได้(แยกกลุ่ม)'!T54</f>
        <v>-6.4284708367740265E-2</v>
      </c>
      <c r="L54" s="15">
        <f>+'9.รายได้(แยกกลุ่ม)'!U54</f>
        <v>-0.22546342446073642</v>
      </c>
      <c r="M54" s="15">
        <f>+'9.รายได้(แยกกลุ่ม)'!V54</f>
        <v>5.985989931740209E-3</v>
      </c>
      <c r="N54" s="15">
        <f>+'9.รายได้(แยกกลุ่ม)'!W54</f>
        <v>-2.7826592922828824E-2</v>
      </c>
      <c r="O54" s="15">
        <f>+'9.รายได้(แยกกลุ่ม)'!X54</f>
        <v>-0.71167987307567815</v>
      </c>
      <c r="P54" s="15">
        <f>+'9.รายได้(แยกกลุ่ม)'!Y54</f>
        <v>-0.15444985854289381</v>
      </c>
    </row>
    <row r="55" spans="1:16">
      <c r="A55" s="299" t="str">
        <f>+'9.รายได้(แยกกลุ่ม)'!B55</f>
        <v>วาริชภูมิ,รพช.</v>
      </c>
      <c r="B55" s="299">
        <f>+'9.รายได้(แยกกลุ่ม)'!C55</f>
        <v>1093.3100863867344</v>
      </c>
      <c r="C55" s="299">
        <f>+'9.รายได้(แยกกลุ่ม)'!D55</f>
        <v>238.02597298742981</v>
      </c>
      <c r="D55" s="299">
        <f>+'9.รายได้(แยกกลุ่ม)'!E55</f>
        <v>434.06393452380945</v>
      </c>
      <c r="E55" s="299">
        <f>+'9.รายได้(แยกกลุ่ม)'!F55</f>
        <v>3793.3116182733256</v>
      </c>
      <c r="F55" s="299">
        <f>+'9.รายได้(แยกกลุ่ม)'!G55</f>
        <v>9.7284270240429453</v>
      </c>
      <c r="G55" s="299">
        <f>+'9.รายได้(แยกกลุ่ม)'!H55</f>
        <v>38.699109097485291</v>
      </c>
      <c r="H55" s="299">
        <f>+'9.รายได้(แยกกลุ่ม)'!I55</f>
        <v>743.79536961754479</v>
      </c>
      <c r="I55" s="16" t="str">
        <f>+'9.รายได้(แยกกลุ่ม)'!R55</f>
        <v>วาริชภูมิ,รพช.</v>
      </c>
      <c r="J55" s="15">
        <f>+'9.รายได้(แยกกลุ่ม)'!S55</f>
        <v>-0.18339518205133856</v>
      </c>
      <c r="K55" s="15">
        <f>+'9.รายได้(แยกกลุ่ม)'!T55</f>
        <v>-0.13563160986877501</v>
      </c>
      <c r="L55" s="15">
        <f>+'9.รายได้(แยกกลุ่ม)'!U55</f>
        <v>-0.48768331755996835</v>
      </c>
      <c r="M55" s="15">
        <f>+'9.รายได้(แยกกลุ่ม)'!V55</f>
        <v>-8.4278674920528762E-2</v>
      </c>
      <c r="N55" s="15">
        <f>+'9.รายได้(แยกกลุ่ม)'!W55</f>
        <v>0.17938006336241458</v>
      </c>
      <c r="O55" s="15">
        <f>+'9.รายได้(แยกกลุ่ม)'!X55</f>
        <v>-0.46989367960480394</v>
      </c>
      <c r="P55" s="15">
        <f>+'9.รายได้(แยกกลุ่ม)'!Y55</f>
        <v>-0.18132012286284874</v>
      </c>
    </row>
    <row r="56" spans="1:16">
      <c r="A56" s="299" t="str">
        <f>+'9.รายได้(แยกกลุ่ม)'!B56</f>
        <v>คำตากล้า,รพช.</v>
      </c>
      <c r="B56" s="299">
        <f>+'9.รายได้(แยกกลุ่ม)'!C56</f>
        <v>1652.7682333496973</v>
      </c>
      <c r="C56" s="299">
        <f>+'9.รายได้(แยกกลุ่ม)'!D56</f>
        <v>214.89830273277698</v>
      </c>
      <c r="D56" s="299">
        <f>+'9.รายได้(แยกกลุ่ม)'!E56</f>
        <v>525.18049230769236</v>
      </c>
      <c r="E56" s="299">
        <f>+'9.รายได้(แยกกลุ่ม)'!F56</f>
        <v>5172.2567361111105</v>
      </c>
      <c r="F56" s="299">
        <f>+'9.รายได้(แยกกลุ่ม)'!G56</f>
        <v>8.9528485271395102</v>
      </c>
      <c r="G56" s="299">
        <f>+'9.รายได้(แยกกลุ่ม)'!H56</f>
        <v>50.433235308777348</v>
      </c>
      <c r="H56" s="299">
        <f>+'9.รายได้(แยกกลุ่ม)'!I56</f>
        <v>856.57785763377524</v>
      </c>
      <c r="I56" s="16" t="str">
        <f>+'9.รายได้(แยกกลุ่ม)'!R56</f>
        <v>คำตากล้า,รพช.</v>
      </c>
      <c r="J56" s="15">
        <f>+'9.รายได้(แยกกลุ่ม)'!S56</f>
        <v>0.23446999996709841</v>
      </c>
      <c r="K56" s="15">
        <f>+'9.รายได้(แยกกลุ่ม)'!T56</f>
        <v>-0.21961751634191354</v>
      </c>
      <c r="L56" s="15">
        <f>+'9.รายได้(แยกกลุ่ม)'!U56</f>
        <v>-0.3801403293354218</v>
      </c>
      <c r="M56" s="15">
        <f>+'9.รายได้(แยกกลุ่ม)'!V56</f>
        <v>0.24860445665120981</v>
      </c>
      <c r="N56" s="15">
        <f>+'9.รายได้(แยกกลุ่ม)'!W56</f>
        <v>8.5356454554958341E-2</v>
      </c>
      <c r="O56" s="15">
        <f>+'9.รายได้(แยกกลุ่ม)'!X56</f>
        <v>-0.30915782252728108</v>
      </c>
      <c r="P56" s="15">
        <f>+'9.รายได้(แยกกลุ่ม)'!Y56</f>
        <v>-5.7182816818813056E-2</v>
      </c>
    </row>
    <row r="57" spans="1:16">
      <c r="A57" s="299" t="str">
        <f>+'9.รายได้(แยกกลุ่ม)'!B69</f>
        <v>โคกศรีสุพรรณ,รพช.</v>
      </c>
      <c r="B57" s="299">
        <f>+'9.รายได้(แยกกลุ่ม)'!C69</f>
        <v>1502.7609074410163</v>
      </c>
      <c r="C57" s="299">
        <f>+'9.รายได้(แยกกลุ่ม)'!D69</f>
        <v>436.92778503730591</v>
      </c>
      <c r="D57" s="299">
        <f>+'9.รายได้(แยกกลุ่ม)'!E69</f>
        <v>977.41711317659917</v>
      </c>
      <c r="E57" s="299">
        <f>+'9.รายได้(แยกกลุ่ม)'!F69</f>
        <v>7429.6783970856104</v>
      </c>
      <c r="F57" s="299">
        <f>+'9.รายได้(แยกกลุ่ม)'!G69</f>
        <v>10.16425064637016</v>
      </c>
      <c r="G57" s="299">
        <f>+'9.รายได้(แยกกลุ่ม)'!H69</f>
        <v>65.154308166051763</v>
      </c>
      <c r="H57" s="299">
        <f>+'9.รายได้(แยกกลุ่ม)'!I69</f>
        <v>1414.3094769106674</v>
      </c>
      <c r="I57" s="16" t="str">
        <f>+'9.รายได้(แยกกลุ่ม)'!R69</f>
        <v>โคกศรีสุพรรณ,รพช.</v>
      </c>
      <c r="J57" s="15">
        <f>+'9.รายได้(แยกกลุ่ม)'!S69</f>
        <v>0.16082812413800662</v>
      </c>
      <c r="K57" s="15">
        <f>+'9.รายได้(แยกกลุ่ม)'!T69</f>
        <v>0.19057739008507202</v>
      </c>
      <c r="L57" s="15">
        <f>+'9.รายได้(แยกกลุ่ม)'!U69</f>
        <v>-0.28676027540077781</v>
      </c>
      <c r="M57" s="15">
        <f>+'9.รายได้(แยกกลุ่ม)'!V69</f>
        <v>-0.11391415216696578</v>
      </c>
      <c r="N57" s="15">
        <f>+'9.รายได้(แยกกลุ่ม)'!W69</f>
        <v>-0.14959989754673997</v>
      </c>
      <c r="O57" s="15">
        <f>+'9.รายได้(แยกกลุ่ม)'!X69</f>
        <v>8.9912823921212748E-2</v>
      </c>
      <c r="P57" s="15">
        <f>+'9.รายได้(แยกกลุ่ม)'!Y69</f>
        <v>0.50589360518134896</v>
      </c>
    </row>
    <row r="58" spans="1:16">
      <c r="A58" s="299" t="str">
        <f>+'9.รายได้(แยกกลุ่ม)'!B101</f>
        <v>พระอาจารย์ฝั้นอาจาโร,รพช.</v>
      </c>
      <c r="B58" s="299">
        <f>+'9.รายได้(แยกกลุ่ม)'!C101</f>
        <v>1549.6294618135141</v>
      </c>
      <c r="C58" s="299">
        <f>+'9.รายได้(แยกกลุ่ม)'!D101</f>
        <v>530.52720253048506</v>
      </c>
      <c r="D58" s="299">
        <f>+'9.รายได้(แยกกลุ่ม)'!E101</f>
        <v>641.96627994524295</v>
      </c>
      <c r="E58" s="299">
        <f>+'9.รายได้(แยกกลุ่ม)'!F101</f>
        <v>4066.3445479797974</v>
      </c>
      <c r="F58" s="299">
        <f>+'9.รายได้(แยกกลุ่ม)'!G101</f>
        <v>8.4019630608834444</v>
      </c>
      <c r="G58" s="299">
        <f>+'9.รายได้(แยกกลุ่ม)'!H101</f>
        <v>143.1673652507919</v>
      </c>
      <c r="H58" s="299">
        <f>+'9.รายได้(แยกกลุ่ม)'!I101</f>
        <v>917.31977335656006</v>
      </c>
      <c r="I58" s="16" t="str">
        <f>+'9.รายได้(แยกกลุ่ม)'!R101</f>
        <v>พระอาจารย์ฝั้นอาจาโร,รพช.</v>
      </c>
      <c r="J58" s="15">
        <f>+'9.รายได้(แยกกลุ่ม)'!S101</f>
        <v>7.128171840952098E-2</v>
      </c>
      <c r="K58" s="15">
        <f>+'9.รายได้(แยกกลุ่ม)'!T101</f>
        <v>0.30316885179276165</v>
      </c>
      <c r="L58" s="15">
        <f>+'9.รายได้(แยกกลุ่ม)'!U101</f>
        <v>-0.51676068343968151</v>
      </c>
      <c r="M58" s="15">
        <f>+'9.รายได้(แยกกลุ่ม)'!V101</f>
        <v>-0.15028303184834088</v>
      </c>
      <c r="N58" s="15">
        <f>+'9.รายได้(แยกกลุ่ม)'!W101</f>
        <v>-0.16445928251997777</v>
      </c>
      <c r="O58" s="15">
        <f>+'9.รายได้(แยกกลุ่ม)'!X101</f>
        <v>0.52197416085186998</v>
      </c>
      <c r="P58" s="15">
        <f>+'9.รายได้(แยกกลุ่ม)'!Y101</f>
        <v>0.20162176934644419</v>
      </c>
    </row>
    <row r="59" spans="1:16">
      <c r="A59" s="299" t="str">
        <f>+'9.รายได้(แยกกลุ่ม)'!B102</f>
        <v>บ้านม่วง,รพช.</v>
      </c>
      <c r="B59" s="299">
        <f>+'9.รายได้(แยกกลุ่ม)'!C102</f>
        <v>1957.3770815818009</v>
      </c>
      <c r="C59" s="299">
        <f>+'9.รายได้(แยกกลุ่ม)'!D102</f>
        <v>489.93882430144754</v>
      </c>
      <c r="D59" s="299">
        <f>+'9.รายได้(แยกกลุ่ม)'!E102</f>
        <v>1310.908901098901</v>
      </c>
      <c r="E59" s="299">
        <f>+'9.รายได้(แยกกลุ่ม)'!F102</f>
        <v>9335.1731601049851</v>
      </c>
      <c r="F59" s="299">
        <f>+'9.รายได้(แยกกลุ่ม)'!G102</f>
        <v>14.651530763476224</v>
      </c>
      <c r="G59" s="299">
        <f>+'9.รายได้(แยกกลุ่ม)'!H102</f>
        <v>51.178680819230173</v>
      </c>
      <c r="H59" s="299">
        <f>+'9.รายได้(แยกกลุ่ม)'!I102</f>
        <v>738.05015863656251</v>
      </c>
      <c r="I59" s="16" t="str">
        <f>+'9.รายได้(แยกกลุ่ม)'!R102</f>
        <v>บ้านม่วง,รพช.</v>
      </c>
      <c r="J59" s="15">
        <f>+'9.รายได้(แยกกลุ่ม)'!S102</f>
        <v>0.35316366602786664</v>
      </c>
      <c r="K59" s="15">
        <f>+'9.รายได้(แยกกลุ่ม)'!T102</f>
        <v>0.20346894950579869</v>
      </c>
      <c r="L59" s="15">
        <f>+'9.รายได้(แยกกลุ่ม)'!U102</f>
        <v>-1.3214959679962477E-2</v>
      </c>
      <c r="M59" s="15">
        <f>+'9.รายได้(แยกกลุ่ม)'!V102</f>
        <v>0.95070903146069552</v>
      </c>
      <c r="N59" s="15">
        <f>+'9.รายได้(แยกกลุ่ม)'!W102</f>
        <v>0.45703455699415246</v>
      </c>
      <c r="O59" s="15">
        <f>+'9.รายได้(แยกกลุ่ม)'!X102</f>
        <v>-0.45593306367756403</v>
      </c>
      <c r="P59" s="15">
        <f>+'9.รายได้(แยกกลุ่ม)'!Y102</f>
        <v>-3.3208306148034203E-2</v>
      </c>
    </row>
    <row r="60" spans="1:16">
      <c r="A60" s="299" t="str">
        <f>+'9.รายได้(แยกกลุ่ม)'!B111</f>
        <v>พังโคน,รพช.</v>
      </c>
      <c r="B60" s="299">
        <f>+'9.รายได้(แยกกลุ่ม)'!C111</f>
        <v>1777.0663891995944</v>
      </c>
      <c r="C60" s="299">
        <f>+'9.รายได้(แยกกลุ่ม)'!D111</f>
        <v>278.80914860962986</v>
      </c>
      <c r="D60" s="299">
        <f>+'9.รายได้(แยกกลุ่ม)'!E111</f>
        <v>1307.6112399355877</v>
      </c>
      <c r="E60" s="299">
        <f>+'9.รายได้(แยกกลุ่ม)'!F111</f>
        <v>6822.0228804982489</v>
      </c>
      <c r="F60" s="299">
        <f>+'9.รายได้(แยกกลุ่ม)'!G111</f>
        <v>27.711007911936704</v>
      </c>
      <c r="G60" s="299">
        <f>+'9.รายได้(แยกกลุ่ม)'!H111</f>
        <v>152.44671864847302</v>
      </c>
      <c r="H60" s="299">
        <f>+'9.รายได้(แยกกลุ่ม)'!I111</f>
        <v>1228.347446869391</v>
      </c>
      <c r="I60" s="16" t="str">
        <f>+'9.รายได้(แยกกลุ่ม)'!R111</f>
        <v>พังโคน,รพช.</v>
      </c>
      <c r="J60" s="15">
        <f>+'9.รายได้(แยกกลุ่ม)'!S111</f>
        <v>0.24809277865627041</v>
      </c>
      <c r="K60" s="15">
        <f>+'9.รายได้(แยกกลุ่ม)'!T111</f>
        <v>-0.26363069179366427</v>
      </c>
      <c r="L60" s="15">
        <f>+'9.รายได้(แยกกลุ่ม)'!U111</f>
        <v>-0.35211400419719235</v>
      </c>
      <c r="M60" s="15">
        <f>+'9.รายได้(แยกกลุ่ม)'!V111</f>
        <v>3.3152128597263478E-2</v>
      </c>
      <c r="N60" s="15">
        <f>+'9.รายได้(แยกกลุ่ม)'!W111</f>
        <v>1.4318145522428687</v>
      </c>
      <c r="O60" s="15">
        <f>+'9.รายได้(แยกกลุ่ม)'!X111</f>
        <v>0.87573310260803394</v>
      </c>
      <c r="P60" s="15">
        <f>+'9.รายได้(แยกกลุ่ม)'!Y111</f>
        <v>0.36797598436784967</v>
      </c>
    </row>
    <row r="61" spans="1:16">
      <c r="A61" s="299" t="str">
        <f>+'9.รายได้(แยกกลุ่ม)'!B112</f>
        <v>อากาศอำนวย,รพช.</v>
      </c>
      <c r="B61" s="299">
        <f>+'9.รายได้(แยกกลุ่ม)'!C112</f>
        <v>1461.5948705299766</v>
      </c>
      <c r="C61" s="299">
        <f>+'9.รายได้(แยกกลุ่ม)'!D112</f>
        <v>238.85738016935059</v>
      </c>
      <c r="D61" s="299">
        <f>+'9.รายได้(แยกกลุ่ม)'!E112</f>
        <v>494.50290431429244</v>
      </c>
      <c r="E61" s="299">
        <f>+'9.รายได้(แยกกลุ่ม)'!F112</f>
        <v>4795.9055283993121</v>
      </c>
      <c r="F61" s="299">
        <f>+'9.รายได้(แยกกลุ่ม)'!G112</f>
        <v>8.0592028965402438</v>
      </c>
      <c r="G61" s="299">
        <f>+'9.รายได้(แยกกลุ่ม)'!H112</f>
        <v>45.357648087007185</v>
      </c>
      <c r="H61" s="299">
        <f>+'9.รายได้(แยกกลุ่ม)'!I112</f>
        <v>988.88879526725646</v>
      </c>
      <c r="I61" s="16" t="str">
        <f>+'9.รายได้(แยกกลุ่ม)'!R112</f>
        <v>อากาศอำนวย,รพช.</v>
      </c>
      <c r="J61" s="15">
        <f>+'9.รายได้(แยกกลุ่ม)'!S112</f>
        <v>2.6526647691056709E-2</v>
      </c>
      <c r="K61" s="15">
        <f>+'9.รายได้(แยกกลุ่ม)'!T112</f>
        <v>-0.36914823393565138</v>
      </c>
      <c r="L61" s="15">
        <f>+'9.รายได้(แยกกลุ่ม)'!U112</f>
        <v>-0.75498718823736355</v>
      </c>
      <c r="M61" s="15">
        <f>+'9.รายได้(แยกกลุ่ม)'!V112</f>
        <v>-0.273690503240404</v>
      </c>
      <c r="N61" s="15">
        <f>+'9.รายได้(แยกกลุ่ม)'!W112</f>
        <v>-0.29275445535698963</v>
      </c>
      <c r="O61" s="15">
        <f>+'9.รายได้(แยกกลุ่ม)'!X112</f>
        <v>-0.44191096582781353</v>
      </c>
      <c r="P61" s="15">
        <f>+'9.รายได้(แยกกลุ่ม)'!Y112</f>
        <v>0.10129762274004345</v>
      </c>
    </row>
    <row r="62" spans="1:16">
      <c r="A62" s="299" t="str">
        <f>+'9.รายได้(แยกกลุ่ม)'!B133</f>
        <v>วานรนิวาส,รพท.</v>
      </c>
      <c r="B62" s="299">
        <f>+'9.รายได้(แยกกลุ่ม)'!C133</f>
        <v>2606.184437980492</v>
      </c>
      <c r="C62" s="299">
        <f>+'9.รายได้(แยกกลุ่ม)'!D133</f>
        <v>1185.2484730815654</v>
      </c>
      <c r="D62" s="299">
        <f>+'9.รายได้(แยกกลุ่ม)'!E133</f>
        <v>2490.7677827289494</v>
      </c>
      <c r="E62" s="299">
        <f>+'9.รายได้(แยกกลุ่ม)'!F133</f>
        <v>16075.390684385382</v>
      </c>
      <c r="F62" s="299">
        <f>+'9.รายได้(แยกกลุ่ม)'!G133</f>
        <v>61.616553612408012</v>
      </c>
      <c r="G62" s="299">
        <f>+'9.รายได้(แยกกลุ่ม)'!H133</f>
        <v>206.80112257656089</v>
      </c>
      <c r="H62" s="299">
        <f>+'9.รายได้(แยกกลุ่ม)'!I133</f>
        <v>904.41107325772327</v>
      </c>
      <c r="I62" s="16" t="str">
        <f>+'9.รายได้(แยกกลุ่ม)'!R133</f>
        <v>วานรนิวาส,รพท.</v>
      </c>
      <c r="J62" s="15">
        <f>+'9.รายได้(แยกกลุ่ม)'!S133</f>
        <v>7.6849043522626156E-2</v>
      </c>
      <c r="K62" s="15">
        <f>+'9.รายได้(แยกกลุ่ม)'!T133</f>
        <v>-3.3577432242487229E-2</v>
      </c>
      <c r="L62" s="15">
        <f>+'9.รายได้(แยกกลุ่ม)'!U133</f>
        <v>-0.2826823795216809</v>
      </c>
      <c r="M62" s="15">
        <f>+'9.รายได้(แยกกลุ่ม)'!V133</f>
        <v>0.11579919308069284</v>
      </c>
      <c r="N62" s="15">
        <f>+'9.รายได้(แยกกลุ่ม)'!W133</f>
        <v>9.0359137313503299E-2</v>
      </c>
      <c r="O62" s="15">
        <f>+'9.รายได้(แยกกลุ่ม)'!X133</f>
        <v>-0.3472960004326483</v>
      </c>
      <c r="P62" s="15">
        <f>+'9.รายได้(แยกกลุ่ม)'!Y133</f>
        <v>-0.31627683482824598</v>
      </c>
    </row>
    <row r="63" spans="1:16">
      <c r="A63" s="299" t="str">
        <f>+'9.รายได้(แยกกลุ่ม)'!B135</f>
        <v>สมเด็จพระยุพราชสว่างแดนดิน,รพท.</v>
      </c>
      <c r="B63" s="299">
        <f>+'9.รายได้(แยกกลุ่ม)'!C135</f>
        <v>1932.2424283367773</v>
      </c>
      <c r="C63" s="299">
        <f>+'9.รายได้(แยกกลุ่ม)'!D135</f>
        <v>816.09412211448443</v>
      </c>
      <c r="D63" s="299">
        <f>+'9.รายได้(แยกกลุ่ม)'!E135</f>
        <v>1348.2743605628821</v>
      </c>
      <c r="E63" s="299">
        <f>+'9.รายได้(แยกกลุ่ม)'!F135</f>
        <v>10199.193481606895</v>
      </c>
      <c r="F63" s="299">
        <f>+'9.รายได้(แยกกลุ่ม)'!G135</f>
        <v>40.848714198131439</v>
      </c>
      <c r="G63" s="299">
        <f>+'9.รายได้(แยกกลุ่ม)'!H135</f>
        <v>163.61989357732136</v>
      </c>
      <c r="H63" s="299">
        <f>+'9.รายได้(แยกกลุ่ม)'!I135</f>
        <v>1048.9723488581571</v>
      </c>
      <c r="I63" s="16" t="str">
        <f>+'9.รายได้(แยกกลุ่ม)'!R135</f>
        <v>สมเด็จพระยุพราชสว่างแดนดิน,รพท.</v>
      </c>
      <c r="J63" s="15">
        <f>+'9.รายได้(แยกกลุ่ม)'!S135</f>
        <v>-0.20161697672454987</v>
      </c>
      <c r="K63" s="15">
        <f>+'9.รายได้(แยกกลุ่ม)'!T135</f>
        <v>-0.33457684617374089</v>
      </c>
      <c r="L63" s="15">
        <f>+'9.รายได้(แยกกลุ่ม)'!U135</f>
        <v>-0.611709705426144</v>
      </c>
      <c r="M63" s="15">
        <f>+'9.รายได้(แยกกลุ่ม)'!V135</f>
        <v>-0.29206996705188054</v>
      </c>
      <c r="N63" s="15">
        <f>+'9.รายได้(แยกกลุ่ม)'!W135</f>
        <v>-0.27714605634043005</v>
      </c>
      <c r="O63" s="15">
        <f>+'9.รายได้(แยกกลุ่ม)'!X135</f>
        <v>-0.48358423969790182</v>
      </c>
      <c r="P63" s="15">
        <f>+'9.รายได้(แยกกลุ่ม)'!Y135</f>
        <v>-0.20699036561378814</v>
      </c>
    </row>
    <row r="64" spans="1:16">
      <c r="A64" s="299" t="str">
        <f>+'9.รายได้(แยกกลุ่ม)'!B151</f>
        <v>สกลนคร,รพศ.</v>
      </c>
      <c r="B64" s="299">
        <f>+'9.รายได้(แยกกลุ่ม)'!C151</f>
        <v>5277.0337075893785</v>
      </c>
      <c r="C64" s="299">
        <f>+'9.รายได้(แยกกลุ่ม)'!D151</f>
        <v>3578.1542331374394</v>
      </c>
      <c r="D64" s="299">
        <f>+'9.รายได้(แยกกลุ่ม)'!E151</f>
        <v>8367.8049908719931</v>
      </c>
      <c r="E64" s="299">
        <f>+'9.รายได้(แยกกลุ่ม)'!F151</f>
        <v>30104.939760230627</v>
      </c>
      <c r="F64" s="299">
        <f>+'9.รายได้(แยกกลุ่ม)'!G151</f>
        <v>173.59369776461972</v>
      </c>
      <c r="G64" s="299">
        <f>+'9.รายได้(แยกกลุ่ม)'!H151</f>
        <v>520.90120599127306</v>
      </c>
      <c r="H64" s="299">
        <f>+'9.รายได้(แยกกลุ่ม)'!I151</f>
        <v>2879.0262253671262</v>
      </c>
      <c r="I64" s="16" t="str">
        <f>+'9.รายได้(แยกกลุ่ม)'!R151</f>
        <v>สกลนคร,รพศ.</v>
      </c>
      <c r="J64" s="15">
        <f>+'9.รายได้(แยกกลุ่ม)'!S151</f>
        <v>9.9658074418376222E-2</v>
      </c>
      <c r="K64" s="15">
        <f>+'9.รายได้(แยกกลุ่ม)'!T151</f>
        <v>0.35836197596577951</v>
      </c>
      <c r="L64" s="15">
        <f>+'9.รายได้(แยกกลุ่ม)'!U151</f>
        <v>3.9514008552388742E-2</v>
      </c>
      <c r="M64" s="15">
        <f>+'9.รายได้(แยกกลุ่ม)'!V151</f>
        <v>1.8512354844873801E-2</v>
      </c>
      <c r="N64" s="15">
        <f>+'9.รายได้(แยกกลุ่ม)'!W151</f>
        <v>0.26309463580559439</v>
      </c>
      <c r="O64" s="15">
        <f>+'9.รายได้(แยกกลุ่ม)'!X151</f>
        <v>2.4345409201572293E-3</v>
      </c>
      <c r="P64" s="15">
        <f>+'9.รายได้(แยกกลุ่ม)'!Y151</f>
        <v>9.4086096483917567E-2</v>
      </c>
    </row>
    <row r="66" spans="1:16">
      <c r="A66" s="377" t="s">
        <v>47</v>
      </c>
      <c r="B66" s="378" t="s">
        <v>135</v>
      </c>
      <c r="C66" s="379"/>
      <c r="D66" s="379"/>
      <c r="E66" s="379"/>
      <c r="F66" s="379"/>
      <c r="G66" s="379"/>
      <c r="H66" s="380"/>
      <c r="I66" s="377" t="s">
        <v>47</v>
      </c>
      <c r="J66" s="378" t="s">
        <v>4</v>
      </c>
      <c r="K66" s="379"/>
      <c r="L66" s="379"/>
      <c r="M66" s="379"/>
      <c r="N66" s="379"/>
      <c r="O66" s="379"/>
      <c r="P66" s="380"/>
    </row>
    <row r="67" spans="1:16">
      <c r="A67" s="377"/>
      <c r="B67" s="12" t="s">
        <v>137</v>
      </c>
      <c r="C67" s="13" t="s">
        <v>138</v>
      </c>
      <c r="D67" s="12" t="s">
        <v>139</v>
      </c>
      <c r="E67" s="12" t="s">
        <v>140</v>
      </c>
      <c r="F67" s="12" t="s">
        <v>141</v>
      </c>
      <c r="G67" s="12" t="s">
        <v>142</v>
      </c>
      <c r="H67" s="12" t="s">
        <v>143</v>
      </c>
      <c r="I67" s="377"/>
      <c r="J67" s="12" t="s">
        <v>137</v>
      </c>
      <c r="K67" s="13" t="s">
        <v>138</v>
      </c>
      <c r="L67" s="12" t="s">
        <v>139</v>
      </c>
      <c r="M67" s="12" t="s">
        <v>140</v>
      </c>
      <c r="N67" s="12" t="s">
        <v>141</v>
      </c>
      <c r="O67" s="12" t="s">
        <v>142</v>
      </c>
      <c r="P67" s="12" t="s">
        <v>143</v>
      </c>
    </row>
    <row r="68" spans="1:16">
      <c r="A68" s="14" t="str">
        <f>+'9.รายได้(แยกกลุ่ม)'!B9</f>
        <v>โพธิ์ตาก,รพช.</v>
      </c>
      <c r="B68" s="299">
        <f>+'9.รายได้(แยกกลุ่ม)'!C9</f>
        <v>1067.6633605057395</v>
      </c>
      <c r="C68" s="299">
        <f>+'9.รายได้(แยกกลุ่ม)'!D9</f>
        <v>301.15025619697224</v>
      </c>
      <c r="D68" s="299">
        <f>+'9.รายได้(แยกกลุ่ม)'!E9</f>
        <v>1817.9617592592592</v>
      </c>
      <c r="E68" s="299">
        <f>+'9.รายได้(แยกกลุ่ม)'!F9</f>
        <v>3431.1781739130438</v>
      </c>
      <c r="F68" s="299">
        <f>+'9.รายได้(แยกกลุ่ม)'!G9</f>
        <v>25.385948785292186</v>
      </c>
      <c r="G68" s="299">
        <f>+'9.รายได้(แยกกลุ่ม)'!H9</f>
        <v>74.674786605384114</v>
      </c>
      <c r="H68" s="299">
        <f>+'9.รายได้(แยกกลุ่ม)'!I9</f>
        <v>943.69657877225086</v>
      </c>
      <c r="I68" s="16" t="str">
        <f>+'9.รายได้(แยกกลุ่ม)'!R9</f>
        <v>โพธิ์ตาก,รพช.</v>
      </c>
      <c r="J68" s="15">
        <f>+'9.รายได้(แยกกลุ่ม)'!S9</f>
        <v>-0.2178633031291817</v>
      </c>
      <c r="K68" s="15">
        <f>+'9.รายได้(แยกกลุ่ม)'!T9</f>
        <v>-0.48242528108158439</v>
      </c>
      <c r="L68" s="15">
        <f>+'9.รายได้(แยกกลุ่ม)'!U9</f>
        <v>0.11166531234837661</v>
      </c>
      <c r="M68" s="15">
        <f>+'9.รายได้(แยกกลุ่ม)'!V9</f>
        <v>-0.72306070166523317</v>
      </c>
      <c r="N68" s="15">
        <f>+'9.รายได้(แยกกลุ่ม)'!W9</f>
        <v>0.83033337029151477</v>
      </c>
      <c r="O68" s="15">
        <f>+'9.รายได้(แยกกลุ่ม)'!X9</f>
        <v>0.18065274155262082</v>
      </c>
      <c r="P68" s="15">
        <f>+'9.รายได้(แยกกลุ่ม)'!Y9</f>
        <v>-0.32193816767727967</v>
      </c>
    </row>
    <row r="69" spans="1:16">
      <c r="A69" s="299" t="str">
        <f>+'9.รายได้(แยกกลุ่ม)'!B18</f>
        <v>ศรีเชียงใหม่,รพช.</v>
      </c>
      <c r="B69" s="299">
        <f>+'9.รายได้(แยกกลุ่ม)'!C18</f>
        <v>1309.1202686234121</v>
      </c>
      <c r="C69" s="299">
        <f>+'9.รายได้(แยกกลุ่ม)'!D18</f>
        <v>154.48972493992446</v>
      </c>
      <c r="D69" s="299">
        <f>+'9.รายได้(แยกกลุ่ม)'!E18</f>
        <v>738.97636634400578</v>
      </c>
      <c r="E69" s="299">
        <f>+'9.รายได้(แยกกลุ่ม)'!F18</f>
        <v>3581.2363483965009</v>
      </c>
      <c r="F69" s="299">
        <f>+'9.รายได้(แยกกลุ่ม)'!G18</f>
        <v>27.326970257099646</v>
      </c>
      <c r="G69" s="299">
        <f>+'9.รายได้(แยกกลุ่ม)'!H18</f>
        <v>65.385254579062348</v>
      </c>
      <c r="H69" s="299">
        <f>+'9.รายได้(แยกกลุ่ม)'!I18</f>
        <v>1196.9660371610025</v>
      </c>
      <c r="I69" s="16" t="str">
        <f>+'9.รายได้(แยกกลุ่ม)'!R18</f>
        <v>ศรีเชียงใหม่,รพช.</v>
      </c>
      <c r="J69" s="15">
        <f>+'9.รายได้(แยกกลุ่ม)'!S18</f>
        <v>1.6879062064046699E-3</v>
      </c>
      <c r="K69" s="15">
        <f>+'9.รายได้(แยกกลุ่ม)'!T18</f>
        <v>-0.50173873662952029</v>
      </c>
      <c r="L69" s="15">
        <f>+'9.รายได้(แยกกลุ่ม)'!U18</f>
        <v>-0.21941164595587692</v>
      </c>
      <c r="M69" s="15">
        <f>+'9.รายได้(แยกกลุ่ม)'!V18</f>
        <v>5.5665650652207084E-2</v>
      </c>
      <c r="N69" s="15">
        <f>+'9.รายได้(แยกกลุ่ม)'!W18</f>
        <v>1.0121227157129942</v>
      </c>
      <c r="O69" s="15">
        <f>+'9.รายได้(แยกกลุ่ม)'!X18</f>
        <v>0.4821746209257109</v>
      </c>
      <c r="P69" s="15">
        <f>+'9.รายได้(แยกกลุ่ม)'!Y18</f>
        <v>0.41027597381638581</v>
      </c>
    </row>
    <row r="70" spans="1:16">
      <c r="A70" s="299" t="str">
        <f>+'9.รายได้(แยกกลุ่ม)'!B21</f>
        <v>สระใคร,รพช.</v>
      </c>
      <c r="B70" s="299">
        <f>+'9.รายได้(แยกกลุ่ม)'!C21</f>
        <v>1462.8692432912389</v>
      </c>
      <c r="C70" s="299">
        <f>+'9.รายได้(แยกกลุ่ม)'!D21</f>
        <v>165.42844070639305</v>
      </c>
      <c r="D70" s="299">
        <f>+'9.รายได้(แยกกลุ่ม)'!E21</f>
        <v>844.41925337569489</v>
      </c>
      <c r="E70" s="299">
        <f>+'9.รายได้(แยกกลุ่ม)'!F21</f>
        <v>3688.8693225331372</v>
      </c>
      <c r="F70" s="299">
        <f>+'9.รายได้(แยกกลุ่ม)'!G21</f>
        <v>15.172399533852111</v>
      </c>
      <c r="G70" s="299">
        <f>+'9.รายได้(แยกกลุ่ม)'!H21</f>
        <v>43.297691816097135</v>
      </c>
      <c r="H70" s="299">
        <f>+'9.รายได้(แยกกลุ่ม)'!I21</f>
        <v>829.06645471586432</v>
      </c>
      <c r="I70" s="16" t="str">
        <f>+'9.รายได้(แยกกลุ่ม)'!R21</f>
        <v>สระใคร,รพช.</v>
      </c>
      <c r="J70" s="15">
        <f>+'9.รายได้(แยกกลุ่ม)'!S21</f>
        <v>0.11933064095555231</v>
      </c>
      <c r="K70" s="15">
        <f>+'9.รายได้(แยกกลุ่ม)'!T21</f>
        <v>-0.46645911955744213</v>
      </c>
      <c r="L70" s="15">
        <f>+'9.รายได้(แยกกลุ่ม)'!U21</f>
        <v>-0.10803123734966841</v>
      </c>
      <c r="M70" s="15">
        <f>+'9.รายได้(แยกกลุ่ม)'!V21</f>
        <v>8.739336215174541E-2</v>
      </c>
      <c r="N70" s="15">
        <f>+'9.รายได้(แยกกลุ่ม)'!W21</f>
        <v>0.11716481800632846</v>
      </c>
      <c r="O70" s="15">
        <f>+'9.รายได้(แยกกลุ่ม)'!X21</f>
        <v>-1.8513572094708223E-2</v>
      </c>
      <c r="P70" s="15">
        <f>+'9.รายได้(แยกกลุ่ม)'!Y21</f>
        <v>-2.3186568805172666E-2</v>
      </c>
    </row>
    <row r="71" spans="1:16">
      <c r="A71" s="299" t="str">
        <f>+'9.รายได้(แยกกลุ่ม)'!B23</f>
        <v>เฝ้าไร่,รพช.</v>
      </c>
      <c r="B71" s="299">
        <f>+'9.รายได้(แยกกลุ่ม)'!C23</f>
        <v>1105.7357491480711</v>
      </c>
      <c r="C71" s="299">
        <f>+'9.รายได้(แยกกลุ่ม)'!D23</f>
        <v>226.88512696493345</v>
      </c>
      <c r="D71" s="299">
        <f>+'9.รายได้(แยกกลุ่ม)'!E23</f>
        <v>433.08942370129853</v>
      </c>
      <c r="E71" s="299">
        <f>+'9.รายได้(แยกกลุ่ม)'!F23</f>
        <v>2154.6494773251347</v>
      </c>
      <c r="F71" s="299">
        <f>+'9.รายได้(แยกกลุ่ม)'!G23</f>
        <v>10.59580744120192</v>
      </c>
      <c r="G71" s="299">
        <f>+'9.รายได้(แยกกลุ่ม)'!H23</f>
        <v>30.787835286714387</v>
      </c>
      <c r="H71" s="299">
        <f>+'9.รายได้(แยกกลุ่ม)'!I23</f>
        <v>389.63307821259752</v>
      </c>
      <c r="I71" s="16" t="str">
        <f>+'9.รายได้(แยกกลุ่ม)'!R23</f>
        <v>เฝ้าไร่,รพช.</v>
      </c>
      <c r="J71" s="15">
        <f>+'9.รายได้(แยกกลุ่ม)'!S23</f>
        <v>-0.15393401666113851</v>
      </c>
      <c r="K71" s="15">
        <f>+'9.รายได้(แยกกลุ่ม)'!T23</f>
        <v>-0.26824861623981933</v>
      </c>
      <c r="L71" s="15">
        <f>+'9.รายได้(แยกกลุ่ม)'!U23</f>
        <v>-0.54252317692723107</v>
      </c>
      <c r="M71" s="15">
        <f>+'9.รายได้(แยกกลุ่ม)'!V23</f>
        <v>-0.36485916562688636</v>
      </c>
      <c r="N71" s="15">
        <f>+'9.รายได้(แยกกลุ่ม)'!W23</f>
        <v>-0.21981600436571896</v>
      </c>
      <c r="O71" s="15">
        <f>+'9.รายได้(แยกกลุ่ม)'!X23</f>
        <v>-0.30209114594742753</v>
      </c>
      <c r="P71" s="15">
        <f>+'9.รายได้(แยกกลุ่ม)'!Y23</f>
        <v>-0.5409308604021521</v>
      </c>
    </row>
    <row r="72" spans="1:16">
      <c r="A72" s="299" t="str">
        <f>+'9.รายได้(แยกกลุ่ม)'!B24</f>
        <v>รัตนวาปี,รพช.</v>
      </c>
      <c r="B72" s="299">
        <f>+'9.รายได้(แยกกลุ่ม)'!C24</f>
        <v>1297.6957368110304</v>
      </c>
      <c r="C72" s="299">
        <f>+'9.รายได้(แยกกลุ่ม)'!D24</f>
        <v>193.23788524988711</v>
      </c>
      <c r="D72" s="299">
        <f>+'9.รายได้(แยกกลุ่ม)'!E24</f>
        <v>311.17207859848486</v>
      </c>
      <c r="E72" s="299">
        <f>+'9.รายได้(แยกกลุ่ม)'!F24</f>
        <v>2558.4305485893415</v>
      </c>
      <c r="F72" s="299">
        <f>+'9.รายได้(แยกกลุ่ม)'!G24</f>
        <v>12.557970250026374</v>
      </c>
      <c r="G72" s="299">
        <f>+'9.รายได้(แยกกลุ่ม)'!H24</f>
        <v>44.221924781095055</v>
      </c>
      <c r="H72" s="299">
        <f>+'9.รายได้(แยกกลุ่ม)'!I24</f>
        <v>448.82512520404265</v>
      </c>
      <c r="I72" s="16" t="str">
        <f>+'9.รายได้(แยกกลุ่ม)'!R24</f>
        <v>รัตนวาปี,รพช.</v>
      </c>
      <c r="J72" s="15">
        <f>+'9.รายได้(แยกกลุ่ม)'!S24</f>
        <v>-7.0537011346585611E-3</v>
      </c>
      <c r="K72" s="15">
        <f>+'9.รายได้(แยกกลุ่ม)'!T24</f>
        <v>-0.37676791855840547</v>
      </c>
      <c r="L72" s="15">
        <f>+'9.รายได้(แยกกลุ่ม)'!U24</f>
        <v>-0.6713057254328928</v>
      </c>
      <c r="M72" s="15">
        <f>+'9.รายได้(แยกกลุ่ม)'!V24</f>
        <v>-0.24583384424366322</v>
      </c>
      <c r="N72" s="15">
        <f>+'9.รายได้(แยกกลุ่ม)'!W24</f>
        <v>-7.5339235722215084E-2</v>
      </c>
      <c r="O72" s="15">
        <f>+'9.รายได้(แยกกลุ่ม)'!X24</f>
        <v>2.4372470672240232E-3</v>
      </c>
      <c r="P72" s="15">
        <f>+'9.รายได้(แยกกลุ่ม)'!Y24</f>
        <v>-0.47119026700065608</v>
      </c>
    </row>
    <row r="73" spans="1:16">
      <c r="A73" s="299" t="str">
        <f>+'9.รายได้(แยกกลุ่ม)'!B52</f>
        <v>สังคม,รพช.</v>
      </c>
      <c r="B73" s="299">
        <f>+'9.รายได้(แยกกลุ่ม)'!C52</f>
        <v>1291.817346017104</v>
      </c>
      <c r="C73" s="299">
        <f>+'9.รายได้(แยกกลุ่ม)'!D52</f>
        <v>820.79584222158178</v>
      </c>
      <c r="D73" s="299">
        <f>+'9.รายได้(แยกกลุ่ม)'!E52</f>
        <v>1143.1325665859561</v>
      </c>
      <c r="E73" s="299">
        <f>+'9.รายได้(แยกกลุ่ม)'!F52</f>
        <v>6189.499572989077</v>
      </c>
      <c r="F73" s="299">
        <f>+'9.รายได้(แยกกลุ่ม)'!G52</f>
        <v>14.423477548472672</v>
      </c>
      <c r="G73" s="299">
        <f>+'9.รายได้(แยกกลุ่ม)'!H52</f>
        <v>79.608688019350055</v>
      </c>
      <c r="H73" s="299">
        <f>+'9.รายได้(แยกกลุ่ม)'!I52</f>
        <v>1089.6081325069665</v>
      </c>
      <c r="I73" s="16" t="str">
        <f>+'9.รายได้(แยกกลุ่ม)'!R52</f>
        <v>สังคม,รพช.</v>
      </c>
      <c r="J73" s="15">
        <f>+'9.รายได้(แยกกลุ่ม)'!S52</f>
        <v>-3.5128019212226469E-2</v>
      </c>
      <c r="K73" s="15">
        <f>+'9.รายได้(แยกกลุ่ม)'!T52</f>
        <v>1.9806410277963189</v>
      </c>
      <c r="L73" s="15">
        <f>+'9.รายได้(แยกกลุ่ม)'!U52</f>
        <v>0.34921572036377407</v>
      </c>
      <c r="M73" s="15">
        <f>+'9.รายได้(แยกกลุ่ม)'!V52</f>
        <v>0.49417114145141761</v>
      </c>
      <c r="N73" s="15">
        <f>+'9.รายได้(แยกกลุ่ม)'!W52</f>
        <v>0.74856241640950516</v>
      </c>
      <c r="O73" s="15">
        <f>+'9.รายได้(แยกกลุ่ม)'!X52</f>
        <v>9.0491994818791874E-2</v>
      </c>
      <c r="P73" s="15">
        <f>+'9.รายได้(แยกกลุ่ม)'!Y52</f>
        <v>0.19930869226454859</v>
      </c>
    </row>
    <row r="74" spans="1:16">
      <c r="A74" s="299" t="str">
        <f>+'9.รายได้(แยกกลุ่ม)'!B123</f>
        <v>โพนพิสัย,รพช.</v>
      </c>
      <c r="B74" s="299">
        <f>+'9.รายได้(แยกกลุ่ม)'!C123</f>
        <v>1831.9666310666487</v>
      </c>
      <c r="C74" s="299">
        <f>+'9.รายได้(แยกกลุ่ม)'!D123</f>
        <v>448.58316496552663</v>
      </c>
      <c r="D74" s="299">
        <f>+'9.รายได้(แยกกลุ่ม)'!E123</f>
        <v>261.49721434359799</v>
      </c>
      <c r="E74" s="299">
        <f>+'9.รายได้(แยกกลุ่ม)'!F123</f>
        <v>5892.425906961178</v>
      </c>
      <c r="F74" s="299">
        <f>+'9.รายได้(แยกกลุ่ม)'!G123</f>
        <v>13.049026748866357</v>
      </c>
      <c r="G74" s="299">
        <f>+'9.รายได้(แยกกลุ่ม)'!H123</f>
        <v>95.650049625515877</v>
      </c>
      <c r="H74" s="299">
        <f>+'9.รายได้(แยกกลุ่ม)'!I123</f>
        <v>1093.3283527105584</v>
      </c>
      <c r="I74" s="16" t="str">
        <f>+'9.รายได้(แยกกลุ่ม)'!R123</f>
        <v>โพนพิสัย,รพช.</v>
      </c>
      <c r="J74" s="15">
        <f>+'9.รายได้(แยกกลุ่ม)'!S123</f>
        <v>1.0252313680773646</v>
      </c>
      <c r="K74" s="15">
        <f>+'9.รายได้(แยกกลุ่ม)'!T123</f>
        <v>0.22243245619609428</v>
      </c>
      <c r="L74" s="15">
        <f>+'9.รายได้(แยกกลุ่ม)'!U123</f>
        <v>-0.75360911514516882</v>
      </c>
      <c r="M74" s="15">
        <f>+'9.รายได้(แยกกลุ่ม)'!V123</f>
        <v>-0.16358010045837607</v>
      </c>
      <c r="N74" s="15">
        <f>+'9.รายได้(แยกกลุ่ม)'!W123</f>
        <v>-0.33922378678971737</v>
      </c>
      <c r="O74" s="15">
        <f>+'9.รายได้(แยกกลุ่ม)'!X123</f>
        <v>-5.1466053494937956E-2</v>
      </c>
      <c r="P74" s="15">
        <f>+'9.รายได้(แยกกลุ่ม)'!Y123</f>
        <v>0.36852845246982957</v>
      </c>
    </row>
    <row r="75" spans="1:16">
      <c r="A75" s="299" t="str">
        <f>+'9.รายได้(แยกกลุ่ม)'!B134</f>
        <v>สมเด็จพระยุพราชท่าบ่อ,รพท.</v>
      </c>
      <c r="B75" s="299">
        <f>+'9.รายได้(แยกกลุ่ม)'!C134</f>
        <v>2542.7526263139516</v>
      </c>
      <c r="C75" s="299">
        <f>+'9.รายได้(แยกกลุ่ม)'!D134</f>
        <v>1621.4550982882913</v>
      </c>
      <c r="D75" s="299">
        <f>+'9.รายได้(แยกกลุ่ม)'!E134</f>
        <v>7502.6934774609017</v>
      </c>
      <c r="E75" s="299">
        <f>+'9.รายได้(แยกกลุ่ม)'!F134</f>
        <v>19857.189803820344</v>
      </c>
      <c r="F75" s="299">
        <f>+'9.รายได้(แยกกลุ่ม)'!G134</f>
        <v>34.658102559100719</v>
      </c>
      <c r="G75" s="299">
        <f>+'9.รายได้(แยกกลุ่ม)'!H134</f>
        <v>795.64634459467698</v>
      </c>
      <c r="H75" s="299">
        <f>+'9.รายได้(แยกกลุ่ม)'!I134</f>
        <v>1872.9198985359967</v>
      </c>
      <c r="I75" s="16" t="str">
        <f>+'9.รายได้(แยกกลุ่ม)'!R134</f>
        <v>สมเด็จพระยุพราชท่าบ่อ,รพท.</v>
      </c>
      <c r="J75" s="15">
        <f>+'9.รายได้(แยกกลุ่ม)'!S134</f>
        <v>5.0639660669065931E-2</v>
      </c>
      <c r="K75" s="15">
        <f>+'9.รายได้(แยกกลุ่ม)'!T134</f>
        <v>0.32209476340193816</v>
      </c>
      <c r="L75" s="15">
        <f>+'9.รายได้(แยกกลุ่ม)'!U134</f>
        <v>1.1607049319282607</v>
      </c>
      <c r="M75" s="15">
        <f>+'9.รายได้(แยกกลุ่ม)'!V134</f>
        <v>0.37829535810127807</v>
      </c>
      <c r="N75" s="15">
        <f>+'9.รายได้(แยกกลุ่ม)'!W134</f>
        <v>-0.38669437688812769</v>
      </c>
      <c r="O75" s="15">
        <f>+'9.รายได้(แยกกลุ่ม)'!X134</f>
        <v>1.5112124387324268</v>
      </c>
      <c r="P75" s="15">
        <f>+'9.รายได้(แยกกลุ่ม)'!Y134</f>
        <v>0.41590340831141154</v>
      </c>
    </row>
    <row r="76" spans="1:16">
      <c r="A76" s="299" t="str">
        <f>+'9.รายได้(แยกกลุ่ม)'!B143</f>
        <v>หนองคาย,รพท.</v>
      </c>
      <c r="B76" s="299">
        <f>+'9.รายได้(แยกกลุ่ม)'!C143</f>
        <v>2695.6334766501618</v>
      </c>
      <c r="C76" s="299">
        <f>+'9.รายได้(แยกกลุ่ม)'!D143</f>
        <v>1272.5533961457627</v>
      </c>
      <c r="D76" s="299">
        <f>+'9.รายได้(แยกกลุ่ม)'!E143</f>
        <v>4493.5383751187765</v>
      </c>
      <c r="E76" s="299">
        <f>+'9.รายได้(แยกกลุ่ม)'!F143</f>
        <v>17232.501263002945</v>
      </c>
      <c r="F76" s="299">
        <f>+'9.รายได้(แยกกลุ่ม)'!G143</f>
        <v>103.08068592467859</v>
      </c>
      <c r="G76" s="299">
        <f>+'9.รายได้(แยกกลุ่ม)'!H143</f>
        <v>630.98322254296636</v>
      </c>
      <c r="H76" s="299">
        <f>+'9.รายได้(แยกกลุ่ม)'!I143</f>
        <v>2054.7506124211877</v>
      </c>
      <c r="I76" s="16" t="str">
        <f>+'9.รายได้(แยกกลุ่ม)'!R143</f>
        <v>หนองคาย,รพท.</v>
      </c>
      <c r="J76" s="15">
        <f>+'9.รายได้(แยกกลุ่ม)'!S143</f>
        <v>4.0297323103318794E-2</v>
      </c>
      <c r="K76" s="15">
        <f>+'9.รายได้(แยกกลุ่ม)'!T143</f>
        <v>-0.22065852380176959</v>
      </c>
      <c r="L76" s="15">
        <f>+'9.รายได้(แยกกลุ่ม)'!U143</f>
        <v>-0.20429337069532585</v>
      </c>
      <c r="M76" s="15">
        <f>+'9.รายได้(แยกกลุ่ม)'!V143</f>
        <v>6.2868929636043902E-2</v>
      </c>
      <c r="N76" s="15">
        <f>+'9.รายได้(แยกกลุ่ม)'!W143</f>
        <v>-3.7166381549216546E-2</v>
      </c>
      <c r="O76" s="15">
        <f>+'9.รายได้(แยกกลุ่ม)'!X143</f>
        <v>0.32277237109342771</v>
      </c>
      <c r="P76" s="15">
        <f>+'9.รายได้(แยกกลุ่ม)'!Y143</f>
        <v>-6.8117307587332643E-2</v>
      </c>
    </row>
    <row r="78" spans="1:16">
      <c r="A78" s="377" t="s">
        <v>88</v>
      </c>
      <c r="B78" s="378" t="s">
        <v>135</v>
      </c>
      <c r="C78" s="379"/>
      <c r="D78" s="379"/>
      <c r="E78" s="379"/>
      <c r="F78" s="379"/>
      <c r="G78" s="379"/>
      <c r="H78" s="380"/>
      <c r="I78" s="377" t="s">
        <v>88</v>
      </c>
      <c r="J78" s="378" t="s">
        <v>4</v>
      </c>
      <c r="K78" s="379"/>
      <c r="L78" s="379"/>
      <c r="M78" s="379"/>
      <c r="N78" s="379"/>
      <c r="O78" s="379"/>
      <c r="P78" s="380"/>
    </row>
    <row r="79" spans="1:16">
      <c r="A79" s="377"/>
      <c r="B79" s="12" t="s">
        <v>137</v>
      </c>
      <c r="C79" s="13" t="s">
        <v>138</v>
      </c>
      <c r="D79" s="12" t="s">
        <v>139</v>
      </c>
      <c r="E79" s="12" t="s">
        <v>140</v>
      </c>
      <c r="F79" s="12" t="s">
        <v>141</v>
      </c>
      <c r="G79" s="12" t="s">
        <v>142</v>
      </c>
      <c r="H79" s="12" t="s">
        <v>143</v>
      </c>
      <c r="I79" s="377"/>
      <c r="J79" s="12" t="s">
        <v>137</v>
      </c>
      <c r="K79" s="13" t="s">
        <v>138</v>
      </c>
      <c r="L79" s="12" t="s">
        <v>139</v>
      </c>
      <c r="M79" s="12" t="s">
        <v>140</v>
      </c>
      <c r="N79" s="12" t="s">
        <v>141</v>
      </c>
      <c r="O79" s="12" t="s">
        <v>142</v>
      </c>
      <c r="P79" s="12" t="s">
        <v>143</v>
      </c>
    </row>
    <row r="80" spans="1:16">
      <c r="A80" s="299" t="str">
        <f>+'9.รายได้(แยกกลุ่ม)'!B60</f>
        <v>นาวัง เฉลิมพระเกียรติ 80 พรรษา,รพช.</v>
      </c>
      <c r="B80" s="299">
        <f>+'9.รายได้(แยกกลุ่ม)'!C60</f>
        <v>1297.2039972857292</v>
      </c>
      <c r="C80" s="299">
        <f>+'9.รายได้(แยกกลุ่ม)'!D60</f>
        <v>241.22313776664234</v>
      </c>
      <c r="D80" s="299">
        <f>+'9.รายได้(แยกกลุ่ม)'!E60</f>
        <v>728.30232558139539</v>
      </c>
      <c r="E80" s="299">
        <f>+'9.รายได้(แยกกลุ่ม)'!F60</f>
        <v>8013.1882092555334</v>
      </c>
      <c r="F80" s="299">
        <f>+'9.รายได้(แยกกลุ่ม)'!G60</f>
        <v>4.8302551281017285</v>
      </c>
      <c r="G80" s="299">
        <f>+'9.รายได้(แยกกลุ่ม)'!H60</f>
        <v>60.562319004220775</v>
      </c>
      <c r="H80" s="299">
        <f>+'9.รายได้(แยกกลุ่ม)'!I60</f>
        <v>729.95407036225083</v>
      </c>
      <c r="I80" s="16" t="str">
        <f>+'9.รายได้(แยกกลุ่ม)'!R60</f>
        <v>นาวัง เฉลิมพระเกียรติ 80 พรรษา,รพช.</v>
      </c>
      <c r="J80" s="15">
        <f>+'9.รายได้(แยกกลุ่ม)'!S60</f>
        <v>-3.1104672649033195E-2</v>
      </c>
      <c r="K80" s="15">
        <f>+'9.รายได้(แยกกลุ่ม)'!T60</f>
        <v>-0.12402141397919397</v>
      </c>
      <c r="L80" s="15">
        <f>+'9.รายได้(แยกกลุ่ม)'!U60</f>
        <v>-0.14039983150280894</v>
      </c>
      <c r="M80" s="15">
        <f>+'9.รายได้(แยกกลุ่ม)'!V60</f>
        <v>0.93441722260371041</v>
      </c>
      <c r="N80" s="15">
        <f>+'9.รายได้(แยกกลุ่ม)'!W60</f>
        <v>-0.41442675316797467</v>
      </c>
      <c r="O80" s="15">
        <f>+'9.รายได้(แยกกลุ่ม)'!X60</f>
        <v>-0.1704080835283695</v>
      </c>
      <c r="P80" s="15">
        <f>+'9.รายได้(แยกกลุ่ม)'!Y60</f>
        <v>-0.19655494904840193</v>
      </c>
    </row>
    <row r="81" spans="1:16">
      <c r="A81" s="299" t="str">
        <f>+'9.รายได้(แยกกลุ่ม)'!B77</f>
        <v>โนนสัง,รพช.</v>
      </c>
      <c r="B81" s="299">
        <f>+'9.รายได้(แยกกลุ่ม)'!C77</f>
        <v>1004.2158445297507</v>
      </c>
      <c r="C81" s="299">
        <f>+'9.รายได้(แยกกลุ่ม)'!D77</f>
        <v>282.82061590957562</v>
      </c>
      <c r="D81" s="299">
        <f>+'9.รายได้(แยกกลุ่ม)'!E77</f>
        <v>470.19361103946346</v>
      </c>
      <c r="E81" s="299">
        <f>+'9.รายได้(แยกกลุ่ม)'!F77</f>
        <v>2074.6004346264367</v>
      </c>
      <c r="F81" s="299">
        <f>+'9.รายได้(แยกกลุ่ม)'!G77</f>
        <v>2.8985634925520127</v>
      </c>
      <c r="G81" s="299">
        <f>+'9.รายได้(แยกกลุ่ม)'!H77</f>
        <v>27.246471746891544</v>
      </c>
      <c r="H81" s="299">
        <f>+'9.รายได้(แยกกลุ่ม)'!I77</f>
        <v>710.60776988696944</v>
      </c>
      <c r="I81" s="16" t="str">
        <f>+'9.รายได้(แยกกลุ่ม)'!R77</f>
        <v>โนนสัง,รพช.</v>
      </c>
      <c r="J81" s="15">
        <f>+'9.รายได้(แยกกลุ่ม)'!S77</f>
        <v>-0.12578226399214501</v>
      </c>
      <c r="K81" s="15">
        <f>+'9.รายได้(แยกกลุ่ม)'!T77</f>
        <v>5.7453380283760153E-2</v>
      </c>
      <c r="L81" s="15">
        <f>+'9.รายได้(แยกกลุ่ม)'!U77</f>
        <v>-0.38400097780167164</v>
      </c>
      <c r="M81" s="15">
        <f>+'9.รายได้(แยกกลุ่ม)'!V77</f>
        <v>-0.1973414074023406</v>
      </c>
      <c r="N81" s="15">
        <f>+'9.รายได้(แยกกลุ่ม)'!W77</f>
        <v>-0.61822507261184634</v>
      </c>
      <c r="O81" s="15">
        <f>+'9.รายได้(แยกกลุ่ม)'!X77</f>
        <v>-0.40970134916064482</v>
      </c>
      <c r="P81" s="15">
        <f>+'9.รายได้(แยกกลุ่ม)'!Y77</f>
        <v>-9.1974439449176645E-3</v>
      </c>
    </row>
    <row r="82" spans="1:16">
      <c r="A82" s="299" t="str">
        <f>+'9.รายได้(แยกกลุ่ม)'!B78</f>
        <v>สุวรรณคูหา,รพช.</v>
      </c>
      <c r="B82" s="299">
        <f>+'9.รายได้(แยกกลุ่ม)'!C78</f>
        <v>1046.7174543847107</v>
      </c>
      <c r="C82" s="299">
        <f>+'9.รายได้(แยกกลุ่ม)'!D78</f>
        <v>278.00868665588206</v>
      </c>
      <c r="D82" s="299">
        <f>+'9.รายได้(แยกกลุ่ม)'!E78</f>
        <v>344.18964580873677</v>
      </c>
      <c r="E82" s="299">
        <f>+'9.รายได้(แยกกลุ่ม)'!F78</f>
        <v>2276.0421627188471</v>
      </c>
      <c r="F82" s="299">
        <f>+'9.รายได้(แยกกลุ่ม)'!G78</f>
        <v>7.1649176754734762</v>
      </c>
      <c r="G82" s="299">
        <f>+'9.รายได้(แยกกลุ่ม)'!H78</f>
        <v>23.966818208594741</v>
      </c>
      <c r="H82" s="299">
        <f>+'9.รายได้(แยกกลุ่ม)'!I78</f>
        <v>632.3971280237763</v>
      </c>
      <c r="I82" s="16" t="str">
        <f>+'9.รายได้(แยกกลุ่ม)'!R78</f>
        <v>สุวรรณคูหา,รพช.</v>
      </c>
      <c r="J82" s="15">
        <f>+'9.รายได้(แยกกลุ่ม)'!S78</f>
        <v>-8.8782587730821608E-2</v>
      </c>
      <c r="K82" s="15">
        <f>+'9.รายได้(แยกกลุ่ม)'!T78</f>
        <v>3.9461796329953031E-2</v>
      </c>
      <c r="L82" s="15">
        <f>+'9.รายได้(แยกกลุ่ม)'!U78</f>
        <v>-0.54907833647451254</v>
      </c>
      <c r="M82" s="15">
        <f>+'9.รายได้(แยกกลุ่ม)'!V78</f>
        <v>-0.11940402184008941</v>
      </c>
      <c r="N82" s="15">
        <f>+'9.รายได้(แยกกลุ่ม)'!W78</f>
        <v>-5.629601272330903E-2</v>
      </c>
      <c r="O82" s="15">
        <f>+'9.รายได้(แยกกลุ่ม)'!X78</f>
        <v>-0.48075550534136163</v>
      </c>
      <c r="P82" s="15">
        <f>+'9.รายได้(แยกกลุ่ม)'!Y78</f>
        <v>-0.11824677770197227</v>
      </c>
    </row>
    <row r="83" spans="1:16">
      <c r="A83" s="299" t="str">
        <f>+'9.รายได้(แยกกลุ่ม)'!B98</f>
        <v>นากลาง,รพช.</v>
      </c>
      <c r="B83" s="299">
        <f>+'9.รายได้(แยกกลุ่ม)'!C98</f>
        <v>1106.0947587503615</v>
      </c>
      <c r="C83" s="299">
        <f>+'9.รายได้(แยกกลุ่ม)'!D98</f>
        <v>188.30185623372867</v>
      </c>
      <c r="D83" s="299">
        <f>+'9.รายได้(แยกกลุ่ม)'!E98</f>
        <v>207.44038448863012</v>
      </c>
      <c r="E83" s="299">
        <f>+'9.รายได้(แยกกลุ่ม)'!F98</f>
        <v>1928.475755881668</v>
      </c>
      <c r="F83" s="299">
        <f>+'9.รายได้(แยกกลุ่ม)'!G98</f>
        <v>1.4541253982358424</v>
      </c>
      <c r="G83" s="299">
        <f>+'9.รายได้(แยกกลุ่ม)'!H98</f>
        <v>41.670100886413387</v>
      </c>
      <c r="H83" s="299">
        <f>+'9.รายได้(แยกกลุ่ม)'!I98</f>
        <v>622.51376728377204</v>
      </c>
      <c r="I83" s="16" t="str">
        <f>+'9.รายได้(แยกกลุ่ม)'!R98</f>
        <v>นากลาง,รพช.</v>
      </c>
      <c r="J83" s="15">
        <f>+'9.รายได้(แยกกลุ่ม)'!S98</f>
        <v>-0.23534036808313469</v>
      </c>
      <c r="K83" s="15">
        <f>+'9.รายได้(แยกกลุ่ม)'!T98</f>
        <v>-0.53746176895716613</v>
      </c>
      <c r="L83" s="15">
        <f>+'9.รายได้(แยกกลุ่ม)'!U98</f>
        <v>-0.8438495092984547</v>
      </c>
      <c r="M83" s="15">
        <f>+'9.รายได้(แยกกลุ่ม)'!V98</f>
        <v>-0.59701925080208629</v>
      </c>
      <c r="N83" s="15">
        <f>+'9.รายได้(แยกกลุ่ม)'!W98</f>
        <v>-0.85539320159542021</v>
      </c>
      <c r="O83" s="15">
        <f>+'9.รายได้(แยกกลุ่ม)'!X98</f>
        <v>-0.55701624655790072</v>
      </c>
      <c r="P83" s="15">
        <f>+'9.รายได้(แยกกลุ่ม)'!Y98</f>
        <v>-0.18455252332679112</v>
      </c>
    </row>
    <row r="84" spans="1:16">
      <c r="A84" s="299" t="str">
        <f>+'9.รายได้(แยกกลุ่ม)'!B109</f>
        <v>ศรีบุญเรือง,รพช.</v>
      </c>
      <c r="B84" s="299">
        <f>+'9.รายได้(แยกกลุ่ม)'!C109</f>
        <v>1084.104845606576</v>
      </c>
      <c r="C84" s="299">
        <f>+'9.รายได้(แยกกลุ่ม)'!D109</f>
        <v>201.72012803656784</v>
      </c>
      <c r="D84" s="299">
        <f>+'9.รายได้(แยกกลุ่ม)'!E109</f>
        <v>501.92547436511734</v>
      </c>
      <c r="E84" s="299">
        <f>+'9.รายได้(แยกกลุ่ม)'!F109</f>
        <v>3319.361520327981</v>
      </c>
      <c r="F84" s="299">
        <f>+'9.รายได้(แยกกลุ่ม)'!G109</f>
        <v>8.9238221571676881</v>
      </c>
      <c r="G84" s="299">
        <f>+'9.รายได้(แยกกลุ่ม)'!H109</f>
        <v>43.59087366206203</v>
      </c>
      <c r="H84" s="299">
        <f>+'9.รายได้(แยกกลุ่ม)'!I109</f>
        <v>590.44161802833514</v>
      </c>
      <c r="I84" s="16" t="str">
        <f>+'9.รายได้(แยกกลุ่ม)'!R109</f>
        <v>ศรีบุญเรือง,รพช.</v>
      </c>
      <c r="J84" s="15">
        <f>+'9.รายได้(แยกกลุ่ม)'!S109</f>
        <v>-0.23859714114717484</v>
      </c>
      <c r="K84" s="15">
        <f>+'9.รายได้(แยกกลุ่ม)'!T109</f>
        <v>-0.46723229178696163</v>
      </c>
      <c r="L84" s="15">
        <f>+'9.รายได้(แยกกลุ่ม)'!U109</f>
        <v>-0.75130950557303311</v>
      </c>
      <c r="M84" s="15">
        <f>+'9.รายได้(แยกกลุ่ม)'!V109</f>
        <v>-0.49730373521405802</v>
      </c>
      <c r="N84" s="15">
        <f>+'9.รายได้(แยกกลุ่ม)'!W109</f>
        <v>-0.2168786984438828</v>
      </c>
      <c r="O84" s="15">
        <f>+'9.รายได้(แยกกลุ่ม)'!X109</f>
        <v>-0.46364969069569772</v>
      </c>
      <c r="P84" s="15">
        <f>+'9.รายได้(แยกกลุ่ม)'!Y109</f>
        <v>-0.34244178575645245</v>
      </c>
    </row>
    <row r="85" spans="1:16">
      <c r="A85" s="299" t="str">
        <f>+'9.รายได้(แยกกลุ่ม)'!B141</f>
        <v>หนองบัวลำภู,รพท.</v>
      </c>
      <c r="B85" s="299">
        <f>+'9.รายได้(แยกกลุ่ม)'!C141</f>
        <v>2161.3278749814554</v>
      </c>
      <c r="C85" s="299">
        <f>+'9.รายได้(แยกกลุ่ม)'!D141</f>
        <v>1232.3533326739528</v>
      </c>
      <c r="D85" s="299">
        <f>+'9.รายได้(แยกกลุ่ม)'!E141</f>
        <v>3548.4428054048071</v>
      </c>
      <c r="E85" s="299">
        <f>+'9.รายได้(แยกกลุ่ม)'!F141</f>
        <v>19847.82369289644</v>
      </c>
      <c r="F85" s="299">
        <f>+'9.รายได้(แยกกลุ่ม)'!G141</f>
        <v>69.692264766797663</v>
      </c>
      <c r="G85" s="299">
        <f>+'9.รายได้(แยกกลุ่ม)'!H141</f>
        <v>258.35444522507885</v>
      </c>
      <c r="H85" s="299">
        <f>+'9.รายได้(แยกกลุ่ม)'!I141</f>
        <v>1757.0395310815488</v>
      </c>
      <c r="I85" s="16" t="str">
        <f>+'9.รายได้(แยกกลุ่ม)'!R141</f>
        <v>หนองบัวลำภู,รพท.</v>
      </c>
      <c r="J85" s="15">
        <f>+'9.รายได้(แยกกลุ่ม)'!S141</f>
        <v>-0.16590158782050474</v>
      </c>
      <c r="K85" s="15">
        <f>+'9.รายได้(แยกกลุ่ม)'!T141</f>
        <v>-0.24527798331071607</v>
      </c>
      <c r="L85" s="15">
        <f>+'9.รายได้(แยกกลุ่ม)'!U141</f>
        <v>-0.37164897052994511</v>
      </c>
      <c r="M85" s="15">
        <f>+'9.รายได้(แยกกลุ่ม)'!V141</f>
        <v>0.22417719877756237</v>
      </c>
      <c r="N85" s="15">
        <f>+'9.รายได้(แยกกลุ่ม)'!W141</f>
        <v>-0.34903367336459573</v>
      </c>
      <c r="O85" s="15">
        <f>+'9.รายได้(แยกกลุ่ม)'!X141</f>
        <v>-0.45839428072965321</v>
      </c>
      <c r="P85" s="15">
        <f>+'9.รายได้(แยกกลุ่ม)'!Y141</f>
        <v>-0.20313700407155039</v>
      </c>
    </row>
    <row r="87" spans="1:16">
      <c r="A87" s="377" t="s">
        <v>45</v>
      </c>
      <c r="B87" s="378" t="s">
        <v>135</v>
      </c>
      <c r="C87" s="379"/>
      <c r="D87" s="379"/>
      <c r="E87" s="379"/>
      <c r="F87" s="379"/>
      <c r="G87" s="379"/>
      <c r="H87" s="380"/>
      <c r="I87" s="377" t="s">
        <v>45</v>
      </c>
      <c r="J87" s="378" t="s">
        <v>4</v>
      </c>
      <c r="K87" s="379"/>
      <c r="L87" s="379"/>
      <c r="M87" s="379"/>
      <c r="N87" s="379"/>
      <c r="O87" s="379"/>
      <c r="P87" s="380"/>
    </row>
    <row r="88" spans="1:16">
      <c r="A88" s="377"/>
      <c r="B88" s="12" t="s">
        <v>137</v>
      </c>
      <c r="C88" s="13" t="s">
        <v>138</v>
      </c>
      <c r="D88" s="12" t="s">
        <v>139</v>
      </c>
      <c r="E88" s="12" t="s">
        <v>140</v>
      </c>
      <c r="F88" s="12" t="s">
        <v>141</v>
      </c>
      <c r="G88" s="12" t="s">
        <v>142</v>
      </c>
      <c r="H88" s="12" t="s">
        <v>143</v>
      </c>
      <c r="I88" s="377"/>
      <c r="J88" s="12" t="s">
        <v>137</v>
      </c>
      <c r="K88" s="13" t="s">
        <v>138</v>
      </c>
      <c r="L88" s="12" t="s">
        <v>139</v>
      </c>
      <c r="M88" s="12" t="s">
        <v>140</v>
      </c>
      <c r="N88" s="12" t="s">
        <v>141</v>
      </c>
      <c r="O88" s="12" t="s">
        <v>142</v>
      </c>
      <c r="P88" s="12" t="s">
        <v>143</v>
      </c>
    </row>
    <row r="89" spans="1:16">
      <c r="A89" s="299" t="str">
        <f>+'9.รายได้(แยกกลุ่ม)'!B4</f>
        <v>ห้วยเกิ้ง,รพช.</v>
      </c>
      <c r="B89" s="299">
        <f>+'9.รายได้(แยกกลุ่ม)'!C4</f>
        <v>1118.4247108048239</v>
      </c>
      <c r="C89" s="299">
        <f>+'9.รายได้(แยกกลุ่ม)'!D4</f>
        <v>617.11776273689395</v>
      </c>
      <c r="D89" s="299">
        <f>+'9.รายได้(แยกกลุ่ม)'!E4</f>
        <v>2551.625</v>
      </c>
      <c r="E89" s="299">
        <f>+'9.รายได้(แยกกลุ่ม)'!F4</f>
        <v>47538.446637168141</v>
      </c>
      <c r="F89" s="299">
        <f>+'9.รายได้(แยกกลุ่ม)'!G4</f>
        <v>16.280810028929604</v>
      </c>
      <c r="G89" s="299">
        <f>+'9.รายได้(แยกกลุ่ม)'!H4</f>
        <v>68.966827386692387</v>
      </c>
      <c r="H89" s="299">
        <f>+'9.รายได้(แยกกลุ่ม)'!I4</f>
        <v>2582.6952227418165</v>
      </c>
      <c r="I89" s="16" t="str">
        <f>+'9.รายได้(แยกกลุ่ม)'!R4</f>
        <v>ห้วยเกิ้ง,รพช.</v>
      </c>
      <c r="J89" s="15">
        <f>+'9.รายได้(แยกกลุ่ม)'!S4</f>
        <v>-0.18067712973383185</v>
      </c>
      <c r="K89" s="15">
        <f>+'9.รายได้(แยกกลุ่ม)'!T4</f>
        <v>6.0615244435314776E-2</v>
      </c>
      <c r="L89" s="15">
        <f>+'9.รายได้(แยกกลุ่ม)'!U4</f>
        <v>0.56029299745925298</v>
      </c>
      <c r="M89" s="15">
        <f>+'9.รายได้(แยกกลุ่ม)'!V4</f>
        <v>2.836951445925044</v>
      </c>
      <c r="N89" s="15">
        <f>+'9.รายได้(แยกกลุ่ม)'!W4</f>
        <v>0.17385054792954574</v>
      </c>
      <c r="O89" s="15">
        <f>+'9.รายได้(แยกกลุ่ม)'!X4</f>
        <v>9.0406515127742781E-2</v>
      </c>
      <c r="P89" s="15">
        <f>+'9.รายได้(แยกกลุ่ม)'!Y4</f>
        <v>0.85570986952373873</v>
      </c>
    </row>
    <row r="90" spans="1:16">
      <c r="A90" s="299" t="str">
        <f>+'9.รายได้(แยกกลุ่ม)'!B8</f>
        <v>ประจักษ์ศิลปาคม,รพช.</v>
      </c>
      <c r="B90" s="299">
        <f>+'9.รายได้(แยกกลุ่ม)'!C8</f>
        <v>1259.6832303739052</v>
      </c>
      <c r="C90" s="299">
        <f>+'9.รายได้(แยกกลุ่ม)'!D8</f>
        <v>385.36154439142064</v>
      </c>
      <c r="D90" s="299">
        <f>+'9.รายได้(แยกกลุ่ม)'!E8</f>
        <v>565.38409363745495</v>
      </c>
      <c r="E90" s="299">
        <f>+'9.รายได้(แยกกลุ่ม)'!F8</f>
        <v>3532.9476050420167</v>
      </c>
      <c r="F90" s="299">
        <f>+'9.รายได้(แยกกลุ่ม)'!G8</f>
        <v>14.376892539894664</v>
      </c>
      <c r="G90" s="299">
        <f>+'9.รายได้(แยกกลุ่ม)'!H8</f>
        <v>45.755211854413965</v>
      </c>
      <c r="H90" s="299">
        <f>+'9.รายได้(แยกกลุ่ม)'!I8</f>
        <v>629.28153914730717</v>
      </c>
      <c r="I90" s="16" t="str">
        <f>+'9.รายได้(แยกกลุ่ม)'!R8</f>
        <v>ประจักษ์ศิลปาคม,รพช.</v>
      </c>
      <c r="J90" s="15">
        <f>+'9.รายได้(แยกกลุ่ม)'!S8</f>
        <v>-7.7195568047301433E-2</v>
      </c>
      <c r="K90" s="15">
        <f>+'9.รายได้(แยกกลุ่ม)'!T8</f>
        <v>-0.33769475895813178</v>
      </c>
      <c r="L90" s="15">
        <f>+'9.รายได้(แยกกลุ่ม)'!U8</f>
        <v>-0.65427331908984765</v>
      </c>
      <c r="M90" s="15">
        <f>+'9.รายได้(แยกกลุ่ม)'!V8</f>
        <v>-0.71484662666817644</v>
      </c>
      <c r="N90" s="15">
        <f>+'9.รายได้(แยกกลุ่ม)'!W8</f>
        <v>3.6577612262029324E-2</v>
      </c>
      <c r="O90" s="15">
        <f>+'9.รายได้(แยกกลุ่ม)'!X8</f>
        <v>-0.27658291677876901</v>
      </c>
      <c r="P90" s="15">
        <f>+'9.รายได้(แยกกลุ่ม)'!Y8</f>
        <v>-0.54785065128008548</v>
      </c>
    </row>
    <row r="91" spans="1:16">
      <c r="A91" s="299" t="str">
        <f>+'9.รายได้(แยกกลุ่ม)'!B16</f>
        <v>หนองแสง,รพช.</v>
      </c>
      <c r="B91" s="299">
        <f>+'9.รายได้(แยกกลุ่ม)'!C16</f>
        <v>1116.6656408306799</v>
      </c>
      <c r="C91" s="299">
        <f>+'9.รายได้(แยกกลุ่ม)'!D16</f>
        <v>356.00550491850021</v>
      </c>
      <c r="D91" s="299">
        <f>+'9.รายได้(แยกกลุ่ม)'!E16</f>
        <v>1632.878429752066</v>
      </c>
      <c r="E91" s="299">
        <f>+'9.รายได้(แยกกลุ่ม)'!F16</f>
        <v>3167.6070952380951</v>
      </c>
      <c r="F91" s="299">
        <f>+'9.รายได้(แยกกลุ่ม)'!G16</f>
        <v>9.794975539780042</v>
      </c>
      <c r="G91" s="299">
        <f>+'9.รายได้(แยกกลุ่ม)'!H16</f>
        <v>39.961488946923161</v>
      </c>
      <c r="H91" s="299">
        <f>+'9.รายได้(แยกกลุ่ม)'!I16</f>
        <v>1052.9333640640593</v>
      </c>
      <c r="I91" s="16" t="str">
        <f>+'9.รายได้(แยกกลุ่ม)'!R16</f>
        <v>หนองแสง,รพช.</v>
      </c>
      <c r="J91" s="15">
        <f>+'9.รายได้(แยกกลุ่ม)'!S16</f>
        <v>-0.14557088870641841</v>
      </c>
      <c r="K91" s="15">
        <f>+'9.รายได้(แยกกลุ่ม)'!T16</f>
        <v>0.14819126460685741</v>
      </c>
      <c r="L91" s="15">
        <f>+'9.รายได้(แยกกลุ่ม)'!U16</f>
        <v>0.72482631906115269</v>
      </c>
      <c r="M91" s="15">
        <f>+'9.รายได้(แยกกลุ่ม)'!V16</f>
        <v>-6.6262686990117739E-2</v>
      </c>
      <c r="N91" s="15">
        <f>+'9.รายได้(แยกกลุ่ม)'!W16</f>
        <v>-0.27878236782124871</v>
      </c>
      <c r="O91" s="15">
        <f>+'9.รายได้(แยกกลุ่ม)'!X16</f>
        <v>-9.413972442497133E-2</v>
      </c>
      <c r="P91" s="15">
        <f>+'9.รายได้(แยกกลุ่ม)'!Y16</f>
        <v>0.2405754042037774</v>
      </c>
    </row>
    <row r="92" spans="1:16">
      <c r="A92" s="299" t="str">
        <f>+'9.รายได้(แยกกลุ่ม)'!B17</f>
        <v>นายูง,รพช.</v>
      </c>
      <c r="B92" s="299">
        <f>+'9.รายได้(แยกกลุ่ม)'!C17</f>
        <v>1318.1771609273205</v>
      </c>
      <c r="C92" s="299">
        <f>+'9.รายได้(แยกกลุ่ม)'!D17</f>
        <v>386.44856163804042</v>
      </c>
      <c r="D92" s="299">
        <f>+'9.รายได้(แยกกลุ่ม)'!E17</f>
        <v>1059.1857045143638</v>
      </c>
      <c r="E92" s="299">
        <f>+'9.รายได้(แยกกลุ่ม)'!F17</f>
        <v>3308.1873297730308</v>
      </c>
      <c r="F92" s="299">
        <f>+'9.รายได้(แยกกลุ่ม)'!G17</f>
        <v>11.23434230715581</v>
      </c>
      <c r="G92" s="299">
        <f>+'9.รายได้(แยกกลุ่ม)'!H17</f>
        <v>34.753399009624772</v>
      </c>
      <c r="H92" s="299">
        <f>+'9.รายได้(แยกกลุ่ม)'!I17</f>
        <v>716.65753405533462</v>
      </c>
      <c r="I92" s="16" t="str">
        <f>+'9.รายได้(แยกกลุ่ม)'!R17</f>
        <v>นายูง,รพช.</v>
      </c>
      <c r="J92" s="15">
        <f>+'9.รายได้(แยกกลุ่ม)'!S17</f>
        <v>8.6178878941671182E-3</v>
      </c>
      <c r="K92" s="15">
        <f>+'9.รายได้(แยกกลุ่ม)'!T17</f>
        <v>0.24637640868576494</v>
      </c>
      <c r="L92" s="15">
        <f>+'9.รายได้(แยกกลุ่ม)'!U17</f>
        <v>0.11882877906415827</v>
      </c>
      <c r="M92" s="15">
        <f>+'9.รายได้(แยกกลุ่ม)'!V17</f>
        <v>-2.4822885111190796E-2</v>
      </c>
      <c r="N92" s="15">
        <f>+'9.รายได้(แยกกลุ่ม)'!W17</f>
        <v>-0.17279979669715106</v>
      </c>
      <c r="O92" s="15">
        <f>+'9.รายได้(แยกกลุ่ม)'!X17</f>
        <v>-0.21219843320048359</v>
      </c>
      <c r="P92" s="15">
        <f>+'9.รายได้(แยกกลุ่ม)'!Y17</f>
        <v>-0.15562775354102162</v>
      </c>
    </row>
    <row r="93" spans="1:16">
      <c r="A93" s="299" t="str">
        <f>+'9.รายได้(แยกกลุ่ม)'!B22</f>
        <v>กู่แก้ว,รพช.</v>
      </c>
      <c r="B93" s="299">
        <f>+'9.รายได้(แยกกลุ่ม)'!C22</f>
        <v>1587.6239700641481</v>
      </c>
      <c r="C93" s="299">
        <f>+'9.รายได้(แยกกลุ่ม)'!D22</f>
        <v>571.32370195734416</v>
      </c>
      <c r="D93" s="299">
        <f>+'9.รายได้(แยกกลุ่ม)'!E22</f>
        <v>2917.0015925058551</v>
      </c>
      <c r="E93" s="299">
        <f>+'9.รายได้(แยกกลุ่ม)'!F22</f>
        <v>6682.4754446460975</v>
      </c>
      <c r="F93" s="299">
        <f>+'9.รายได้(แยกกลุ่ม)'!G22</f>
        <v>13.470646901491454</v>
      </c>
      <c r="G93" s="299">
        <f>+'9.รายได้(แยกกลุ่ม)'!H22</f>
        <v>41.674101273856479</v>
      </c>
      <c r="H93" s="299">
        <f>+'9.รายได้(แยกกลุ่ม)'!I22</f>
        <v>698.7921432096058</v>
      </c>
      <c r="I93" s="16" t="str">
        <f>+'9.รายได้(แยกกลุ่ม)'!R22</f>
        <v>กู่แก้ว,รพช.</v>
      </c>
      <c r="J93" s="15">
        <f>+'9.รายได้(แยกกลุ่ม)'!S22</f>
        <v>0.21478810505998719</v>
      </c>
      <c r="K93" s="15">
        <f>+'9.รายได้(แยกกลุ่ม)'!T22</f>
        <v>0.8426369109108266</v>
      </c>
      <c r="L93" s="15">
        <f>+'9.รายได้(แยกกลุ่ม)'!U22</f>
        <v>2.0812588541948851</v>
      </c>
      <c r="M93" s="15">
        <f>+'9.รายได้(แยกกลุ่ม)'!V22</f>
        <v>0.96983921248268201</v>
      </c>
      <c r="N93" s="15">
        <f>+'9.รายได้(แยกกลุ่ม)'!W22</f>
        <v>-8.1375882202695798E-3</v>
      </c>
      <c r="O93" s="15">
        <f>+'9.รายได้(แยกกลุ่ม)'!X22</f>
        <v>-5.531766060023352E-2</v>
      </c>
      <c r="P93" s="15">
        <f>+'9.รายได้(แยกกลุ่ม)'!Y22</f>
        <v>-0.17667691507974756</v>
      </c>
    </row>
    <row r="94" spans="1:16">
      <c r="A94" s="299" t="str">
        <f>+'9.รายได้(แยกกลุ่ม)'!B31</f>
        <v>ทุ่งฝน,รพช.</v>
      </c>
      <c r="B94" s="299">
        <f>+'9.รายได้(แยกกลุ่ม)'!C31</f>
        <v>1130.6852392977394</v>
      </c>
      <c r="C94" s="299">
        <f>+'9.รายได้(แยกกลุ่ม)'!D31</f>
        <v>241.1098965848966</v>
      </c>
      <c r="D94" s="299">
        <f>+'9.รายได้(แยกกลุ่ม)'!E31</f>
        <v>1388.970034904014</v>
      </c>
      <c r="E94" s="299">
        <f>+'9.รายได้(แยกกลุ่ม)'!F31</f>
        <v>3230.2746020761247</v>
      </c>
      <c r="F94" s="299">
        <f>+'9.รายได้(แยกกลุ่ม)'!G31</f>
        <v>7.3520452567449954</v>
      </c>
      <c r="G94" s="299">
        <f>+'9.รายได้(แยกกลุ่ม)'!H31</f>
        <v>29.686090389158274</v>
      </c>
      <c r="H94" s="299">
        <f>+'9.รายได้(แยกกลุ่ม)'!I31</f>
        <v>919.15694284110953</v>
      </c>
      <c r="I94" s="16" t="str">
        <f>+'9.รายได้(แยกกลุ่ม)'!R31</f>
        <v>ทุ่งฝน,รพช.</v>
      </c>
      <c r="J94" s="15">
        <f>+'9.รายได้(แยกกลุ่ม)'!S31</f>
        <v>9.4825819895519269E-3</v>
      </c>
      <c r="K94" s="15">
        <f>+'9.รายได้(แยกกลุ่ม)'!T31</f>
        <v>-1.3284312598758043</v>
      </c>
      <c r="L94" s="15">
        <f>+'9.รายได้(แยกกลุ่ม)'!U31</f>
        <v>-1.3819220115056519</v>
      </c>
      <c r="M94" s="15">
        <f>+'9.รายได้(แยกกลุ่ม)'!V31</f>
        <v>-10.910778129062171</v>
      </c>
      <c r="N94" s="15">
        <f>+'9.รายได้(แยกกลุ่ม)'!W31</f>
        <v>-1.1282677793843048</v>
      </c>
      <c r="O94" s="15">
        <f>+'9.รายได้(แยกกลุ่ม)'!X31</f>
        <v>-0.98744525030304742</v>
      </c>
      <c r="P94" s="15">
        <f>+'9.รายได้(แยกกลุ่ม)'!Y31</f>
        <v>-1.9210485506505359</v>
      </c>
    </row>
    <row r="95" spans="1:16">
      <c r="A95" s="299" t="str">
        <f>+'9.รายได้(แยกกลุ่ม)'!B32</f>
        <v>ไชยวาน,รพช.</v>
      </c>
      <c r="B95" s="299">
        <f>+'9.รายได้(แยกกลุ่ม)'!C32</f>
        <v>1168.4405537558209</v>
      </c>
      <c r="C95" s="299">
        <f>+'9.รายได้(แยกกลุ่ม)'!D32</f>
        <v>140.7079952082068</v>
      </c>
      <c r="D95" s="299">
        <f>+'9.รายได้(แยกกลุ่ม)'!E32</f>
        <v>248.41212534059946</v>
      </c>
      <c r="E95" s="299">
        <f>+'9.รายได้(แยกกลุ่ม)'!F32</f>
        <v>2080.6119958275385</v>
      </c>
      <c r="F95" s="299">
        <f>+'9.รายได้(แยกกลุ่ม)'!G32</f>
        <v>5.8267459514170037</v>
      </c>
      <c r="G95" s="299">
        <f>+'9.รายได้(แยกกลุ่ม)'!H32</f>
        <v>43.421151315789473</v>
      </c>
      <c r="H95" s="299">
        <f>+'9.รายได้(แยกกลุ่ม)'!I32</f>
        <v>741.49182425592221</v>
      </c>
      <c r="I95" s="16" t="str">
        <f>+'9.รายได้(แยกกลุ่ม)'!R32</f>
        <v>ไชยวาน,รพช.</v>
      </c>
      <c r="J95" s="15">
        <f>+'9.รายได้(แยกกลุ่ม)'!S32</f>
        <v>-9.6300509614301935E-2</v>
      </c>
      <c r="K95" s="15">
        <f>+'9.รายได้(แยกกลุ่ม)'!T32</f>
        <v>-0.50288034858963315</v>
      </c>
      <c r="L95" s="15">
        <f>+'9.รายได้(แยกกลุ่ม)'!U32</f>
        <v>-0.70473941604443724</v>
      </c>
      <c r="M95" s="15">
        <f>+'9.รายได้(แยกกลุ่ม)'!V32</f>
        <v>-0.48765442543736037</v>
      </c>
      <c r="N95" s="15">
        <f>+'9.รายได้(แยกกลุ่ม)'!W32</f>
        <v>-0.26371341575467977</v>
      </c>
      <c r="O95" s="15">
        <f>+'9.รายได้(แยกกลุ่ม)'!X32</f>
        <v>9.1527626687804203E-2</v>
      </c>
      <c r="P95" s="15">
        <f>+'9.รายได้(แยกกลุ่ม)'!Y32</f>
        <v>-0.14372767280649348</v>
      </c>
    </row>
    <row r="96" spans="1:16">
      <c r="A96" s="299" t="str">
        <f>+'9.รายได้(แยกกลุ่ม)'!B33</f>
        <v>สร้างคอม,รพช.</v>
      </c>
      <c r="B96" s="299">
        <f>+'9.รายได้(แยกกลุ่ม)'!C33</f>
        <v>1353.7360649867967</v>
      </c>
      <c r="C96" s="299">
        <f>+'9.รายได้(แยกกลุ่ม)'!D33</f>
        <v>429.00753256053355</v>
      </c>
      <c r="D96" s="299">
        <f>+'9.รายได้(แยกกลุ่ม)'!E33</f>
        <v>1960.4428571428571</v>
      </c>
      <c r="E96" s="299">
        <f>+'9.รายได้(แยกกลุ่ม)'!F33</f>
        <v>7448.9513748378722</v>
      </c>
      <c r="F96" s="299">
        <f>+'9.รายได้(แยกกลุ่ม)'!G33</f>
        <v>5.1303812196290464</v>
      </c>
      <c r="G96" s="299">
        <f>+'9.รายได้(แยกกลุ่ม)'!H33</f>
        <v>35.864246115940048</v>
      </c>
      <c r="H96" s="299">
        <f>+'9.รายได้(แยกกลุ่ม)'!I33</f>
        <v>810.18870697757689</v>
      </c>
      <c r="I96" s="16" t="str">
        <f>+'9.รายได้(แยกกลุ่ม)'!R33</f>
        <v>สร้างคอม,รพช.</v>
      </c>
      <c r="J96" s="15">
        <f>+'9.รายได้(แยกกลุ่ม)'!S33</f>
        <v>4.7011410304889735E-2</v>
      </c>
      <c r="K96" s="15">
        <f>+'9.รายได้(แยกกลุ่ม)'!T33</f>
        <v>0.51567844260263596</v>
      </c>
      <c r="L96" s="15">
        <f>+'9.รายได้(แยกกลุ่ม)'!U33</f>
        <v>1.3301660577874717</v>
      </c>
      <c r="M96" s="15">
        <f>+'9.รายได้(แยกกลุ่ม)'!V33</f>
        <v>0.83428591187783285</v>
      </c>
      <c r="N96" s="15">
        <f>+'9.รายได้(แยกกลุ่ม)'!W33</f>
        <v>-0.35170832990266571</v>
      </c>
      <c r="O96" s="15">
        <f>+'9.รายได้(แยกกลุ่ม)'!X33</f>
        <v>-9.8439026612263766E-2</v>
      </c>
      <c r="P96" s="15">
        <f>+'9.รายได้(แยกกลุ่ม)'!Y33</f>
        <v>-6.4396737906383131E-2</v>
      </c>
    </row>
    <row r="97" spans="1:16">
      <c r="A97" s="299" t="str">
        <f>+'9.รายได้(แยกกลุ่ม)'!B34</f>
        <v>พิบูลย์รักษ์,รพช.</v>
      </c>
      <c r="B97" s="299">
        <f>+'9.รายได้(แยกกลุ่ม)'!C34</f>
        <v>1378.6521237982624</v>
      </c>
      <c r="C97" s="299">
        <f>+'9.รายได้(แยกกลุ่ม)'!D34</f>
        <v>475.94301475502556</v>
      </c>
      <c r="D97" s="299">
        <f>+'9.รายได้(แยกกลุ่ม)'!E34</f>
        <v>2092.2899159663866</v>
      </c>
      <c r="E97" s="299">
        <f>+'9.รายได้(แยกกลุ่ม)'!F34</f>
        <v>2490.5553840125394</v>
      </c>
      <c r="F97" s="299">
        <f>+'9.รายได้(แยกกลุ่ม)'!G34</f>
        <v>7.9320612542537674</v>
      </c>
      <c r="G97" s="299">
        <f>+'9.รายได้(แยกกลุ่ม)'!H34</f>
        <v>33.290775401069517</v>
      </c>
      <c r="H97" s="299">
        <f>+'9.รายได้(แยกกลุ่ม)'!I34</f>
        <v>1099.143298545062</v>
      </c>
      <c r="I97" s="16" t="str">
        <f>+'9.รายได้(แยกกลุ่ม)'!R34</f>
        <v>พิบูลย์รักษ์,รพช.</v>
      </c>
      <c r="J97" s="15">
        <f>+'9.รายได้(แยกกลุ่ม)'!S34</f>
        <v>6.6282078014911011E-2</v>
      </c>
      <c r="K97" s="15">
        <f>+'9.รายได้(แยกกลุ่ม)'!T34</f>
        <v>0.68150093558022373</v>
      </c>
      <c r="L97" s="15">
        <f>+'9.รายได้(แยกกลุ่ม)'!U34</f>
        <v>1.4868783741757423</v>
      </c>
      <c r="M97" s="15">
        <f>+'9.รายได้(แยกกลุ่ม)'!V34</f>
        <v>-0.3867068767454373</v>
      </c>
      <c r="N97" s="15">
        <f>+'9.รายได้(แยกกลุ่ม)'!W34</f>
        <v>2.3210786286064779E-3</v>
      </c>
      <c r="O97" s="15">
        <f>+'9.รายได้(แยกกลุ่ม)'!X34</f>
        <v>-0.16313133201255239</v>
      </c>
      <c r="P97" s="15">
        <f>+'9.รายได้(แยกกลุ่ม)'!Y34</f>
        <v>0.2692870769125143</v>
      </c>
    </row>
    <row r="98" spans="1:16">
      <c r="A98" s="299" t="str">
        <f>+'9.รายได้(แยกกลุ่ม)'!B66</f>
        <v>ศรีธาตุ,รพช.</v>
      </c>
      <c r="B98" s="299">
        <f>+'9.รายได้(แยกกลุ่ม)'!C66</f>
        <v>1053.0582220751646</v>
      </c>
      <c r="C98" s="299">
        <f>+'9.รายได้(แยกกลุ่ม)'!D66</f>
        <v>239.72597044144814</v>
      </c>
      <c r="D98" s="299">
        <f>+'9.รายได้(แยกกลุ่ม)'!E66</f>
        <v>581.55507246376806</v>
      </c>
      <c r="E98" s="299">
        <f>+'9.รายได้(แยกกลุ่ม)'!F66</f>
        <v>2489.6942186379924</v>
      </c>
      <c r="F98" s="299">
        <f>+'9.รายได้(แยกกลุ่ม)'!G66</f>
        <v>7.2567820874616356</v>
      </c>
      <c r="G98" s="299">
        <f>+'9.รายได้(แยกกลุ่ม)'!H66</f>
        <v>23.680515788823204</v>
      </c>
      <c r="H98" s="299">
        <f>+'9.รายได้(แยกกลุ่ม)'!I66</f>
        <v>839.13089364987457</v>
      </c>
      <c r="I98" s="16" t="str">
        <f>+'9.รายได้(แยกกลุ่ม)'!R66</f>
        <v>ศรีธาตุ,รพช.</v>
      </c>
      <c r="J98" s="15">
        <f>+'9.รายได้(แยกกลุ่ม)'!S66</f>
        <v>-0.18655083820271792</v>
      </c>
      <c r="K98" s="15">
        <f>+'9.รายได้(แยกกลุ่ม)'!T66</f>
        <v>-0.34677461585689434</v>
      </c>
      <c r="L98" s="15">
        <f>+'9.รายได้(แยกกลุ่ม)'!U66</f>
        <v>-0.57562828179334835</v>
      </c>
      <c r="M98" s="15">
        <f>+'9.รายได้(แยกกลุ่ม)'!V66</f>
        <v>-0.70307156048205055</v>
      </c>
      <c r="N98" s="15">
        <f>+'9.รายได้(แยกกลุ่ม)'!W66</f>
        <v>-0.39285556354691098</v>
      </c>
      <c r="O98" s="15">
        <f>+'9.รายได้(แยกกลุ่ม)'!X66</f>
        <v>-0.60386813148980467</v>
      </c>
      <c r="P98" s="15">
        <f>+'9.รายได้(แยกกลุ่ม)'!Y66</f>
        <v>-0.10653087793933193</v>
      </c>
    </row>
    <row r="99" spans="1:16">
      <c r="A99" s="299" t="str">
        <f>+'9.รายได้(แยกกลุ่ม)'!B79</f>
        <v>โนนสะอาด,รพช.</v>
      </c>
      <c r="B99" s="299">
        <f>+'9.รายได้(แยกกลุ่ม)'!C79</f>
        <v>1116.765067821226</v>
      </c>
      <c r="C99" s="299">
        <f>+'9.รายได้(แยกกลุ่ม)'!D79</f>
        <v>202.98015345408709</v>
      </c>
      <c r="D99" s="299">
        <f>+'9.รายได้(แยกกลุ่ม)'!E79</f>
        <v>1283.8322332233224</v>
      </c>
      <c r="E99" s="299">
        <f>+'9.รายได้(แยกกลุ่ม)'!F79</f>
        <v>2109.5786236162362</v>
      </c>
      <c r="F99" s="299">
        <f>+'9.รายได้(แยกกลุ่ม)'!G79</f>
        <v>5.9235001918300592</v>
      </c>
      <c r="G99" s="299">
        <f>+'9.รายได้(แยกกลุ่ม)'!H79</f>
        <v>32.295589927912282</v>
      </c>
      <c r="H99" s="299">
        <f>+'9.รายได้(แยกกลุ่ม)'!I79</f>
        <v>795.87583289946019</v>
      </c>
      <c r="I99" s="16" t="str">
        <f>+'9.รายได้(แยกกลุ่ม)'!R79</f>
        <v>โนนสะอาด,รพช.</v>
      </c>
      <c r="J99" s="15">
        <f>+'9.รายได้(แยกกลุ่ม)'!S79</f>
        <v>-2.7802802991516343E-2</v>
      </c>
      <c r="K99" s="15">
        <f>+'9.รายได้(แยกกลุ่ม)'!T79</f>
        <v>-0.24106646642348434</v>
      </c>
      <c r="L99" s="15">
        <f>+'9.รายได้(แยกกลุ่ม)'!U79</f>
        <v>0.68194416462602159</v>
      </c>
      <c r="M99" s="15">
        <f>+'9.รายได้(แยกกลุ่ม)'!V79</f>
        <v>-0.1838084188434026</v>
      </c>
      <c r="N99" s="15">
        <f>+'9.รายได้(แยกกลุ่ม)'!W79</f>
        <v>-0.21980530651458366</v>
      </c>
      <c r="O99" s="15">
        <f>+'9.รายได้(แยกกลุ่ม)'!X79</f>
        <v>-0.30031149208584634</v>
      </c>
      <c r="P99" s="15">
        <f>+'9.รายได้(แยกกลุ่ม)'!Y79</f>
        <v>0.10969207339891859</v>
      </c>
    </row>
    <row r="100" spans="1:16">
      <c r="A100" s="299" t="str">
        <f>+'9.รายได้(แยกกลุ่ม)'!B88</f>
        <v>กุดจับ,รพช.</v>
      </c>
      <c r="B100" s="299">
        <f>+'9.รายได้(แยกกลุ่ม)'!C88</f>
        <v>1171.838282931227</v>
      </c>
      <c r="C100" s="299">
        <f>+'9.รายได้(แยกกลุ่ม)'!D88</f>
        <v>205.65930286341452</v>
      </c>
      <c r="D100" s="299">
        <f>+'9.รายได้(แยกกลุ่ม)'!E88</f>
        <v>842.37493333333339</v>
      </c>
      <c r="E100" s="299">
        <f>+'9.รายได้(แยกกลุ่ม)'!F88</f>
        <v>3036.6107490808822</v>
      </c>
      <c r="F100" s="299">
        <f>+'9.รายได้(แยกกลุ่ม)'!G88</f>
        <v>15.971741426013498</v>
      </c>
      <c r="G100" s="299">
        <f>+'9.รายได้(แยกกลุ่ม)'!H88</f>
        <v>30.010259706471999</v>
      </c>
      <c r="H100" s="299">
        <f>+'9.รายได้(แยกกลุ่ม)'!I88</f>
        <v>682.75273758893047</v>
      </c>
      <c r="I100" s="16" t="str">
        <f>+'9.รายได้(แยกกลุ่ม)'!R88</f>
        <v>กุดจับ,รพช.</v>
      </c>
      <c r="J100" s="15">
        <f>+'9.รายได้(แยกกลุ่ม)'!S88</f>
        <v>-1.2409815731296686E-2</v>
      </c>
      <c r="K100" s="15">
        <f>+'9.รายได้(แยกกลุ่ม)'!T88</f>
        <v>-0.4374814284500223</v>
      </c>
      <c r="L100" s="15">
        <f>+'9.รายได้(แยกกลุ่ม)'!U88</f>
        <v>0.15330971301397001</v>
      </c>
      <c r="M100" s="15">
        <f>+'9.รายได้(แยกกลุ่ม)'!V88</f>
        <v>-0.31655966098714466</v>
      </c>
      <c r="N100" s="15">
        <f>+'9.รายได้(แยกกลุ่ม)'!W88</f>
        <v>0.8644068784261455</v>
      </c>
      <c r="O100" s="15">
        <f>+'9.รายได้(แยกกลุ่ม)'!X88</f>
        <v>-0.26046003522645544</v>
      </c>
      <c r="P100" s="15">
        <f>+'9.รายได้(แยกกลุ่ม)'!Y88</f>
        <v>-0.12075419665159069</v>
      </c>
    </row>
    <row r="101" spans="1:16">
      <c r="A101" s="299" t="str">
        <f>+'9.รายได้(แยกกลุ่ม)'!B89</f>
        <v>หนองวัวซอ,รพช.</v>
      </c>
      <c r="B101" s="299">
        <f>+'9.รายได้(แยกกลุ่ม)'!C89</f>
        <v>1012.4672874222275</v>
      </c>
      <c r="C101" s="299">
        <f>+'9.รายได้(แยกกลุ่ม)'!D89</f>
        <v>247.1456038794681</v>
      </c>
      <c r="D101" s="299">
        <f>+'9.รายได้(แยกกลุ่ม)'!E89</f>
        <v>731.8533249623307</v>
      </c>
      <c r="E101" s="299">
        <f>+'9.รายได้(แยกกลุ่ม)'!F89</f>
        <v>3206.0741614123581</v>
      </c>
      <c r="F101" s="299">
        <f>+'9.รายได้(แยกกลุ่ม)'!G89</f>
        <v>4.0497978566386443</v>
      </c>
      <c r="G101" s="299">
        <f>+'9.รายได้(แยกกลุ่ม)'!H89</f>
        <v>35.066526342809468</v>
      </c>
      <c r="H101" s="299">
        <f>+'9.รายได้(แยกกลุ่ม)'!I89</f>
        <v>735.93485665487367</v>
      </c>
      <c r="I101" s="16" t="str">
        <f>+'9.รายได้(แยกกลุ่ม)'!R89</f>
        <v>หนองวัวซอ,รพช.</v>
      </c>
      <c r="J101" s="15">
        <f>+'9.รายได้(แยกกลุ่ม)'!S89</f>
        <v>-0.14672291431697979</v>
      </c>
      <c r="K101" s="15">
        <f>+'9.รายได้(แยกกลุ่ม)'!T89</f>
        <v>-0.32400824993817229</v>
      </c>
      <c r="L101" s="15">
        <f>+'9.รายได้(แยกกลุ่ม)'!U89</f>
        <v>1.992716996752947E-3</v>
      </c>
      <c r="M101" s="15">
        <f>+'9.รายได้(แยกกลุ่ม)'!V89</f>
        <v>-0.27841906887827628</v>
      </c>
      <c r="N101" s="15">
        <f>+'9.รายได้(แยกกลุ่ม)'!W89</f>
        <v>-0.52726062996143019</v>
      </c>
      <c r="O101" s="15">
        <f>+'9.รายได้(แยกกลุ่ม)'!X89</f>
        <v>-0.13585893924472883</v>
      </c>
      <c r="P101" s="15">
        <f>+'9.รายได้(แยกกลุ่ม)'!Y89</f>
        <v>-5.2266510806441895E-2</v>
      </c>
    </row>
    <row r="102" spans="1:16">
      <c r="A102" s="299" t="str">
        <f>+'9.รายได้(แยกกลุ่ม)'!B90</f>
        <v>วังสามหมอ,รพช.</v>
      </c>
      <c r="B102" s="299">
        <f>+'9.รายได้(แยกกลุ่ม)'!C90</f>
        <v>1145.4971322746424</v>
      </c>
      <c r="C102" s="299">
        <f>+'9.รายได้(แยกกลุ่ม)'!D90</f>
        <v>471.1881864901153</v>
      </c>
      <c r="D102" s="299">
        <f>+'9.รายได้(แยกกลุ่ม)'!E90</f>
        <v>715.53745454545458</v>
      </c>
      <c r="E102" s="299">
        <f>+'9.รายได้(แยกกลุ่ม)'!F90</f>
        <v>6577.1808023159638</v>
      </c>
      <c r="F102" s="299">
        <f>+'9.รายได้(แยกกลุ่ม)'!G90</f>
        <v>8.1937152220667056</v>
      </c>
      <c r="G102" s="299">
        <f>+'9.รายได้(แยกกลุ่ม)'!H90</f>
        <v>46.89055405728331</v>
      </c>
      <c r="H102" s="299">
        <f>+'9.รายได้(แยกกลุ่ม)'!I90</f>
        <v>804.4012222788092</v>
      </c>
      <c r="I102" s="16" t="str">
        <f>+'9.รายได้(แยกกลุ่ม)'!R90</f>
        <v>วังสามหมอ,รพช.</v>
      </c>
      <c r="J102" s="15">
        <f>+'9.รายได้(แยกกลุ่ม)'!S90</f>
        <v>-3.4609348047064906E-2</v>
      </c>
      <c r="K102" s="15">
        <f>+'9.รายได้(แยกกลุ่ม)'!T90</f>
        <v>0.28879220101059311</v>
      </c>
      <c r="L102" s="15">
        <f>+'9.รายได้(แยกกลุ่ม)'!U90</f>
        <v>-2.0345616070209779E-2</v>
      </c>
      <c r="M102" s="15">
        <f>+'9.รายได้(แยกกลุ่ม)'!V90</f>
        <v>0.4803051983677003</v>
      </c>
      <c r="N102" s="15">
        <f>+'9.รายได้(แยกกลุ่ม)'!W90</f>
        <v>-4.3534539383090355E-2</v>
      </c>
      <c r="O102" s="15">
        <f>+'9.รายได้(แยกกลุ่ม)'!X90</f>
        <v>0.15551944684626526</v>
      </c>
      <c r="P102" s="15">
        <f>+'9.รายได้(แยกกลุ่ม)'!Y90</f>
        <v>3.5904156744374117E-2</v>
      </c>
    </row>
    <row r="103" spans="1:16">
      <c r="A103" s="299" t="str">
        <f>+'9.รายได้(แยกกลุ่ม)'!B91</f>
        <v>น้ำโสม,รพช.</v>
      </c>
      <c r="B103" s="299">
        <f>+'9.รายได้(แยกกลุ่ม)'!C91</f>
        <v>1188.7845641146378</v>
      </c>
      <c r="C103" s="299">
        <f>+'9.รายได้(แยกกลุ่ม)'!D91</f>
        <v>445.68708353845165</v>
      </c>
      <c r="D103" s="299">
        <f>+'9.รายได้(แยกกลุ่ม)'!E91</f>
        <v>1042.6221150033048</v>
      </c>
      <c r="E103" s="299">
        <f>+'9.รายได้(แยกกลุ่ม)'!F91</f>
        <v>6447.3276203576352</v>
      </c>
      <c r="F103" s="299">
        <f>+'9.รายได้(แยกกลุ่ม)'!G91</f>
        <v>7.3504715131051652</v>
      </c>
      <c r="G103" s="299">
        <f>+'9.รายได้(แยกกลุ่ม)'!H91</f>
        <v>60.811235824764246</v>
      </c>
      <c r="H103" s="299">
        <f>+'9.รายได้(แยกกลุ่ม)'!I91</f>
        <v>826.23192782688727</v>
      </c>
      <c r="I103" s="16" t="str">
        <f>+'9.รายได้(แยกกลุ่ม)'!R91</f>
        <v>น้ำโสม,รพช.</v>
      </c>
      <c r="J103" s="15">
        <f>+'9.รายได้(แยกกลุ่ม)'!S91</f>
        <v>1.8720021614680301E-3</v>
      </c>
      <c r="K103" s="15">
        <f>+'9.รายได้(แยกกลุ่ม)'!T91</f>
        <v>0.21904167766643071</v>
      </c>
      <c r="L103" s="15">
        <f>+'9.รายได้(แยกกลุ่ม)'!U91</f>
        <v>0.42747150307315229</v>
      </c>
      <c r="M103" s="15">
        <f>+'9.รายได้(แยกกลุ่ม)'!V91</f>
        <v>0.45107955503282116</v>
      </c>
      <c r="N103" s="15">
        <f>+'9.รายได้(แยกกลุ่ม)'!W91</f>
        <v>-0.1419677239209316</v>
      </c>
      <c r="O103" s="15">
        <f>+'9.รายได้(แยกกลุ่ม)'!X91</f>
        <v>0.49856547859141481</v>
      </c>
      <c r="P103" s="15">
        <f>+'9.รายได้(แยกกลุ่ม)'!Y91</f>
        <v>6.4017637922151649E-2</v>
      </c>
    </row>
    <row r="104" spans="1:16">
      <c r="A104" s="299" t="str">
        <f>+'9.รายได้(แยกกลุ่ม)'!B119</f>
        <v>หนองหาน,รพช.</v>
      </c>
      <c r="B104" s="299">
        <f>+'9.รายได้(แยกกลุ่ม)'!C119</f>
        <v>1440.9263506410684</v>
      </c>
      <c r="C104" s="299">
        <f>+'9.รายได้(แยกกลุ่ม)'!D119</f>
        <v>416.88586120824255</v>
      </c>
      <c r="D104" s="299">
        <f>+'9.รายได้(แยกกลุ่ม)'!E119</f>
        <v>1280.6213423003019</v>
      </c>
      <c r="E104" s="299">
        <f>+'9.รายได้(แยกกลุ่ม)'!F119</f>
        <v>7332.0099635369188</v>
      </c>
      <c r="F104" s="299">
        <f>+'9.รายได้(แยกกลุ่ม)'!G119</f>
        <v>32.541032611033216</v>
      </c>
      <c r="G104" s="299">
        <f>+'9.รายได้(แยกกลุ่ม)'!H119</f>
        <v>106.19767258212974</v>
      </c>
      <c r="H104" s="299">
        <f>+'9.รายได้(แยกกลุ่ม)'!I119</f>
        <v>731.56410591365932</v>
      </c>
      <c r="I104" s="16" t="str">
        <f>+'9.รายได้(แยกกลุ่ม)'!R119</f>
        <v>หนองหาน,รพช.</v>
      </c>
      <c r="J104" s="15">
        <f>+'9.รายได้(แยกกลุ่ม)'!S119</f>
        <v>-3.126288025233917E-2</v>
      </c>
      <c r="K104" s="15">
        <f>+'9.รายได้(แยกกลุ่ม)'!T119</f>
        <v>0.13605424160173199</v>
      </c>
      <c r="L104" s="15">
        <f>+'9.รายได้(แยกกลุ่ม)'!U119</f>
        <v>0.2066416328196648</v>
      </c>
      <c r="M104" s="15">
        <f>+'9.รายได้(แยกกลุ่ม)'!V119</f>
        <v>4.0766423536149204E-2</v>
      </c>
      <c r="N104" s="15">
        <f>+'9.รายได้(แยกกลุ่ม)'!W119</f>
        <v>0.64781180363040292</v>
      </c>
      <c r="O104" s="15">
        <f>+'9.รายได้(แยกกลุ่ม)'!X119</f>
        <v>5.3131680311312338E-2</v>
      </c>
      <c r="P104" s="15">
        <f>+'9.รายได้(แยกกลุ่ม)'!Y119</f>
        <v>-8.4294950125072057E-2</v>
      </c>
    </row>
    <row r="105" spans="1:16">
      <c r="A105" s="299" t="str">
        <f>+'9.รายได้(แยกกลุ่ม)'!B120</f>
        <v>บ้านผือ,รพช.</v>
      </c>
      <c r="B105" s="299">
        <f>+'9.รายได้(แยกกลุ่ม)'!C120</f>
        <v>1287.5193317380849</v>
      </c>
      <c r="C105" s="299">
        <f>+'9.รายได้(แยกกลุ่ม)'!D120</f>
        <v>216.46356282451876</v>
      </c>
      <c r="D105" s="299">
        <f>+'9.รายได้(แยกกลุ่ม)'!E120</f>
        <v>1404.0116886543535</v>
      </c>
      <c r="E105" s="299">
        <f>+'9.รายได้(แยกกลุ่ม)'!F120</f>
        <v>7843.15952688172</v>
      </c>
      <c r="F105" s="299">
        <f>+'9.รายได้(แยกกลุ่ม)'!G120</f>
        <v>19.428317211169922</v>
      </c>
      <c r="G105" s="299">
        <f>+'9.รายได้(แยกกลุ่ม)'!H120</f>
        <v>79.78685115897062</v>
      </c>
      <c r="H105" s="299">
        <f>+'9.รายได้(แยกกลุ่ม)'!I120</f>
        <v>733.27166060704621</v>
      </c>
      <c r="I105" s="16" t="str">
        <f>+'9.รายได้(แยกกลุ่ม)'!R120</f>
        <v>บ้านผือ,รพช.</v>
      </c>
      <c r="J105" s="15">
        <f>+'9.รายได้(แยกกลุ่ม)'!S120</f>
        <v>-0.13439866757070842</v>
      </c>
      <c r="K105" s="15">
        <f>+'9.รายได้(แยกกลุ่ม)'!T120</f>
        <v>-0.41011588163173862</v>
      </c>
      <c r="L105" s="15">
        <f>+'9.รายได้(แยกกลุ่ม)'!U120</f>
        <v>0.32290389089776189</v>
      </c>
      <c r="M105" s="15">
        <f>+'9.รายได้(แยกกลุ่ม)'!V120</f>
        <v>0.11332324023171811</v>
      </c>
      <c r="N105" s="15">
        <f>+'9.รายได้(แยกกลุ่ม)'!W120</f>
        <v>-1.6189473520673844E-2</v>
      </c>
      <c r="O105" s="15">
        <f>+'9.รายได้(แยกกลุ่ม)'!X120</f>
        <v>-0.20877681605675161</v>
      </c>
      <c r="P105" s="15">
        <f>+'9.รายได้(แยกกลุ่ม)'!Y120</f>
        <v>-8.2157589307294929E-2</v>
      </c>
    </row>
    <row r="106" spans="1:16">
      <c r="A106" s="299" t="str">
        <f>+'9.รายได้(แยกกลุ่ม)'!B121</f>
        <v>เพ็ญ,รพช.</v>
      </c>
      <c r="B106" s="299">
        <f>+'9.รายได้(แยกกลุ่ม)'!C121</f>
        <v>1063.4713935698826</v>
      </c>
      <c r="C106" s="299">
        <f>+'9.รายได้(แยกกลุ่ม)'!D121</f>
        <v>246.46655942249069</v>
      </c>
      <c r="D106" s="299">
        <f>+'9.รายได้(แยกกลุ่ม)'!E121</f>
        <v>976.402367107195</v>
      </c>
      <c r="E106" s="299">
        <f>+'9.รายได้(แยกกลุ่ม)'!F121</f>
        <v>5865.6450286098952</v>
      </c>
      <c r="F106" s="299">
        <f>+'9.รายได้(แยกกลุ่ม)'!G121</f>
        <v>9.0086011692079868</v>
      </c>
      <c r="G106" s="299">
        <f>+'9.รายได้(แยกกลุ่ม)'!H121</f>
        <v>61.214998234995313</v>
      </c>
      <c r="H106" s="299">
        <f>+'9.รายได้(แยกกลุ่ม)'!I121</f>
        <v>574.68426003785089</v>
      </c>
      <c r="I106" s="16" t="str">
        <f>+'9.รายได้(แยกกลุ่ม)'!R121</f>
        <v>เพ็ญ,รพช.</v>
      </c>
      <c r="J106" s="15">
        <f>+'9.รายได้(แยกกลุ่ม)'!S121</f>
        <v>-0.28502645934500953</v>
      </c>
      <c r="K106" s="15">
        <f>+'9.รายได้(แยกกลุ่ม)'!T121</f>
        <v>-0.3283548177110262</v>
      </c>
      <c r="L106" s="15">
        <f>+'9.รายได้(แยกกลุ่ม)'!U121</f>
        <v>-8.0003036323804511E-2</v>
      </c>
      <c r="M106" s="15">
        <f>+'9.รายได้(แยกกลุ่ม)'!V121</f>
        <v>-0.16738160088178461</v>
      </c>
      <c r="N106" s="15">
        <f>+'9.รายได้(แยกกลุ่ม)'!W121</f>
        <v>-0.5438227324173337</v>
      </c>
      <c r="O106" s="15">
        <f>+'9.รายได้(แยกกลุ่ม)'!X121</f>
        <v>-0.39294852340932757</v>
      </c>
      <c r="P106" s="15">
        <f>+'9.รายได้(แยกกลุ่ม)'!Y121</f>
        <v>-0.28066279530887156</v>
      </c>
    </row>
    <row r="107" spans="1:16">
      <c r="A107" s="299" t="str">
        <f>+'9.รายได้(แยกกลุ่ม)'!B124</f>
        <v>สมเด็จพระยุพราชบ้านดุง,รพช.</v>
      </c>
      <c r="B107" s="299">
        <f>+'9.รายได้(แยกกลุ่ม)'!C124</f>
        <v>1469.1962314603757</v>
      </c>
      <c r="C107" s="299">
        <f>+'9.รายได้(แยกกลุ่ม)'!D124</f>
        <v>527.43138882358357</v>
      </c>
      <c r="D107" s="299">
        <f>+'9.รายได้(แยกกลุ่ม)'!E124</f>
        <v>1031.3495751222922</v>
      </c>
      <c r="E107" s="299">
        <f>+'9.รายได้(แยกกลุ่ม)'!F124</f>
        <v>6513.6924268104776</v>
      </c>
      <c r="F107" s="299">
        <f>+'9.รายได้(แยกกลุ่ม)'!G124</f>
        <v>28.951687853441079</v>
      </c>
      <c r="G107" s="299">
        <f>+'9.รายได้(แยกกลุ่ม)'!H124</f>
        <v>97.753266780082853</v>
      </c>
      <c r="H107" s="299">
        <f>+'9.รายได้(แยกกลุ่ม)'!I124</f>
        <v>624.61536578385176</v>
      </c>
      <c r="I107" s="16" t="str">
        <f>+'9.รายได้(แยกกลุ่ม)'!R124</f>
        <v>สมเด็จพระยุพราชบ้านดุง,รพช.</v>
      </c>
      <c r="J107" s="15">
        <f>+'9.รายได้(แยกกลุ่ม)'!S124</f>
        <v>-1.2256993582058459E-2</v>
      </c>
      <c r="K107" s="15">
        <f>+'9.รายได้(แยกกลุ่ม)'!T124</f>
        <v>0.43730148268956798</v>
      </c>
      <c r="L107" s="15">
        <f>+'9.รายได้(แยกกลุ่ม)'!U124</f>
        <v>-2.8230051907407717E-2</v>
      </c>
      <c r="M107" s="15">
        <f>+'9.รายได้(แยกกลุ่ม)'!V124</f>
        <v>-7.5392367880010497E-2</v>
      </c>
      <c r="N107" s="15">
        <f>+'9.รายได้(แยกกลุ่ม)'!W124</f>
        <v>0.46605467472927942</v>
      </c>
      <c r="O107" s="15">
        <f>+'9.รายได้(แยกกลุ่ม)'!X124</f>
        <v>-3.0609055764260592E-2</v>
      </c>
      <c r="P107" s="15">
        <f>+'9.รายได้(แยกกลุ่ม)'!Y124</f>
        <v>-0.21816360308791227</v>
      </c>
    </row>
    <row r="108" spans="1:16">
      <c r="A108" s="299" t="str">
        <f>+'9.รายได้(แยกกลุ่ม)'!B131</f>
        <v>กุมภวาปี,รพท.</v>
      </c>
      <c r="B108" s="299">
        <f>+'9.รายได้(แยกกลุ่ม)'!C131</f>
        <v>2589.064503334168</v>
      </c>
      <c r="C108" s="299">
        <f>+'9.รายได้(แยกกลุ่ม)'!D131</f>
        <v>944.03724653759446</v>
      </c>
      <c r="D108" s="299">
        <f>+'9.รายได้(แยกกลุ่ม)'!E131</f>
        <v>3804.1492031963476</v>
      </c>
      <c r="E108" s="299">
        <f>+'9.รายได้(แยกกลุ่ม)'!F131</f>
        <v>13337.594275545351</v>
      </c>
      <c r="F108" s="299">
        <f>+'9.รายได้(แยกกลุ่ม)'!G131</f>
        <v>54.120001565986769</v>
      </c>
      <c r="G108" s="299">
        <f>+'9.รายได้(แยกกลุ่ม)'!H131</f>
        <v>146.93729835962884</v>
      </c>
      <c r="H108" s="299">
        <f>+'9.รายได้(แยกกลุ่ม)'!I131</f>
        <v>1353.5658355700295</v>
      </c>
      <c r="I108" s="16" t="str">
        <f>+'9.รายได้(แยกกลุ่ม)'!R131</f>
        <v>กุมภวาปี,รพท.</v>
      </c>
      <c r="J108" s="15">
        <f>+'9.รายได้(แยกกลุ่ม)'!S131</f>
        <v>6.9775259725747413E-2</v>
      </c>
      <c r="K108" s="15">
        <f>+'9.รายได้(แยกกลุ่ม)'!T131</f>
        <v>-0.23025515697516563</v>
      </c>
      <c r="L108" s="15">
        <f>+'9.รายได้(แยกกลุ่ม)'!U131</f>
        <v>9.555907752732061E-2</v>
      </c>
      <c r="M108" s="15">
        <f>+'9.รายได้(แยกกลุ่ม)'!V131</f>
        <v>-7.4232332981699858E-2</v>
      </c>
      <c r="N108" s="15">
        <f>+'9.รายได้(แยกกลุ่ม)'!W131</f>
        <v>-4.2298947940320769E-2</v>
      </c>
      <c r="O108" s="15">
        <f>+'9.รายได้(แยกกลุ่ม)'!X131</f>
        <v>-0.53623770930235182</v>
      </c>
      <c r="P108" s="15">
        <f>+'9.รายได้(แยกกลุ่ม)'!Y131</f>
        <v>2.3278401524577483E-2</v>
      </c>
    </row>
    <row r="109" spans="1:16">
      <c r="A109" s="299" t="str">
        <f>+'9.รายได้(แยกกลุ่ม)'!B150</f>
        <v>อุดรธานี,รพศ.</v>
      </c>
      <c r="B109" s="299">
        <f>+'9.รายได้(แยกกลุ่ม)'!C150</f>
        <v>4320.5563621793017</v>
      </c>
      <c r="C109" s="299">
        <f>+'9.รายได้(แยกกลุ่ม)'!D150</f>
        <v>1690.1826261793319</v>
      </c>
      <c r="D109" s="299">
        <f>+'9.รายได้(แยกกลุ่ม)'!E150</f>
        <v>7731.6509510924061</v>
      </c>
      <c r="E109" s="299">
        <f>+'9.รายได้(แยกกลุ่ม)'!F150</f>
        <v>29010.572421878958</v>
      </c>
      <c r="F109" s="299">
        <f>+'9.รายได้(แยกกลุ่ม)'!G150</f>
        <v>101.276755871505</v>
      </c>
      <c r="G109" s="299">
        <f>+'9.รายได้(แยกกลุ่ม)'!H150</f>
        <v>518.37105514435416</v>
      </c>
      <c r="H109" s="299">
        <f>+'9.รายได้(แยกกลุ่ม)'!I150</f>
        <v>2383.8616490323379</v>
      </c>
      <c r="I109" s="16" t="str">
        <f>+'9.รายได้(แยกกลุ่ม)'!R150</f>
        <v>อุดรธานี,รพศ.</v>
      </c>
      <c r="J109" s="15">
        <f>+'9.รายได้(แยกกลุ่ม)'!S150</f>
        <v>-9.9658074418376416E-2</v>
      </c>
      <c r="K109" s="15">
        <f>+'9.รายได้(แยกกลุ่ม)'!T150</f>
        <v>-0.35836197596577962</v>
      </c>
      <c r="L109" s="15">
        <f>+'9.รายได้(แยกกลุ่ม)'!U150</f>
        <v>-3.9514008552388742E-2</v>
      </c>
      <c r="M109" s="15">
        <f>+'9.รายได้(แยกกลุ่ม)'!V150</f>
        <v>-1.8512354844873676E-2</v>
      </c>
      <c r="N109" s="15">
        <f>+'9.รายได้(แยกกลุ่ม)'!W150</f>
        <v>-0.26309463580559422</v>
      </c>
      <c r="O109" s="15">
        <f>+'9.รายได้(แยกกลุ่ม)'!X150</f>
        <v>-2.4345409201570107E-3</v>
      </c>
      <c r="P109" s="15">
        <f>+'9.รายได้(แยกกลุ่ม)'!Y150</f>
        <v>-9.4086096483917719E-2</v>
      </c>
    </row>
  </sheetData>
  <mergeCells count="28">
    <mergeCell ref="A2:A3"/>
    <mergeCell ref="B2:H2"/>
    <mergeCell ref="I2:I3"/>
    <mergeCell ref="J2:P2"/>
    <mergeCell ref="A17:A18"/>
    <mergeCell ref="B17:H17"/>
    <mergeCell ref="I17:I18"/>
    <mergeCell ref="J17:P17"/>
    <mergeCell ref="A28:A29"/>
    <mergeCell ref="B28:H28"/>
    <mergeCell ref="I28:I29"/>
    <mergeCell ref="J28:P28"/>
    <mergeCell ref="A45:A46"/>
    <mergeCell ref="B45:H45"/>
    <mergeCell ref="I45:I46"/>
    <mergeCell ref="J45:P45"/>
    <mergeCell ref="A87:A88"/>
    <mergeCell ref="B87:H87"/>
    <mergeCell ref="I87:I88"/>
    <mergeCell ref="J87:P87"/>
    <mergeCell ref="A66:A67"/>
    <mergeCell ref="B66:H66"/>
    <mergeCell ref="I66:I67"/>
    <mergeCell ref="J66:P66"/>
    <mergeCell ref="A78:A79"/>
    <mergeCell ref="B78:H78"/>
    <mergeCell ref="I78:I79"/>
    <mergeCell ref="J78:P7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Y109"/>
  <sheetViews>
    <sheetView zoomScale="80" zoomScaleNormal="80" workbookViewId="0">
      <selection activeCell="O14" sqref="O14"/>
    </sheetView>
  </sheetViews>
  <sheetFormatPr defaultRowHeight="14.4"/>
  <cols>
    <col min="1" max="1" width="20.5546875" style="11" customWidth="1"/>
    <col min="2" max="3" width="16.5546875" style="11" customWidth="1"/>
    <col min="4" max="7" width="13.5546875" style="11" customWidth="1"/>
    <col min="8" max="8" width="14.6640625" style="11" customWidth="1"/>
    <col min="9" max="12" width="13.5546875" style="11" customWidth="1"/>
    <col min="13" max="13" width="20.6640625" style="11" customWidth="1"/>
    <col min="14" max="14" width="16.6640625" style="11" customWidth="1"/>
    <col min="15" max="15" width="16.6640625" style="22" customWidth="1"/>
    <col min="16" max="19" width="13.5546875" style="11" customWidth="1"/>
    <col min="20" max="20" width="13.5546875" style="22" customWidth="1"/>
    <col min="21" max="24" width="13.5546875" style="11" customWidth="1"/>
  </cols>
  <sheetData>
    <row r="1" spans="1:25" ht="15">
      <c r="A1" s="185" t="s">
        <v>1358</v>
      </c>
      <c r="B1" s="185"/>
      <c r="C1" s="185"/>
      <c r="D1" s="185"/>
      <c r="E1" s="185"/>
      <c r="F1" s="185"/>
      <c r="G1" s="185"/>
      <c r="H1" s="185"/>
      <c r="I1" s="186"/>
      <c r="J1" s="187"/>
      <c r="K1" s="185"/>
      <c r="L1" s="188"/>
      <c r="M1" s="185"/>
      <c r="N1" s="185" t="s">
        <v>1359</v>
      </c>
      <c r="O1" s="185"/>
      <c r="P1" s="185"/>
      <c r="Q1" s="188"/>
      <c r="R1" s="187"/>
      <c r="S1" s="187"/>
      <c r="T1" s="187"/>
      <c r="U1" s="186"/>
      <c r="V1" s="187"/>
      <c r="W1" s="185"/>
      <c r="X1" s="188"/>
      <c r="Y1" s="187"/>
    </row>
    <row r="2" spans="1:25">
      <c r="A2" s="377" t="s">
        <v>51</v>
      </c>
      <c r="B2" s="386" t="s">
        <v>248</v>
      </c>
      <c r="C2" s="387"/>
      <c r="D2" s="387"/>
      <c r="E2" s="387"/>
      <c r="F2" s="387"/>
      <c r="G2" s="387"/>
      <c r="H2" s="387"/>
      <c r="I2" s="387"/>
      <c r="J2" s="387"/>
      <c r="K2" s="387"/>
      <c r="L2" s="388"/>
      <c r="M2" s="377" t="s">
        <v>51</v>
      </c>
      <c r="N2" s="386" t="s">
        <v>731</v>
      </c>
      <c r="O2" s="387"/>
      <c r="P2" s="387"/>
      <c r="Q2" s="387"/>
      <c r="R2" s="387"/>
      <c r="S2" s="387"/>
      <c r="T2" s="387"/>
      <c r="U2" s="387"/>
      <c r="V2" s="387"/>
      <c r="W2" s="387"/>
      <c r="X2" s="388"/>
    </row>
    <row r="3" spans="1:25">
      <c r="A3" s="377"/>
      <c r="B3" s="38" t="s">
        <v>5</v>
      </c>
      <c r="C3" s="38" t="s">
        <v>8</v>
      </c>
      <c r="D3" s="38" t="s">
        <v>11</v>
      </c>
      <c r="E3" s="38" t="s">
        <v>17</v>
      </c>
      <c r="F3" s="38" t="s">
        <v>20</v>
      </c>
      <c r="G3" s="38" t="s">
        <v>23</v>
      </c>
      <c r="H3" s="38" t="s">
        <v>26</v>
      </c>
      <c r="I3" s="38" t="s">
        <v>29</v>
      </c>
      <c r="J3" s="38" t="s">
        <v>32</v>
      </c>
      <c r="K3" s="38" t="s">
        <v>35</v>
      </c>
      <c r="L3" s="38" t="s">
        <v>38</v>
      </c>
      <c r="M3" s="377"/>
      <c r="N3" s="38" t="s">
        <v>5</v>
      </c>
      <c r="O3" s="38" t="s">
        <v>8</v>
      </c>
      <c r="P3" s="38" t="s">
        <v>11</v>
      </c>
      <c r="Q3" s="38" t="s">
        <v>17</v>
      </c>
      <c r="R3" s="38" t="s">
        <v>20</v>
      </c>
      <c r="S3" s="38" t="s">
        <v>23</v>
      </c>
      <c r="T3" s="38" t="s">
        <v>26</v>
      </c>
      <c r="U3" s="38" t="s">
        <v>29</v>
      </c>
      <c r="V3" s="38" t="s">
        <v>32</v>
      </c>
      <c r="W3" s="38" t="s">
        <v>35</v>
      </c>
      <c r="X3" s="38" t="s">
        <v>38</v>
      </c>
    </row>
    <row r="4" spans="1:25">
      <c r="A4" s="299" t="str">
        <f>+'10.ค่าใช้จ่าย(แยกกลุ่ม)'!B10</f>
        <v>วังยาง,รพช.</v>
      </c>
      <c r="B4" s="299">
        <f>+'10.ค่าใช้จ่าย(แยกกลุ่ม)'!C10</f>
        <v>8825.2259982105315</v>
      </c>
      <c r="C4" s="299">
        <f>+'10.ค่าใช้จ่าย(แยกกลุ่ม)'!D10</f>
        <v>43.856687020215659</v>
      </c>
      <c r="D4" s="299">
        <f>+'10.ค่าใช้จ่าย(แยกกลุ่ม)'!E10</f>
        <v>1562.7536603310323</v>
      </c>
      <c r="E4" s="299">
        <f>+'10.ค่าใช้จ่าย(แยกกลุ่ม)'!F10</f>
        <v>405.90599343154355</v>
      </c>
      <c r="F4" s="299">
        <f>+'10.ค่าใช้จ่าย(แยกกลุ่ม)'!G10</f>
        <v>841.0281333131752</v>
      </c>
      <c r="G4" s="299">
        <f>+'10.ค่าใช้จ่าย(แยกกลุ่ม)'!H10</f>
        <v>494.30589385084687</v>
      </c>
      <c r="H4" s="299">
        <f>+'10.ค่าใช้จ่าย(แยกกลุ่ม)'!I10</f>
        <v>280.41272382678903</v>
      </c>
      <c r="I4" s="299">
        <f>+'10.ค่าใช้จ่าย(แยกกลุ่ม)'!J10</f>
        <v>240.69182664176344</v>
      </c>
      <c r="J4" s="299">
        <f>+'10.ค่าใช้จ่าย(แยกกลุ่ม)'!K10</f>
        <v>395.26082762929326</v>
      </c>
      <c r="K4" s="299">
        <f>+'10.ค่าใช้จ่าย(แยกกลุ่ม)'!L10</f>
        <v>4.237252714731353</v>
      </c>
      <c r="L4" s="299">
        <f>+'10.ค่าใช้จ่าย(แยกกลุ่ม)'!M10</f>
        <v>526.00860114815214</v>
      </c>
      <c r="M4" s="16" t="str">
        <f>+'10.ค่าใช้จ่าย(แยกกลุ่ม)'!Z10</f>
        <v>วังยาง,รพช.</v>
      </c>
      <c r="N4" s="15">
        <f>+'10.ค่าใช้จ่าย(แยกกลุ่ม)'!AA10</f>
        <v>-0.32754273811358431</v>
      </c>
      <c r="O4" s="15">
        <f>+'10.ค่าใช้จ่าย(แยกกลุ่ม)'!AB10</f>
        <v>-0.40968756220464414</v>
      </c>
      <c r="P4" s="15">
        <f>+'10.ค่าใช้จ่าย(แยกกลุ่ม)'!AC10</f>
        <v>2.0877648221894625E-3</v>
      </c>
      <c r="Q4" s="15">
        <f>+'10.ค่าใช้จ่าย(แยกกลุ่ม)'!AD10</f>
        <v>-0.16812208426504335</v>
      </c>
      <c r="R4" s="15">
        <f>+'10.ค่าใช้จ่าย(แยกกลุ่ม)'!AE10</f>
        <v>0.20463793193836566</v>
      </c>
      <c r="S4" s="15">
        <f>+'10.ค่าใช้จ่าย(แยกกลุ่ม)'!AF10</f>
        <v>-0.30490488512262176</v>
      </c>
      <c r="T4" s="15">
        <f>+'10.ค่าใช้จ่าย(แยกกลุ่ม)'!AG10</f>
        <v>-0.79561264592203174</v>
      </c>
      <c r="U4" s="15">
        <f>+'10.ค่าใช้จ่าย(แยกกลุ่ม)'!AH10</f>
        <v>-5.1571882686660159E-2</v>
      </c>
      <c r="V4" s="15">
        <f>+'10.ค่าใช้จ่าย(แยกกลุ่ม)'!AI10</f>
        <v>-0.14713888328334498</v>
      </c>
      <c r="W4" s="15">
        <f>+'10.ค่าใช้จ่าย(แยกกลุ่ม)'!AJ10</f>
        <v>-0.92183105263530607</v>
      </c>
      <c r="X4" s="15">
        <f>+'10.ค่าใช้จ่าย(แยกกลุ่ม)'!AK10</f>
        <v>-1.3241767865549354E-2</v>
      </c>
    </row>
    <row r="5" spans="1:25">
      <c r="A5" s="299" t="str">
        <f>+'10.ค่าใช้จ่าย(แยกกลุ่ม)'!B20</f>
        <v>นาทม,รพช.</v>
      </c>
      <c r="B5" s="299">
        <f>+'10.ค่าใช้จ่าย(แยกกลุ่ม)'!C20</f>
        <v>12574.254073279786</v>
      </c>
      <c r="C5" s="299">
        <f>+'10.ค่าใช้จ่าย(แยกกลุ่ม)'!D20</f>
        <v>40.933068440222527</v>
      </c>
      <c r="D5" s="299">
        <f>+'10.ค่าใช้จ่าย(แยกกลุ่ม)'!E20</f>
        <v>1515.8196450695452</v>
      </c>
      <c r="E5" s="299">
        <f>+'10.ค่าใช้จ่าย(แยกกลุ่ม)'!F20</f>
        <v>860.77536537925982</v>
      </c>
      <c r="F5" s="299">
        <f>+'10.ค่าใช้จ่าย(แยกกลุ่ม)'!G20</f>
        <v>584.80397909800388</v>
      </c>
      <c r="G5" s="299">
        <f>+'10.ค่าใช้จ่าย(แยกกลุ่ม)'!H20</f>
        <v>599.29801439808091</v>
      </c>
      <c r="H5" s="299">
        <f>+'10.ค่าใช้จ่าย(แยกกลุ่ม)'!I20</f>
        <v>430.52434319446184</v>
      </c>
      <c r="I5" s="299">
        <f>+'10.ค่าใช้จ่าย(แยกกลุ่ม)'!J20</f>
        <v>161.00062934042055</v>
      </c>
      <c r="J5" s="299">
        <f>+'10.ค่าใช้จ่าย(แยกกลุ่ม)'!K20</f>
        <v>380.93200185074323</v>
      </c>
      <c r="K5" s="299">
        <f>+'10.ค่าใช้จ่าย(แยกกลุ่ม)'!L20</f>
        <v>23.76924827808514</v>
      </c>
      <c r="L5" s="299">
        <f>+'10.ค่าใช้จ่าย(แยกกลุ่ม)'!M20</f>
        <v>255.91171910804701</v>
      </c>
      <c r="M5" s="16" t="str">
        <f>+'10.ค่าใช้จ่าย(แยกกลุ่ม)'!Z20</f>
        <v>นาทม,รพช.</v>
      </c>
      <c r="N5" s="15">
        <f>+'10.ค่าใช้จ่าย(แยกกลุ่ม)'!AA20</f>
        <v>0.24192421336907802</v>
      </c>
      <c r="O5" s="15">
        <f>+'10.ค่าใช้จ่าย(แยกกลุ่ม)'!AB20</f>
        <v>-0.41614019823735598</v>
      </c>
      <c r="P5" s="15">
        <f>+'10.ค่าใช้จ่าย(แยกกลุ่ม)'!AC20</f>
        <v>0.11744625507787465</v>
      </c>
      <c r="Q5" s="15">
        <f>+'10.ค่าใช้จ่าย(แยกกลุ่ม)'!AD20</f>
        <v>0.38654936782394977</v>
      </c>
      <c r="R5" s="15">
        <f>+'10.ค่าใช้จ่าย(แยกกลุ่ม)'!AE20</f>
        <v>-0.13613932310450386</v>
      </c>
      <c r="S5" s="15">
        <f>+'10.ค่าใช้จ่าย(แยกกลุ่ม)'!AF20</f>
        <v>-2.3984356194056308E-2</v>
      </c>
      <c r="T5" s="15">
        <f>+'10.ค่าใช้จ่าย(แยกกลุ่ม)'!AG20</f>
        <v>-0.13404892538830424</v>
      </c>
      <c r="U5" s="15">
        <f>+'10.ค่าใช้จ่าย(แยกกลุ่ม)'!AH20</f>
        <v>-8.9761900840545139E-2</v>
      </c>
      <c r="V5" s="15">
        <f>+'10.ค่าใช้จ่าย(แยกกลุ่ม)'!AI20</f>
        <v>5.4938153224592806E-2</v>
      </c>
      <c r="W5" s="15">
        <f>+'10.ค่าใช้จ่าย(แยกกลุ่ม)'!AJ20</f>
        <v>-0.65579804399019948</v>
      </c>
      <c r="X5" s="15">
        <f>+'10.ค่าใช้จ่าย(แยกกลุ่ม)'!AK20</f>
        <v>0.5111036884156428</v>
      </c>
    </row>
    <row r="6" spans="1:25">
      <c r="A6" s="299" t="str">
        <f>+'10.ค่าใช้จ่าย(แยกกลุ่ม)'!B41</f>
        <v>ปลาปาก,รพช.</v>
      </c>
      <c r="B6" s="299">
        <f>+'10.ค่าใช้จ่าย(แยกกลุ่ม)'!C41</f>
        <v>11549.814323811141</v>
      </c>
      <c r="C6" s="299">
        <f>+'10.ค่าใช้จ่าย(แยกกลุ่ม)'!D41</f>
        <v>83.075444562496472</v>
      </c>
      <c r="D6" s="299">
        <f>+'10.ค่าใช้จ่าย(แยกกลุ่ม)'!E41</f>
        <v>1975.6130792793849</v>
      </c>
      <c r="E6" s="299">
        <f>+'10.ค่าใช้จ่าย(แยกกลุ่ม)'!F41</f>
        <v>1113.1460843671225</v>
      </c>
      <c r="F6" s="299">
        <f>+'10.ค่าใช้จ่าย(แยกกลุ่ม)'!G41</f>
        <v>266.35525771712673</v>
      </c>
      <c r="G6" s="299">
        <f>+'10.ค่าใช้จ่าย(แยกกลุ่ม)'!H41</f>
        <v>924.14085907261483</v>
      </c>
      <c r="H6" s="299">
        <f>+'10.ค่าใช้จ่าย(แยกกลุ่ม)'!I41</f>
        <v>2601.9926652945492</v>
      </c>
      <c r="I6" s="299">
        <f>+'10.ค่าใช้จ่าย(แยกกลุ่ม)'!J41</f>
        <v>242.4396455402985</v>
      </c>
      <c r="J6" s="299">
        <f>+'10.ค่าใช้จ่าย(แยกกลุ่ม)'!K41</f>
        <v>599.34800074315842</v>
      </c>
      <c r="K6" s="299">
        <f>+'10.ค่าใช้จ่าย(แยกกลุ่ม)'!L41</f>
        <v>19.573988002854641</v>
      </c>
      <c r="L6" s="299">
        <f>+'10.ค่าใช้จ่าย(แยกกลุ่ม)'!M41</f>
        <v>1603.3060072152621</v>
      </c>
      <c r="M6" s="16" t="str">
        <f>+'10.ค่าใช้จ่าย(แยกกลุ่ม)'!Z41</f>
        <v>ปลาปาก,รพช.</v>
      </c>
      <c r="N6" s="15">
        <f>+'10.ค่าใช้จ่าย(แยกกลุ่ม)'!AA41</f>
        <v>0.16094775165992575</v>
      </c>
      <c r="O6" s="15">
        <f>+'10.ค่าใช้จ่าย(แยกกลุ่ม)'!AB41</f>
        <v>6.7113982576983047E-2</v>
      </c>
      <c r="P6" s="15">
        <f>+'10.ค่าใช้จ่าย(แยกกลุ่ม)'!AC41</f>
        <v>0.54606363469914687</v>
      </c>
      <c r="Q6" s="15">
        <f>+'10.ค่าใช้จ่าย(แยกกลุ่ม)'!AD41</f>
        <v>0.71085748748788546</v>
      </c>
      <c r="R6" s="15">
        <f>+'10.ค่าใช้จ่าย(แยกกลุ่ม)'!AE41</f>
        <v>-0.58849429970141853</v>
      </c>
      <c r="S6" s="15">
        <f>+'10.ค่าใช้จ่าย(แยกกลุ่ม)'!AF41</f>
        <v>0.30551962644293845</v>
      </c>
      <c r="T6" s="15">
        <f>+'10.ค่าใช้จ่าย(แยกกลุ่ม)'!AG41</f>
        <v>1.875477713997203</v>
      </c>
      <c r="U6" s="15">
        <f>+'10.ค่าใช้จ่าย(แยกกลุ่ม)'!AH41</f>
        <v>0.44794531667651816</v>
      </c>
      <c r="V6" s="15">
        <f>+'10.ค่าใช้จ่าย(แยกกลุ่ม)'!AI41</f>
        <v>0.54561532206522445</v>
      </c>
      <c r="W6" s="15">
        <f>+'10.ค่าใช้จ่าย(แยกกลุ่ม)'!AJ41</f>
        <v>-0.51033294489182646</v>
      </c>
      <c r="X6" s="15">
        <f>+'10.ค่าใช้จ่าย(แยกกลุ่ม)'!AK41</f>
        <v>2.2965763589093489</v>
      </c>
    </row>
    <row r="7" spans="1:25">
      <c r="A7" s="299" t="str">
        <f>+'10.ค่าใช้จ่าย(แยกกลุ่ม)'!B42</f>
        <v>ท่าอุเทน,รพช.</v>
      </c>
      <c r="B7" s="299">
        <f>+'10.ค่าใช้จ่าย(แยกกลุ่ม)'!C42</f>
        <v>12034.691249562138</v>
      </c>
      <c r="C7" s="299">
        <f>+'10.ค่าใช้จ่าย(แยกกลุ่ม)'!D42</f>
        <v>87.346333357271362</v>
      </c>
      <c r="D7" s="299">
        <f>+'10.ค่าใช้จ่าย(แยกกลุ่ม)'!E42</f>
        <v>1448.1730497063304</v>
      </c>
      <c r="E7" s="299">
        <f>+'10.ค่าใช้จ่าย(แยกกลุ่ม)'!F42</f>
        <v>631.67232043261561</v>
      </c>
      <c r="F7" s="299">
        <f>+'10.ค่าใช้จ่าย(แยกกลุ่ม)'!G42</f>
        <v>1343.5750593720686</v>
      </c>
      <c r="G7" s="299">
        <f>+'10.ค่าใช้จ่าย(แยกกลุ่ม)'!H42</f>
        <v>951.15241052324245</v>
      </c>
      <c r="H7" s="299">
        <f>+'10.ค่าใช้จ่าย(แยกกลุ่ม)'!I42</f>
        <v>1352.1267409038353</v>
      </c>
      <c r="I7" s="299">
        <f>+'10.ค่าใช้จ่าย(แยกกลุ่ม)'!J42</f>
        <v>322.21777608991999</v>
      </c>
      <c r="J7" s="299">
        <f>+'10.ค่าใช้จ่าย(แยกกลุ่ม)'!K42</f>
        <v>503.01592234544205</v>
      </c>
      <c r="K7" s="299">
        <f>+'10.ค่าใช้จ่าย(แยกกลุ่ม)'!L42</f>
        <v>1.3937265839790591</v>
      </c>
      <c r="L7" s="299">
        <f>+'10.ค่าใช้จ่าย(แยกกลุ่ม)'!M42</f>
        <v>1496.427459766074</v>
      </c>
      <c r="M7" s="16" t="str">
        <f>+'10.ค่าใช้จ่าย(แยกกลุ่ม)'!Z42</f>
        <v>ท่าอุเทน,รพช.</v>
      </c>
      <c r="N7" s="15">
        <f>+'10.ค่าใช้จ่าย(แยกกลุ่ม)'!AA42</f>
        <v>0.20968591843909956</v>
      </c>
      <c r="O7" s="15">
        <f>+'10.ค่าใช้จ่าย(แยกกลุ่ม)'!AB42</f>
        <v>0.12197405795710432</v>
      </c>
      <c r="P7" s="15">
        <f>+'10.ค่าใช้จ่าย(แยกกลุ่ม)'!AC42</f>
        <v>0.13330272632077961</v>
      </c>
      <c r="Q7" s="15">
        <f>+'10.ค่าใช้จ่าย(แยกกลุ่ม)'!AD42</f>
        <v>-2.9146906926040786E-2</v>
      </c>
      <c r="R7" s="15">
        <f>+'10.ค่าใช้จ่าย(แยกกลุ่ม)'!AE42</f>
        <v>1.0757570188375538</v>
      </c>
      <c r="S7" s="15">
        <f>+'10.ค่าใช้จ่าย(แยกกลุ่ม)'!AF42</f>
        <v>0.34367843114599589</v>
      </c>
      <c r="T7" s="15">
        <f>+'10.ค่าใช้จ่าย(แยกกลุ่ม)'!AG42</f>
        <v>0.49424337809519558</v>
      </c>
      <c r="U7" s="15">
        <f>+'10.ค่าใช้จ่าย(แยกกลุ่ม)'!AH42</f>
        <v>0.92441182134038269</v>
      </c>
      <c r="V7" s="15">
        <f>+'10.ค่าใช้จ่าย(แยกกลุ่ม)'!AI42</f>
        <v>0.29719147449539768</v>
      </c>
      <c r="W7" s="15">
        <f>+'10.ค่าใช้จ่าย(แยกกลุ่ม)'!AJ42</f>
        <v>-0.9651342387711962</v>
      </c>
      <c r="X7" s="15">
        <f>+'10.ค่าใช้จ่าย(แยกกลุ่ม)'!AK42</f>
        <v>2.0768221191011151</v>
      </c>
    </row>
    <row r="8" spans="1:25">
      <c r="A8" s="299" t="str">
        <f>+'10.ค่าใช้จ่าย(แยกกลุ่ม)'!B57</f>
        <v>บ้านแพง,รพช.</v>
      </c>
      <c r="B8" s="299">
        <f>+'10.ค่าใช้จ่าย(แยกกลุ่ม)'!C57</f>
        <v>10249.728308048254</v>
      </c>
      <c r="C8" s="299">
        <f>+'10.ค่าใช้จ่าย(แยกกลุ่ม)'!D57</f>
        <v>47.279778154095794</v>
      </c>
      <c r="D8" s="299">
        <f>+'10.ค่าใช้จ่าย(แยกกลุ่ม)'!E57</f>
        <v>1620.195432789714</v>
      </c>
      <c r="E8" s="299">
        <f>+'10.ค่าใช้จ่าย(แยกกลุ่ม)'!F57</f>
        <v>332.38114723294467</v>
      </c>
      <c r="F8" s="299">
        <f>+'10.ค่าใช้จ่าย(แยกกลุ่ม)'!G57</f>
        <v>956.51668300679114</v>
      </c>
      <c r="G8" s="299">
        <f>+'10.ค่าใช้จ่าย(แยกกลุ่ม)'!H57</f>
        <v>1001.6072144942265</v>
      </c>
      <c r="H8" s="299">
        <f>+'10.ค่าใช้จ่าย(แยกกลุ่ม)'!I57</f>
        <v>2754.7819866896129</v>
      </c>
      <c r="I8" s="299">
        <f>+'10.ค่าใช้จ่าย(แยกกลุ่ม)'!J57</f>
        <v>235.90491977106061</v>
      </c>
      <c r="J8" s="299">
        <f>+'10.ค่าใช้จ่าย(แยกกลุ่ม)'!K57</f>
        <v>343.66598610890333</v>
      </c>
      <c r="K8" s="299">
        <f>+'10.ค่าใช้จ่าย(แยกกลุ่ม)'!L57</f>
        <v>14.576615306301528</v>
      </c>
      <c r="L8" s="299">
        <f>+'10.ค่าใช้จ่าย(แยกกลุ่ม)'!M57</f>
        <v>430.24488134496835</v>
      </c>
      <c r="M8" s="16" t="str">
        <f>+'10.ค่าใช้จ่าย(แยกกลุ่ม)'!Z57</f>
        <v>บ้านแพง,รพช.</v>
      </c>
      <c r="N8" s="15">
        <f>+'10.ค่าใช้จ่าย(แยกกลุ่ม)'!AA57</f>
        <v>1.9137881489673519E-2</v>
      </c>
      <c r="O8" s="15">
        <f>+'10.ค่าใช้จ่าย(แยกกลุ่ม)'!AB57</f>
        <v>-0.32890120101369058</v>
      </c>
      <c r="P8" s="15">
        <f>+'10.ค่าใช้จ่าย(แยกกลุ่ม)'!AC57</f>
        <v>0.10117535389059112</v>
      </c>
      <c r="Q8" s="15">
        <f>+'10.ค่าใช้จ่าย(แยกกลุ่ม)'!AD57</f>
        <v>-0.48132380604566755</v>
      </c>
      <c r="R8" s="15">
        <f>+'10.ค่าใช้จ่าย(แยกกลุ่ม)'!AE57</f>
        <v>0.22022964360318387</v>
      </c>
      <c r="S8" s="15">
        <f>+'10.ค่าใช้จ่าย(แยกกลุ่ม)'!AF57</f>
        <v>9.6060863631849042E-2</v>
      </c>
      <c r="T8" s="15">
        <f>+'10.ค่าใช้จ่าย(แยกกลุ่ม)'!AG57</f>
        <v>1.7696366705792681</v>
      </c>
      <c r="U8" s="15">
        <f>+'10.ค่าใช้จ่าย(แยกกลุ่ม)'!AH57</f>
        <v>0.33538382608016021</v>
      </c>
      <c r="V8" s="15">
        <f>+'10.ค่าใช้จ่าย(แยกกลุ่ม)'!AI57</f>
        <v>-0.13941319789245127</v>
      </c>
      <c r="W8" s="15">
        <f>+'10.ค่าใช้จ่าย(แยกกลุ่ม)'!AJ57</f>
        <v>-0.75331954737211548</v>
      </c>
      <c r="X8" s="15">
        <f>+'10.ค่าใช้จ่าย(แยกกลุ่ม)'!AK57</f>
        <v>9.2591975264821061E-2</v>
      </c>
    </row>
    <row r="9" spans="1:25">
      <c r="A9" s="299" t="str">
        <f>+'10.ค่าใช้จ่าย(แยกกลุ่ม)'!B58</f>
        <v>นาหว้า,รพช.</v>
      </c>
      <c r="B9" s="299">
        <f>+'10.ค่าใช้จ่าย(แยกกลุ่ม)'!C58</f>
        <v>9753.5923118235605</v>
      </c>
      <c r="C9" s="299">
        <f>+'10.ค่าใช้จ่าย(แยกกลุ่ม)'!D58</f>
        <v>89.802279016006807</v>
      </c>
      <c r="D9" s="299">
        <f>+'10.ค่าใช้จ่าย(แยกกลุ่ม)'!E58</f>
        <v>1592.0992889750264</v>
      </c>
      <c r="E9" s="299">
        <f>+'10.ค่าใช้จ่าย(แยกกลุ่ม)'!F58</f>
        <v>515.88765455161047</v>
      </c>
      <c r="F9" s="299">
        <f>+'10.ค่าใช้จ่าย(แยกกลุ่ม)'!G58</f>
        <v>567.66141084167134</v>
      </c>
      <c r="G9" s="299">
        <f>+'10.ค่าใช้จ่าย(แยกกลุ่ม)'!H58</f>
        <v>929.45736360346041</v>
      </c>
      <c r="H9" s="299">
        <f>+'10.ค่าใช้จ่าย(แยกกลุ่ม)'!I58</f>
        <v>1742.3498464699767</v>
      </c>
      <c r="I9" s="299">
        <f>+'10.ค่าใช้จ่าย(แยกกลุ่ม)'!J58</f>
        <v>265.76957653734337</v>
      </c>
      <c r="J9" s="299">
        <f>+'10.ค่าใช้จ่าย(แยกกลุ่ม)'!K58</f>
        <v>307.78555533502231</v>
      </c>
      <c r="K9" s="299">
        <f>+'10.ค่าใช้จ่าย(แยกกลุ่ม)'!L58</f>
        <v>12.415040688374916</v>
      </c>
      <c r="L9" s="299">
        <f>+'10.ค่าใช้จ่าย(แยกกลุ่ม)'!M58</f>
        <v>556.91871665246163</v>
      </c>
      <c r="M9" s="16" t="str">
        <f>+'10.ค่าใช้จ่าย(แยกกลุ่ม)'!Z58</f>
        <v>นาหว้า,รพช.</v>
      </c>
      <c r="N9" s="15">
        <f>+'10.ค่าใช้จ่าย(แยกกลุ่ม)'!AA58</f>
        <v>-3.0193278608118823E-2</v>
      </c>
      <c r="O9" s="15">
        <f>+'10.ค่าใช้จ่าย(แยกกลุ่ม)'!AB58</f>
        <v>0.27467183533421102</v>
      </c>
      <c r="P9" s="15">
        <f>+'10.ค่าใช้จ่าย(แยกกลุ่ม)'!AC58</f>
        <v>8.2079644520007364E-2</v>
      </c>
      <c r="Q9" s="15">
        <f>+'10.ค่าใช้จ่าย(แยกกลุ่ม)'!AD58</f>
        <v>-0.19496443345708772</v>
      </c>
      <c r="R9" s="15">
        <f>+'10.ค่าใช้จ่าย(แยกกลุ่ม)'!AE58</f>
        <v>-0.27583356009934301</v>
      </c>
      <c r="S9" s="15">
        <f>+'10.ค่าใช้จ่าย(แยกกลุ่ม)'!AF58</f>
        <v>1.7107131336525177E-2</v>
      </c>
      <c r="T9" s="15">
        <f>+'10.ค่าใช้จ่าย(แยกกลุ่ม)'!AG58</f>
        <v>0.75174516570741756</v>
      </c>
      <c r="U9" s="15">
        <f>+'10.ค่าใช้จ่าย(แยกกลุ่ม)'!AH58</f>
        <v>0.50443828944545444</v>
      </c>
      <c r="V9" s="15">
        <f>+'10.ค่าใช้จ่าย(แยกกลุ่ม)'!AI58</f>
        <v>-0.22926272163365335</v>
      </c>
      <c r="W9" s="15">
        <f>+'10.ค่าใช้จ่าย(แยกกลุ่ม)'!AJ58</f>
        <v>-0.78989993273143644</v>
      </c>
      <c r="X9" s="15">
        <f>+'10.ค่าใช้จ่าย(แยกกลุ่ม)'!AK58</f>
        <v>0.41427579286267407</v>
      </c>
    </row>
    <row r="10" spans="1:25">
      <c r="A10" s="299" t="str">
        <f>+'10.ค่าใช้จ่าย(แยกกลุ่ม)'!B70</f>
        <v>เรณูนคร,รพช.</v>
      </c>
      <c r="B10" s="299">
        <f>+'10.ค่าใช้จ่าย(แยกกลุ่ม)'!C70</f>
        <v>9902.6557983974453</v>
      </c>
      <c r="C10" s="299">
        <f>+'10.ค่าใช้จ่าย(แยกกลุ่ม)'!D70</f>
        <v>55.67613144687445</v>
      </c>
      <c r="D10" s="299">
        <f>+'10.ค่าใช้จ่าย(แยกกลุ่ม)'!E70</f>
        <v>1947.2440540451057</v>
      </c>
      <c r="E10" s="299">
        <f>+'10.ค่าใช้จ่าย(แยกกลุ่ม)'!F70</f>
        <v>1285.1346582613667</v>
      </c>
      <c r="F10" s="299">
        <f>+'10.ค่าใช้จ่าย(แยกกลุ่ม)'!G70</f>
        <v>630.54885649470236</v>
      </c>
      <c r="G10" s="299">
        <f>+'10.ค่าใช้จ่าย(แยกกลุ่ม)'!H70</f>
        <v>620.12058139127259</v>
      </c>
      <c r="H10" s="299">
        <f>+'10.ค่าใช้จ่าย(แยกกลุ่ม)'!I70</f>
        <v>508.02431370856067</v>
      </c>
      <c r="I10" s="299">
        <f>+'10.ค่าใช้จ่าย(แยกกลุ่ม)'!J70</f>
        <v>168.61597695623976</v>
      </c>
      <c r="J10" s="299">
        <f>+'10.ค่าใช้จ่าย(แยกกลุ่ม)'!K70</f>
        <v>406.37800559848409</v>
      </c>
      <c r="K10" s="299">
        <f>+'10.ค่าใช้จ่าย(แยกกลุ่ม)'!L70</f>
        <v>22.420503993399191</v>
      </c>
      <c r="L10" s="299">
        <f>+'10.ค่าใช้จ่าย(แยกกลุ่ม)'!M70</f>
        <v>842.25865601652026</v>
      </c>
      <c r="M10" s="16" t="str">
        <f>+'10.ค่าใช้จ่าย(แยกกลุ่ม)'!Z70</f>
        <v>เรณูนคร,รพช.</v>
      </c>
      <c r="N10" s="15">
        <f>+'10.ค่าใช้จ่าย(แยกกลุ่ม)'!AA70</f>
        <v>7.4992559926310579E-3</v>
      </c>
      <c r="O10" s="15">
        <f>+'10.ค่าใช้จ่าย(แยกกลุ่ม)'!AB70</f>
        <v>-0.27611161702808396</v>
      </c>
      <c r="P10" s="15">
        <f>+'10.ค่าใช้จ่าย(แยกกลุ่ม)'!AC70</f>
        <v>0.1604422972850118</v>
      </c>
      <c r="Q10" s="15">
        <f>+'10.ค่าใช้จ่าย(แยกกลุ่ม)'!AD70</f>
        <v>0.86616314375850312</v>
      </c>
      <c r="R10" s="15">
        <f>+'10.ค่าใช้จ่าย(แยกกลุ่ม)'!AE70</f>
        <v>-0.12569847925647026</v>
      </c>
      <c r="S10" s="15">
        <f>+'10.ค่าใช้จ่าย(แยกกลุ่ม)'!AF70</f>
        <v>-0.26633081538136877</v>
      </c>
      <c r="T10" s="15">
        <f>+'10.ค่าใช้จ่าย(แยกกลุ่ม)'!AG70</f>
        <v>-0.44269085848061257</v>
      </c>
      <c r="U10" s="15">
        <f>+'10.ค่าใช้จ่าย(แยกกลุ่ม)'!AH70</f>
        <v>-0.39528634650567507</v>
      </c>
      <c r="V10" s="15">
        <f>+'10.ค่าใช้จ่าย(แยกกลุ่ม)'!AI70</f>
        <v>4.6999184541134408E-2</v>
      </c>
      <c r="W10" s="15">
        <f>+'10.ค่าใช้จ่าย(แยกกลุ่ม)'!AJ70</f>
        <v>-0.29780710884248218</v>
      </c>
      <c r="X10" s="15">
        <f>+'10.ค่าใช้จ่าย(แยกกลุ่ม)'!AK70</f>
        <v>0.58212193021656611</v>
      </c>
    </row>
    <row r="11" spans="1:25">
      <c r="A11" s="299" t="str">
        <f>+'10.ค่าใช้จ่าย(แยกกลุ่ม)'!B71</f>
        <v>โพนสวรรค์,รพช.</v>
      </c>
      <c r="B11" s="299">
        <f>+'10.ค่าใช้จ่าย(แยกกลุ่ม)'!C71</f>
        <v>10007.514535231425</v>
      </c>
      <c r="C11" s="299">
        <f>+'10.ค่าใช้จ่าย(แยกกลุ่ม)'!D71</f>
        <v>167.31176643806117</v>
      </c>
      <c r="D11" s="299">
        <f>+'10.ค่าใช้จ่าย(แยกกลุ่ม)'!E71</f>
        <v>1635.3461974041234</v>
      </c>
      <c r="E11" s="299">
        <f>+'10.ค่าใช้จ่าย(แยกกลุ่ม)'!F71</f>
        <v>328.6359798062453</v>
      </c>
      <c r="F11" s="299">
        <f>+'10.ค่าใช้จ่าย(แยกกลุ่ม)'!G71</f>
        <v>1275.2496106524202</v>
      </c>
      <c r="G11" s="299">
        <f>+'10.ค่าใช้จ่าย(แยกกลุ่ม)'!H71</f>
        <v>1173.3879110335185</v>
      </c>
      <c r="H11" s="299">
        <f>+'10.ค่าใช้จ่าย(แยกกลุ่ม)'!I71</f>
        <v>1194.4967495592593</v>
      </c>
      <c r="I11" s="299">
        <f>+'10.ค่าใช้จ่าย(แยกกลุ่ม)'!J71</f>
        <v>149.31975487346187</v>
      </c>
      <c r="J11" s="299">
        <f>+'10.ค่าใช้จ่าย(แยกกลุ่ม)'!K71</f>
        <v>440.71828350924136</v>
      </c>
      <c r="K11" s="299">
        <f>+'10.ค่าใช้จ่าย(แยกกลุ่ม)'!L71</f>
        <v>31.928466922008099</v>
      </c>
      <c r="L11" s="299">
        <f>+'10.ค่าใช้จ่าย(แยกกลุ่ม)'!M71</f>
        <v>968.95008912050753</v>
      </c>
      <c r="M11" s="16" t="str">
        <f>+'10.ค่าใช้จ่าย(แยกกลุ่ม)'!Z71</f>
        <v>โพนสวรรค์,รพช.</v>
      </c>
      <c r="N11" s="15">
        <f>+'10.ค่าใช้จ่าย(แยกกลุ่ม)'!AA71</f>
        <v>1.816761622803963E-2</v>
      </c>
      <c r="O11" s="15">
        <f>+'10.ค่าใช้จ่าย(แยกกลุ่ม)'!AB71</f>
        <v>1.1753494883995241</v>
      </c>
      <c r="P11" s="15">
        <f>+'10.ค่าใช้จ่าย(แยกกลุ่ม)'!AC71</f>
        <v>-2.5430379807958772E-2</v>
      </c>
      <c r="Q11" s="15">
        <f>+'10.ค่าใช้จ่าย(แยกกลุ่ม)'!AD71</f>
        <v>-0.52278280778989772</v>
      </c>
      <c r="R11" s="15">
        <f>+'10.ค่าใช้จ่าย(แยกกลุ่ม)'!AE71</f>
        <v>0.76822566948921678</v>
      </c>
      <c r="S11" s="15">
        <f>+'10.ค่าใช้จ่าย(แยกกลุ่ม)'!AF71</f>
        <v>0.38824379929125241</v>
      </c>
      <c r="T11" s="15">
        <f>+'10.ค่าใช้จ่าย(แยกกลุ่ม)'!AG71</f>
        <v>0.3103781454571588</v>
      </c>
      <c r="U11" s="15">
        <f>+'10.ค่าใช้จ่าย(แยกกลุ่ม)'!AH71</f>
        <v>-0.46448909445964154</v>
      </c>
      <c r="V11" s="15">
        <f>+'10.ค่าใช้จ่าย(แยกกลุ่ม)'!AI71</f>
        <v>0.13547405885557467</v>
      </c>
      <c r="W11" s="15">
        <f>+'10.ค่าใช้จ่าย(แยกกลุ่ม)'!AJ71</f>
        <v>-2.5043826281267082E-5</v>
      </c>
      <c r="X11" s="15">
        <f>+'10.ค่าใช้จ่าย(แยกกลุ่ม)'!AK71</f>
        <v>0.82010261851530619</v>
      </c>
    </row>
    <row r="12" spans="1:25">
      <c r="A12" s="299" t="str">
        <f>+'10.ค่าใช้จ่าย(แยกกลุ่ม)'!B82</f>
        <v>นาแก,รพช.</v>
      </c>
      <c r="B12" s="299">
        <f>+'10.ค่าใช้จ่าย(แยกกลุ่ม)'!C82</f>
        <v>10964.864339714135</v>
      </c>
      <c r="C12" s="299">
        <f>+'10.ค่าใช้จ่าย(แยกกลุ่ม)'!D82</f>
        <v>119.4043303413503</v>
      </c>
      <c r="D12" s="299">
        <f>+'10.ค่าใช้จ่าย(แยกกลุ่ม)'!E82</f>
        <v>1578.8359954179625</v>
      </c>
      <c r="E12" s="299">
        <f>+'10.ค่าใช้จ่าย(แยกกลุ่ม)'!F82</f>
        <v>531.19423635979808</v>
      </c>
      <c r="F12" s="299">
        <f>+'10.ค่าใช้จ่าย(แยกกลุ่ม)'!G82</f>
        <v>680.13835627782692</v>
      </c>
      <c r="G12" s="299">
        <f>+'10.ค่าใช้จ่าย(แยกกลุ่ม)'!H82</f>
        <v>976.62943418155908</v>
      </c>
      <c r="H12" s="299">
        <f>+'10.ค่าใช้จ่าย(แยกกลุ่ม)'!I82</f>
        <v>343.10041852020106</v>
      </c>
      <c r="I12" s="299">
        <f>+'10.ค่าใช้จ่าย(แยกกลุ่ม)'!J82</f>
        <v>462.55655384061578</v>
      </c>
      <c r="J12" s="299">
        <f>+'10.ค่าใช้จ่าย(แยกกลุ่ม)'!K82</f>
        <v>291.72238175954641</v>
      </c>
      <c r="K12" s="299">
        <f>+'10.ค่าใช้จ่าย(แยกกลุ่ม)'!L82</f>
        <v>74.677091296570126</v>
      </c>
      <c r="L12" s="299">
        <f>+'10.ค่าใช้จ่าย(แยกกลุ่ม)'!M82</f>
        <v>2047.2347748497268</v>
      </c>
      <c r="M12" s="16" t="str">
        <f>+'10.ค่าใช้จ่าย(แยกกลุ่ม)'!Z82</f>
        <v>นาแก,รพช.</v>
      </c>
      <c r="N12" s="15">
        <f>+'10.ค่าใช้จ่าย(แยกกลุ่ม)'!AA82</f>
        <v>3.5663324405871832E-2</v>
      </c>
      <c r="O12" s="15">
        <f>+'10.ค่าใช้จ่าย(แยกกลุ่ม)'!AB82</f>
        <v>0.76927810662279883</v>
      </c>
      <c r="P12" s="15">
        <f>+'10.ค่าใช้จ่าย(แยกกลุ่ม)'!AC82</f>
        <v>-0.18027788839770462</v>
      </c>
      <c r="Q12" s="15">
        <f>+'10.ค่าใช้จ่าย(แยกกลุ่ม)'!AD82</f>
        <v>-0.30623331267935522</v>
      </c>
      <c r="R12" s="15">
        <f>+'10.ค่าใช้จ่าย(แยกกลุ่ม)'!AE82</f>
        <v>-0.11886787596706216</v>
      </c>
      <c r="S12" s="15">
        <f>+'10.ค่าใช้จ่าย(แยกกลุ่ม)'!AF82</f>
        <v>0.13445796186052258</v>
      </c>
      <c r="T12" s="15">
        <f>+'10.ค่าใช้จ่าย(แยกกลุ่ม)'!AG82</f>
        <v>-0.5303464229404049</v>
      </c>
      <c r="U12" s="15">
        <f>+'10.ค่าใช้จ่าย(แยกกลุ่ม)'!AH82</f>
        <v>0.27964360824340068</v>
      </c>
      <c r="V12" s="15">
        <f>+'10.ค่าใช้จ่าย(แยกกลุ่ม)'!AI82</f>
        <v>-0.35776092948349075</v>
      </c>
      <c r="W12" s="15">
        <f>+'10.ค่าใช้จ่าย(แยกกลุ่ม)'!AJ82</f>
        <v>-8.2372369068587303E-2</v>
      </c>
      <c r="X12" s="15">
        <f>+'10.ค่าใช้จ่าย(แยกกลุ่ม)'!AK82</f>
        <v>2.3365851626557612</v>
      </c>
    </row>
    <row r="13" spans="1:25">
      <c r="A13" s="299" t="str">
        <f>+'10.ค่าใช้จ่าย(แยกกลุ่ม)'!B113</f>
        <v>ศรีสงคราม,รพช.</v>
      </c>
      <c r="B13" s="299">
        <f>+'10.ค่าใช้จ่าย(แยกกลุ่ม)'!C113</f>
        <v>7802.7368632652579</v>
      </c>
      <c r="C13" s="299">
        <f>+'10.ค่าใช้จ่าย(แยกกลุ่ม)'!D113</f>
        <v>71.553648584284019</v>
      </c>
      <c r="D13" s="299">
        <f>+'10.ค่าใช้จ่าย(แยกกลุ่ม)'!E113</f>
        <v>1957.7567330557795</v>
      </c>
      <c r="E13" s="299">
        <f>+'10.ค่าใช้จ่าย(แยกกลุ่ม)'!F113</f>
        <v>651.73346531289394</v>
      </c>
      <c r="F13" s="299">
        <f>+'10.ค่าใช้จ่าย(แยกกลุ่ม)'!G113</f>
        <v>577.49457492744818</v>
      </c>
      <c r="G13" s="299">
        <f>+'10.ค่าใช้จ่าย(แยกกลุ่ม)'!H113</f>
        <v>753.08355042003416</v>
      </c>
      <c r="H13" s="299">
        <f>+'10.ค่าใช้จ่าย(แยกกลุ่ม)'!I113</f>
        <v>3015.0968637119672</v>
      </c>
      <c r="I13" s="299">
        <f>+'10.ค่าใช้จ่าย(แยกกลุ่ม)'!J113</f>
        <v>468.0290053680734</v>
      </c>
      <c r="J13" s="299">
        <f>+'10.ค่าใช้จ่าย(แยกกลุ่ม)'!K113</f>
        <v>455.6154332545176</v>
      </c>
      <c r="K13" s="299">
        <f>+'10.ค่าใช้จ่าย(แยกกลุ่ม)'!L113</f>
        <v>5.9914875455630678</v>
      </c>
      <c r="L13" s="299">
        <f>+'10.ค่าใช้จ่าย(แยกกลุ่ม)'!M113</f>
        <v>990.23364641454509</v>
      </c>
      <c r="M13" s="16" t="str">
        <f>+'10.ค่าใช้จ่าย(แยกกลุ่ม)'!Z113</f>
        <v>ศรีสงคราม,รพช.</v>
      </c>
      <c r="N13" s="15">
        <f>+'10.ค่าใช้จ่าย(แยกกลุ่ม)'!AA113</f>
        <v>-3.4505742119393827E-2</v>
      </c>
      <c r="O13" s="15">
        <f>+'10.ค่าใช้จ่าย(แยกกลุ่ม)'!AB113</f>
        <v>2.8005040800221682E-2</v>
      </c>
      <c r="P13" s="15">
        <f>+'10.ค่าใช้จ่าย(แยกกลุ่ม)'!AC113</f>
        <v>9.9512441846706046E-2</v>
      </c>
      <c r="Q13" s="15">
        <f>+'10.ค่าใช้จ่าย(แยกกลุ่ม)'!AD113</f>
        <v>-0.22695677257525257</v>
      </c>
      <c r="R13" s="15">
        <f>+'10.ค่าใช้จ่าย(แยกกลุ่ม)'!AE113</f>
        <v>6.1849919385268112E-2</v>
      </c>
      <c r="S13" s="15">
        <f>+'10.ค่าใช้จ่าย(แยกกลุ่ม)'!AF113</f>
        <v>0.18515845195564118</v>
      </c>
      <c r="T13" s="15">
        <f>+'10.ค่าใช้จ่าย(แยกกลุ่ม)'!AG113</f>
        <v>2.2376609712022963</v>
      </c>
      <c r="U13" s="15">
        <f>+'10.ค่าใช้จ่าย(แยกกลุ่ม)'!AH113</f>
        <v>7.548337741330835E-2</v>
      </c>
      <c r="V13" s="15">
        <f>+'10.ค่าใช้จ่าย(แยกกลุ่ม)'!AI113</f>
        <v>0.25687118942863818</v>
      </c>
      <c r="W13" s="15">
        <f>+'10.ค่าใช้จ่าย(แยกกลุ่ม)'!AJ113</f>
        <v>-0.7890829418537425</v>
      </c>
      <c r="X13" s="15">
        <f>+'10.ค่าใช้จ่าย(แยกกลุ่ม)'!AK113</f>
        <v>1.9589795261835017</v>
      </c>
    </row>
    <row r="14" spans="1:25">
      <c r="A14" s="299" t="str">
        <f>+'10.ค่าใช้จ่าย(แยกกลุ่ม)'!B125</f>
        <v>สมเด็จพระยุพราชธาตุพนม,รพช.</v>
      </c>
      <c r="B14" s="299">
        <f>+'10.ค่าใช้จ่าย(แยกกลุ่ม)'!C125</f>
        <v>6665.7426993956269</v>
      </c>
      <c r="C14" s="299">
        <f>+'10.ค่าใช้จ่าย(แยกกลุ่ม)'!D125</f>
        <v>106.52260363616911</v>
      </c>
      <c r="D14" s="299">
        <f>+'10.ค่าใช้จ่าย(แยกกลุ่ม)'!E125</f>
        <v>1584.5731433110257</v>
      </c>
      <c r="E14" s="299">
        <f>+'10.ค่าใช้จ่าย(แยกกลุ่ม)'!F125</f>
        <v>918.54278343264991</v>
      </c>
      <c r="F14" s="299">
        <f>+'10.ค่าใช้จ่าย(แยกกลุ่ม)'!G125</f>
        <v>636.90634693902894</v>
      </c>
      <c r="G14" s="299">
        <f>+'10.ค่าใช้จ่าย(แยกกลุ่ม)'!H125</f>
        <v>551.66299854746239</v>
      </c>
      <c r="H14" s="299">
        <f>+'10.ค่าใช้จ่าย(แยกกลุ่ม)'!I125</f>
        <v>1009.750032892956</v>
      </c>
      <c r="I14" s="299">
        <f>+'10.ค่าใช้จ่าย(แยกกลุ่ม)'!J125</f>
        <v>470.4481364476606</v>
      </c>
      <c r="J14" s="299">
        <f>+'10.ค่าใช้จ่าย(แยกกลุ่ม)'!K125</f>
        <v>347.32003284688022</v>
      </c>
      <c r="K14" s="299">
        <f>+'10.ค่าใช้จ่าย(แยกกลุ่ม)'!L125</f>
        <v>72.304084370815985</v>
      </c>
      <c r="L14" s="299">
        <f>+'10.ค่าใช้จ่าย(แยกกลุ่ม)'!M125</f>
        <v>348.28096235062026</v>
      </c>
      <c r="M14" s="16" t="str">
        <f>+'10.ค่าใช้จ่าย(แยกกลุ่ม)'!Z125</f>
        <v>สมเด็จพระยุพราชธาตุพนม,รพช.</v>
      </c>
      <c r="N14" s="15">
        <f>+'10.ค่าใช้จ่าย(แยกกลุ่ม)'!AA125</f>
        <v>-6.5235075355369987E-2</v>
      </c>
      <c r="O14" s="15">
        <f>+'10.ค่าใช้จ่าย(แยกกลุ่ม)'!AB125</f>
        <v>0.69802351713622657</v>
      </c>
      <c r="P14" s="15">
        <f>+'10.ค่าใช้จ่าย(แยกกลุ่ม)'!AC125</f>
        <v>-3.1627446669951299E-2</v>
      </c>
      <c r="Q14" s="15">
        <f>+'10.ค่าใช้จ่าย(แยกกลุ่ม)'!AD125</f>
        <v>0.25501538874069701</v>
      </c>
      <c r="R14" s="15">
        <f>+'10.ค่าใช้จ่าย(แยกกลุ่ม)'!AE125</f>
        <v>-4.3793943119482702E-3</v>
      </c>
      <c r="S14" s="15">
        <f>+'10.ค่าใช้จ่าย(แยกกลุ่ม)'!AF125</f>
        <v>-1.6897261298975709E-2</v>
      </c>
      <c r="T14" s="15">
        <f>+'10.ค่าใช้จ่าย(แยกกลุ่ม)'!AG125</f>
        <v>0.44694676438785419</v>
      </c>
      <c r="U14" s="15">
        <f>+'10.ค่าใช้จ่าย(แยกกลุ่ม)'!AH125</f>
        <v>-0.14254386640511954</v>
      </c>
      <c r="V14" s="15">
        <f>+'10.ค่าใช้จ่าย(แยกกลุ่ม)'!AI125</f>
        <v>-6.0805494983406016E-3</v>
      </c>
      <c r="W14" s="15">
        <f>+'10.ค่าใช้จ่าย(แยกกลุ่ม)'!AJ125</f>
        <v>0.73398223549628394</v>
      </c>
      <c r="X14" s="15">
        <f>+'10.ค่าใช้จ่าย(แยกกลุ่ม)'!AK125</f>
        <v>1.4412325629433278</v>
      </c>
    </row>
    <row r="15" spans="1:25">
      <c r="A15" s="299" t="str">
        <f>+'10.ค่าใช้จ่าย(แยกกลุ่ม)'!B144</f>
        <v>นครพนม,รพท.</v>
      </c>
      <c r="B15" s="299">
        <f>+'10.ค่าใช้จ่าย(แยกกลุ่ม)'!C144</f>
        <v>7609.5262639573175</v>
      </c>
      <c r="C15" s="299">
        <f>+'10.ค่าใช้จ่าย(แยกกลุ่ม)'!D144</f>
        <v>64.645177599449241</v>
      </c>
      <c r="D15" s="299">
        <f>+'10.ค่าใช้จ่าย(แยกกลุ่ม)'!E144</f>
        <v>2227.942224780018</v>
      </c>
      <c r="E15" s="299">
        <f>+'10.ค่าใช้จ่าย(แยกกลุ่ม)'!F144</f>
        <v>1130.4222935177816</v>
      </c>
      <c r="F15" s="299">
        <f>+'10.ค่าใช้จ่าย(แยกกลุ่ม)'!G144</f>
        <v>401.27998823892204</v>
      </c>
      <c r="G15" s="299">
        <f>+'10.ค่าใช้จ่าย(แยกกลุ่ม)'!H144</f>
        <v>433.29785019685465</v>
      </c>
      <c r="H15" s="299">
        <f>+'10.ค่าใช้จ่าย(แยกกลุ่ม)'!I144</f>
        <v>206.65387739076183</v>
      </c>
      <c r="I15" s="299">
        <f>+'10.ค่าใช้จ่าย(แยกกลุ่ม)'!J144</f>
        <v>758.72022977130439</v>
      </c>
      <c r="J15" s="299">
        <f>+'10.ค่าใช้จ่าย(แยกกลุ่ม)'!K144</f>
        <v>399.50122325968323</v>
      </c>
      <c r="K15" s="299">
        <f>+'10.ค่าใช้จ่าย(แยกกลุ่ม)'!L144</f>
        <v>66.037297497902372</v>
      </c>
      <c r="L15" s="299">
        <f>+'10.ค่าใช้จ่าย(แยกกลุ่ม)'!M144</f>
        <v>256.63029140939312</v>
      </c>
      <c r="M15" s="16" t="str">
        <f>+'10.ค่าใช้จ่าย(แยกกลุ่ม)'!Z144</f>
        <v>นครพนม,รพท.</v>
      </c>
      <c r="N15" s="15">
        <f>+'10.ค่าใช้จ่าย(แยกกลุ่ม)'!AA144</f>
        <v>0.10404310142382835</v>
      </c>
      <c r="O15" s="15">
        <f>+'10.ค่าใช้จ่าย(แยกกลุ่ม)'!AB144</f>
        <v>-8.5069706498046946E-2</v>
      </c>
      <c r="P15" s="15">
        <f>+'10.ค่าใช้จ่าย(แยกกลุ่ม)'!AC144</f>
        <v>4.6592078406754937E-2</v>
      </c>
      <c r="Q15" s="15">
        <f>+'10.ค่าใช้จ่าย(แยกกลุ่ม)'!AD144</f>
        <v>-6.2319621723831917E-2</v>
      </c>
      <c r="R15" s="15">
        <f>+'10.ค่าใช้จ่าย(แยกกลุ่ม)'!AE144</f>
        <v>0.88770172958729332</v>
      </c>
      <c r="S15" s="15">
        <f>+'10.ค่าใช้จ่าย(แยกกลุ่ม)'!AF144</f>
        <v>5.6498492100709917E-2</v>
      </c>
      <c r="T15" s="15">
        <f>+'10.ค่าใช้จ่าย(แยกกลุ่ม)'!AG144</f>
        <v>-0.43473109021878031</v>
      </c>
      <c r="U15" s="15">
        <f>+'10.ค่าใช้จ่าย(แยกกลุ่ม)'!AH144</f>
        <v>0.32161726374471927</v>
      </c>
      <c r="V15" s="15">
        <f>+'10.ค่าใช้จ่าย(แยกกลุ่ม)'!AI144</f>
        <v>0.19258829197740629</v>
      </c>
      <c r="W15" s="15">
        <f>+'10.ค่าใช้จ่าย(แยกกลุ่ม)'!AJ144</f>
        <v>-0.56936989709483643</v>
      </c>
      <c r="X15" s="15">
        <f>+'10.ค่าใช้จ่าย(แยกกลุ่ม)'!AK144</f>
        <v>0.44962207524068387</v>
      </c>
    </row>
    <row r="17" spans="1:24">
      <c r="A17" s="377" t="s">
        <v>55</v>
      </c>
      <c r="B17" s="386" t="s">
        <v>248</v>
      </c>
      <c r="C17" s="387"/>
      <c r="D17" s="387"/>
      <c r="E17" s="387"/>
      <c r="F17" s="387"/>
      <c r="G17" s="387"/>
      <c r="H17" s="387"/>
      <c r="I17" s="387"/>
      <c r="J17" s="387"/>
      <c r="K17" s="387"/>
      <c r="L17" s="388"/>
      <c r="M17" s="377" t="s">
        <v>55</v>
      </c>
      <c r="N17" s="386" t="s">
        <v>731</v>
      </c>
      <c r="O17" s="387"/>
      <c r="P17" s="387"/>
      <c r="Q17" s="387"/>
      <c r="R17" s="387"/>
      <c r="S17" s="387"/>
      <c r="T17" s="387"/>
      <c r="U17" s="387"/>
      <c r="V17" s="387"/>
      <c r="W17" s="387"/>
      <c r="X17" s="388"/>
    </row>
    <row r="18" spans="1:24">
      <c r="A18" s="377"/>
      <c r="B18" s="38" t="s">
        <v>5</v>
      </c>
      <c r="C18" s="38" t="s">
        <v>8</v>
      </c>
      <c r="D18" s="38" t="s">
        <v>11</v>
      </c>
      <c r="E18" s="38" t="s">
        <v>17</v>
      </c>
      <c r="F18" s="38" t="s">
        <v>20</v>
      </c>
      <c r="G18" s="38" t="s">
        <v>23</v>
      </c>
      <c r="H18" s="38" t="s">
        <v>26</v>
      </c>
      <c r="I18" s="38" t="s">
        <v>29</v>
      </c>
      <c r="J18" s="38" t="s">
        <v>32</v>
      </c>
      <c r="K18" s="38" t="s">
        <v>35</v>
      </c>
      <c r="L18" s="38" t="s">
        <v>38</v>
      </c>
      <c r="M18" s="377"/>
      <c r="N18" s="38" t="s">
        <v>5</v>
      </c>
      <c r="O18" s="38" t="s">
        <v>8</v>
      </c>
      <c r="P18" s="38" t="s">
        <v>11</v>
      </c>
      <c r="Q18" s="38" t="s">
        <v>17</v>
      </c>
      <c r="R18" s="38" t="s">
        <v>20</v>
      </c>
      <c r="S18" s="38" t="s">
        <v>23</v>
      </c>
      <c r="T18" s="38" t="s">
        <v>26</v>
      </c>
      <c r="U18" s="38" t="s">
        <v>29</v>
      </c>
      <c r="V18" s="38" t="s">
        <v>32</v>
      </c>
      <c r="W18" s="38" t="s">
        <v>35</v>
      </c>
      <c r="X18" s="38" t="s">
        <v>38</v>
      </c>
    </row>
    <row r="19" spans="1:24">
      <c r="A19" s="299" t="str">
        <f>+'10.ค่าใช้จ่าย(แยกกลุ่ม)'!B6</f>
        <v>บุ่งคล้า,รพช.</v>
      </c>
      <c r="B19" s="299">
        <f>+'10.ค่าใช้จ่าย(แยกกลุ่ม)'!C6</f>
        <v>14436.88252359784</v>
      </c>
      <c r="C19" s="299">
        <f>+'10.ค่าใช้จ่าย(แยกกลุ่ม)'!D6</f>
        <v>57.195736389815785</v>
      </c>
      <c r="D19" s="299">
        <f>+'10.ค่าใช้จ่าย(แยกกลุ่ม)'!E6</f>
        <v>1509.5685894432509</v>
      </c>
      <c r="E19" s="299">
        <f>+'10.ค่าใช้จ่าย(แยกกลุ่ม)'!F6</f>
        <v>427.46528460255058</v>
      </c>
      <c r="F19" s="299">
        <f>+'10.ค่าใช้จ่าย(แยกกลุ่ม)'!G6</f>
        <v>679.5278674521187</v>
      </c>
      <c r="G19" s="299">
        <f>+'10.ค่าใช้จ่าย(แยกกลุ่ม)'!H6</f>
        <v>595.0005499497189</v>
      </c>
      <c r="H19" s="299">
        <f>+'10.ค่าใช้จ่าย(แยกกลุ่ม)'!I6</f>
        <v>451.90700278831656</v>
      </c>
      <c r="I19" s="299">
        <f>+'10.ค่าใช้จ่าย(แยกกลุ่ม)'!J6</f>
        <v>287.09432280477216</v>
      </c>
      <c r="J19" s="299">
        <f>+'10.ค่าใช้จ่าย(แยกกลุ่ม)'!K6</f>
        <v>419.74876011336107</v>
      </c>
      <c r="K19" s="299">
        <f>+'10.ค่าใช้จ่าย(แยกกลุ่ม)'!L6</f>
        <v>20.522773632125062</v>
      </c>
      <c r="L19" s="299">
        <f>+'10.ค่าใช้จ่าย(แยกกลุ่ม)'!M6</f>
        <v>739.46232773003612</v>
      </c>
      <c r="M19" s="16" t="str">
        <f>+'10.ค่าใช้จ่าย(แยกกลุ่ม)'!Z6</f>
        <v>บุ่งคล้า,รพช.</v>
      </c>
      <c r="N19" s="15">
        <f>+'10.ค่าใช้จ่าย(แยกกลุ่ม)'!AA6</f>
        <v>0.10004961844183427</v>
      </c>
      <c r="O19" s="15">
        <f>+'10.ค่าใช้จ่าย(แยกกลุ่ม)'!AB6</f>
        <v>-0.23014352260102211</v>
      </c>
      <c r="P19" s="15">
        <f>+'10.ค่าใช้จ่าย(แยกกลุ่ม)'!AC6</f>
        <v>-3.201620828676302E-2</v>
      </c>
      <c r="Q19" s="15">
        <f>+'10.ค่าใช้จ่าย(แยกกลุ่ม)'!AD6</f>
        <v>-0.12393772016526786</v>
      </c>
      <c r="R19" s="15">
        <f>+'10.ค่าใช้จ่าย(แยกกลุ่ม)'!AE6</f>
        <v>-2.6685300386746862E-2</v>
      </c>
      <c r="S19" s="15">
        <f>+'10.ค่าใช้จ่าย(แยกกลุ่ม)'!AF6</f>
        <v>-0.16330761828990378</v>
      </c>
      <c r="T19" s="15">
        <f>+'10.ค่าใช้จ่าย(แยกกลุ่ม)'!AG6</f>
        <v>-0.67061381763025008</v>
      </c>
      <c r="U19" s="15">
        <f>+'10.ค่าใช้จ่าย(แยกกลุ่ม)'!AH6</f>
        <v>0.13127367833034856</v>
      </c>
      <c r="V19" s="15">
        <f>+'10.ค่าใช้จ่าย(แยกกลุ่ม)'!AI6</f>
        <v>-9.4300848283247418E-2</v>
      </c>
      <c r="W19" s="15">
        <f>+'10.ค่าใช้จ่าย(แยกกลุ่ม)'!AJ6</f>
        <v>-0.62139534273003039</v>
      </c>
      <c r="X19" s="15">
        <f>+'10.ค่าใช้จ่าย(แยกกลุ่ม)'!AK6</f>
        <v>0.387183665149616</v>
      </c>
    </row>
    <row r="20" spans="1:24">
      <c r="A20" s="299" t="str">
        <f>+'10.ค่าใช้จ่าย(แยกกลุ่ม)'!B53</f>
        <v>ศรีวิไล,รพช.</v>
      </c>
      <c r="B20" s="299">
        <f>+'10.ค่าใช้จ่าย(แยกกลุ่ม)'!C53</f>
        <v>11920.758275624908</v>
      </c>
      <c r="C20" s="299">
        <f>+'10.ค่าใช้จ่าย(แยกกลุ่ม)'!D53</f>
        <v>58.049958005054734</v>
      </c>
      <c r="D20" s="299">
        <f>+'10.ค่าใช้จ่าย(แยกกลุ่ม)'!E53</f>
        <v>1512.1097848222471</v>
      </c>
      <c r="E20" s="299">
        <f>+'10.ค่าใช้จ่าย(แยกกลุ่ม)'!F53</f>
        <v>436.8280335755021</v>
      </c>
      <c r="F20" s="299">
        <f>+'10.ค่าใช้จ่าย(แยกกลุ่ม)'!G53</f>
        <v>732.31798674826177</v>
      </c>
      <c r="G20" s="299">
        <f>+'10.ค่าใช้จ่าย(แยกกลุ่ม)'!H53</f>
        <v>818.874944230457</v>
      </c>
      <c r="H20" s="299">
        <f>+'10.ค่าใช้จ่าย(แยกกลุ่ม)'!I53</f>
        <v>1571.0174505936182</v>
      </c>
      <c r="I20" s="299">
        <f>+'10.ค่าใช้จ่าย(แยกกลุ่ม)'!J53</f>
        <v>350.58188886488369</v>
      </c>
      <c r="J20" s="299">
        <f>+'10.ค่าใช้จ่าย(แยกกลุ่ม)'!K53</f>
        <v>472.66746139597092</v>
      </c>
      <c r="K20" s="299">
        <f>+'10.ค่าใช้จ่าย(แยกกลุ่ม)'!L53</f>
        <v>16.638079635711428</v>
      </c>
      <c r="L20" s="299">
        <f>+'10.ค่าใช้จ่าย(แยกกลุ่ม)'!M53</f>
        <v>606.8197311045119</v>
      </c>
      <c r="M20" s="16" t="str">
        <f>+'10.ค่าใช้จ่าย(แยกกลุ่ม)'!Z53</f>
        <v>ศรีวิไล,รพช.</v>
      </c>
      <c r="N20" s="15">
        <f>+'10.ค่าใช้จ่าย(แยกกลุ่ม)'!AA53</f>
        <v>0.1852895969185204</v>
      </c>
      <c r="O20" s="15">
        <f>+'10.ค่าใช้จ่าย(แยกกลุ่ม)'!AB53</f>
        <v>-0.17602707501234111</v>
      </c>
      <c r="P20" s="15">
        <f>+'10.ค่าใช้จ่าย(แยกกลุ่ม)'!AC53</f>
        <v>2.7714307622775193E-2</v>
      </c>
      <c r="Q20" s="15">
        <f>+'10.ค่าใช้จ่าย(แยกกลุ่ม)'!AD53</f>
        <v>-0.31833588110005911</v>
      </c>
      <c r="R20" s="15">
        <f>+'10.ค่าใช้จ่าย(แยกกลุ่ม)'!AE53</f>
        <v>-6.5780940521569353E-2</v>
      </c>
      <c r="S20" s="15">
        <f>+'10.ค่าใช้จ่าย(แยกกลุ่ม)'!AF53</f>
        <v>-0.10390344079845827</v>
      </c>
      <c r="T20" s="15">
        <f>+'10.ค่าใช้จ่าย(แยกกลุ่ม)'!AG53</f>
        <v>0.57948888961364164</v>
      </c>
      <c r="U20" s="15">
        <f>+'10.ค่าใช้จ่าย(แยกกลุ่ม)'!AH53</f>
        <v>0.98453421217809267</v>
      </c>
      <c r="V20" s="15">
        <f>+'10.ค่าใช้จ่าย(แยกกลุ่ม)'!AI53</f>
        <v>0.18362420345594294</v>
      </c>
      <c r="W20" s="15">
        <f>+'10.ค่าใช้จ่าย(แยกกลุ่ม)'!AJ53</f>
        <v>-0.71843333111618979</v>
      </c>
      <c r="X20" s="15">
        <f>+'10.ค่าใช้จ่าย(แยกกลุ่ม)'!AK53</f>
        <v>0.54099769081401528</v>
      </c>
    </row>
    <row r="21" spans="1:24">
      <c r="A21" s="299" t="str">
        <f>+'10.ค่าใช้จ่าย(แยกกลุ่ม)'!B67</f>
        <v>ปากคาด,รพช.</v>
      </c>
      <c r="B21" s="299">
        <f>+'10.ค่าใช้จ่าย(แยกกลุ่ม)'!C67</f>
        <v>9463.8028593595081</v>
      </c>
      <c r="C21" s="299">
        <f>+'10.ค่าใช้จ่าย(แยกกลุ่ม)'!D67</f>
        <v>50.339452408107441</v>
      </c>
      <c r="D21" s="299">
        <f>+'10.ค่าใช้จ่าย(แยกกลุ่ม)'!E67</f>
        <v>1466.1552807724022</v>
      </c>
      <c r="E21" s="299">
        <f>+'10.ค่าใช้จ่าย(แยกกลุ่ม)'!F67</f>
        <v>513.86619513810638</v>
      </c>
      <c r="F21" s="299">
        <f>+'10.ค่าใช้จ่าย(แยกกลุ่ม)'!G67</f>
        <v>664.1208113342966</v>
      </c>
      <c r="G21" s="299">
        <f>+'10.ค่าใช้จ่าย(แยกกลุ่ม)'!H67</f>
        <v>725.52096708245915</v>
      </c>
      <c r="H21" s="299">
        <f>+'10.ค่าใช้จ่าย(แยกกลุ่ม)'!I67</f>
        <v>1124.8929790631864</v>
      </c>
      <c r="I21" s="299">
        <f>+'10.ค่าใช้จ่าย(แยกกลุ่ม)'!J67</f>
        <v>409.51128874725191</v>
      </c>
      <c r="J21" s="299">
        <f>+'10.ค่าใช้จ่าย(แยกกลุ่ม)'!K67</f>
        <v>402.80759315187208</v>
      </c>
      <c r="K21" s="299">
        <f>+'10.ค่าใช้จ่าย(แยกกลุ่ม)'!L67</f>
        <v>90.621292159402458</v>
      </c>
      <c r="L21" s="299">
        <f>+'10.ค่าใช้จ่าย(แยกกลุ่ม)'!M67</f>
        <v>437.12208247368613</v>
      </c>
      <c r="M21" s="16" t="str">
        <f>+'10.ค่าใช้จ่าย(แยกกลุ่ม)'!Z67</f>
        <v>ปากคาด,รพช.</v>
      </c>
      <c r="N21" s="15">
        <f>+'10.ค่าใช้จ่าย(แยกกลุ่ม)'!AA67</f>
        <v>-3.7149777415402138E-2</v>
      </c>
      <c r="O21" s="15">
        <f>+'10.ค่าใช้จ่าย(แยกกลุ่ม)'!AB67</f>
        <v>-0.34549790266647018</v>
      </c>
      <c r="P21" s="15">
        <f>+'10.ค่าใช้จ่าย(แยกกลุ่ม)'!AC67</f>
        <v>-0.12625816026414372</v>
      </c>
      <c r="Q21" s="15">
        <f>+'10.ค่าใช้จ่าย(แยกกลุ่ม)'!AD67</f>
        <v>-0.25380725823120776</v>
      </c>
      <c r="R21" s="15">
        <f>+'10.ค่าใช้จ่าย(แยกกลุ่ม)'!AE67</f>
        <v>-7.9148539678811303E-2</v>
      </c>
      <c r="S21" s="15">
        <f>+'10.ค่าใช้จ่าย(แยกกลุ่ม)'!AF67</f>
        <v>-0.14163085000519873</v>
      </c>
      <c r="T21" s="15">
        <f>+'10.ค่าใช้จ่าย(แยกกลุ่ม)'!AG67</f>
        <v>0.23402192286122203</v>
      </c>
      <c r="U21" s="15">
        <f>+'10.ค่าใช้จ่าย(แยกกลุ่ม)'!AH67</f>
        <v>0.46864533264121472</v>
      </c>
      <c r="V21" s="15">
        <f>+'10.ค่าใช้จ่าย(แยกกลุ่ม)'!AI67</f>
        <v>3.780031337050372E-2</v>
      </c>
      <c r="W21" s="15">
        <f>+'10.ค่าใช้จ่าย(แยกกลุ่ม)'!AJ67</f>
        <v>1.8381889702646856</v>
      </c>
      <c r="X21" s="15">
        <f>+'10.ค่าใช้จ่าย(แยกกลุ่ม)'!AK67</f>
        <v>-0.17889780304022371</v>
      </c>
    </row>
    <row r="22" spans="1:24">
      <c r="A22" s="299" t="str">
        <f>+'10.ค่าใช้จ่าย(แยกกลุ่ม)'!B68</f>
        <v>บึงโขงหลง,รพช.</v>
      </c>
      <c r="B22" s="299">
        <f>+'10.ค่าใช้จ่าย(แยกกลุ่ม)'!C68</f>
        <v>9789.6213297078612</v>
      </c>
      <c r="C22" s="299">
        <f>+'10.ค่าใช้จ่าย(แยกกลุ่ม)'!D68</f>
        <v>71.164432105198813</v>
      </c>
      <c r="D22" s="299">
        <f>+'10.ค่าใช้จ่าย(แยกกลุ่ม)'!E68</f>
        <v>1990.5932995237233</v>
      </c>
      <c r="E22" s="299">
        <f>+'10.ค่าใช้จ่าย(แยกกลุ่ม)'!F68</f>
        <v>978.59653860460355</v>
      </c>
      <c r="F22" s="299">
        <f>+'10.ค่าใช้จ่าย(แยกกลุ่ม)'!G68</f>
        <v>406.19230985996097</v>
      </c>
      <c r="G22" s="299">
        <f>+'10.ค่าใช้จ่าย(แยกกลุ่ม)'!H68</f>
        <v>961.33041191480959</v>
      </c>
      <c r="H22" s="299">
        <f>+'10.ค่าใช้จ่าย(แยกกลุ่ม)'!I68</f>
        <v>1245.009439436202</v>
      </c>
      <c r="I22" s="299">
        <f>+'10.ค่าใช้จ่าย(แยกกลุ่ม)'!J68</f>
        <v>548.45629794307047</v>
      </c>
      <c r="J22" s="299">
        <f>+'10.ค่าใช้จ่าย(แยกกลุ่ม)'!K68</f>
        <v>299.35123716640902</v>
      </c>
      <c r="K22" s="299">
        <f>+'10.ค่าใช้จ่าย(แยกกลุ่ม)'!L68</f>
        <v>24.919064336815161</v>
      </c>
      <c r="L22" s="299">
        <f>+'10.ค่าใช้จ่าย(แยกกลุ่ม)'!M68</f>
        <v>517.76191086436472</v>
      </c>
      <c r="M22" s="16" t="str">
        <f>+'10.ค่าใช้จ่าย(แยกกลุ่ม)'!Z68</f>
        <v>บึงโขงหลง,รพช.</v>
      </c>
      <c r="N22" s="15">
        <f>+'10.ค่าใช้จ่าย(แยกกลุ่ม)'!AA68</f>
        <v>-4.0009057240579186E-3</v>
      </c>
      <c r="O22" s="15">
        <f>+'10.ค่าใช้จ่าย(แยกกลุ่ม)'!AB68</f>
        <v>-7.4736258734100017E-2</v>
      </c>
      <c r="P22" s="15">
        <f>+'10.ค่าใช้จ่าย(แยกกลุ่ม)'!AC68</f>
        <v>0.1862758839400997</v>
      </c>
      <c r="Q22" s="15">
        <f>+'10.ค่าใช้จ่าย(แยกกลุ่ม)'!AD68</f>
        <v>0.42103458280723238</v>
      </c>
      <c r="R22" s="15">
        <f>+'10.ค่าใช้จ่าย(แยกกลุ่ม)'!AE68</f>
        <v>-0.43678503169583549</v>
      </c>
      <c r="S22" s="15">
        <f>+'10.ค่าใช้จ่าย(แยกกลุ่ม)'!AF68</f>
        <v>0.13735702478420828</v>
      </c>
      <c r="T22" s="15">
        <f>+'10.ค่าใช้จ่าย(แยกกลุ่ม)'!AG68</f>
        <v>0.36579120950059257</v>
      </c>
      <c r="U22" s="15">
        <f>+'10.ค่าใช้จ่าย(แยกกลุ่ม)'!AH68</f>
        <v>0.96694890779656251</v>
      </c>
      <c r="V22" s="15">
        <f>+'10.ค่าใช้จ่าย(แยกกลุ่ม)'!AI68</f>
        <v>-0.22874639649105283</v>
      </c>
      <c r="W22" s="15">
        <f>+'10.ค่าใช้จ่าย(แยกกลุ่ม)'!AJ68</f>
        <v>-0.21955412613561193</v>
      </c>
      <c r="X22" s="15">
        <f>+'10.ค่าใช้จ่าย(แยกกลุ่ม)'!AK68</f>
        <v>-2.7421721394242218E-2</v>
      </c>
    </row>
    <row r="23" spans="1:24">
      <c r="A23" s="299" t="str">
        <f>+'10.ค่าใช้จ่าย(แยกกลุ่ม)'!B81</f>
        <v>พรเจริญ,รพช.</v>
      </c>
      <c r="B23" s="299">
        <f>+'10.ค่าใช้จ่าย(แยกกลุ่ม)'!C81</f>
        <v>9420.4690793690152</v>
      </c>
      <c r="C23" s="299">
        <f>+'10.ค่าใช้จ่าย(แยกกลุ่ม)'!D81</f>
        <v>23.849278727392825</v>
      </c>
      <c r="D23" s="299">
        <f>+'10.ค่าใช้จ่าย(แยกกลุ่ม)'!E81</f>
        <v>1812.933794502763</v>
      </c>
      <c r="E23" s="299">
        <f>+'10.ค่าใช้จ่าย(แยกกลุ่ม)'!F81</f>
        <v>815.75190336848993</v>
      </c>
      <c r="F23" s="299">
        <f>+'10.ค่าใช้จ่าย(แยกกลุ่ม)'!G81</f>
        <v>797.96424398309887</v>
      </c>
      <c r="G23" s="299">
        <f>+'10.ค่าใช้จ่าย(แยกกลุ่ม)'!H81</f>
        <v>578.22241475092392</v>
      </c>
      <c r="H23" s="299">
        <f>+'10.ค่าใช้จ่าย(แยกกลุ่ม)'!I81</f>
        <v>1221.1582609912937</v>
      </c>
      <c r="I23" s="299">
        <f>+'10.ค่าใช้จ่าย(แยกกลุ่ม)'!J81</f>
        <v>504.11725322278659</v>
      </c>
      <c r="J23" s="299">
        <f>+'10.ค่าใช้จ่าย(แยกกลุ่ม)'!K81</f>
        <v>431.1807071250048</v>
      </c>
      <c r="K23" s="299">
        <f>+'10.ค่าใช้จ่าย(แยกกลุ่ม)'!L81</f>
        <v>47.510437843029479</v>
      </c>
      <c r="L23" s="299">
        <f>+'10.ค่าใช้จ่าย(แยกกลุ่ม)'!M81</f>
        <v>604.44008185363521</v>
      </c>
      <c r="M23" s="16" t="str">
        <f>+'10.ค่าใช้จ่าย(แยกกลุ่ม)'!Z81</f>
        <v>พรเจริญ,รพช.</v>
      </c>
      <c r="N23" s="15">
        <f>+'10.ค่าใช้จ่าย(แยกกลุ่ม)'!AA81</f>
        <v>-0.11020929927379319</v>
      </c>
      <c r="O23" s="15">
        <f>+'10.ค่าใช้จ่าย(แยกกลุ่ม)'!AB81</f>
        <v>-0.64661242527392415</v>
      </c>
      <c r="P23" s="15">
        <f>+'10.ค่าใช้จ่าย(แยกกลุ่ม)'!AC81</f>
        <v>-5.873572521916471E-2</v>
      </c>
      <c r="Q23" s="15">
        <f>+'10.ค่าใช้จ่าย(แยกกลุ่ม)'!AD81</f>
        <v>6.5413472016918314E-2</v>
      </c>
      <c r="R23" s="15">
        <f>+'10.ค่าใช้จ่าย(แยกกลุ่ม)'!AE81</f>
        <v>3.3777793464061061E-2</v>
      </c>
      <c r="S23" s="15">
        <f>+'10.ค่าใช้จ่าย(แยกกลุ่ม)'!AF81</f>
        <v>-0.3283337577367591</v>
      </c>
      <c r="T23" s="15">
        <f>+'10.ค่าใช้จ่าย(แยกกลุ่ม)'!AG81</f>
        <v>0.67158451133357577</v>
      </c>
      <c r="U23" s="15">
        <f>+'10.ค่าใช้จ่าย(แยกกลุ่ม)'!AH81</f>
        <v>0.39461956713305824</v>
      </c>
      <c r="V23" s="15">
        <f>+'10.ค่าใช้จ่าย(แยกกลุ่ม)'!AI81</f>
        <v>-5.0737571459745438E-2</v>
      </c>
      <c r="W23" s="15">
        <f>+'10.ค่าใช้จ่าย(แยกกลุ่ม)'!AJ81</f>
        <v>-0.41619458169207435</v>
      </c>
      <c r="X23" s="15">
        <f>+'10.ค่าใช้จ่าย(แยกกลุ่ม)'!AK81</f>
        <v>-1.4882985770251987E-2</v>
      </c>
    </row>
    <row r="24" spans="1:24">
      <c r="A24" s="299" t="str">
        <f>+'10.ค่าใช้จ่าย(แยกกลุ่ม)'!B100</f>
        <v>โซ่พิสัย,รพช.</v>
      </c>
      <c r="B24" s="299">
        <f>+'10.ค่าใช้จ่าย(แยกกลุ่ม)'!C100</f>
        <v>6260.2327083786013</v>
      </c>
      <c r="C24" s="299">
        <f>+'10.ค่าใช้จ่าย(แยกกลุ่ม)'!D100</f>
        <v>28.116896405603605</v>
      </c>
      <c r="D24" s="299">
        <f>+'10.ค่าใช้จ่าย(แยกกลุ่ม)'!E100</f>
        <v>1011.9020023210381</v>
      </c>
      <c r="E24" s="299">
        <f>+'10.ค่าใช้จ่าย(แยกกลุ่ม)'!F100</f>
        <v>591.91234986313543</v>
      </c>
      <c r="F24" s="299">
        <f>+'10.ค่าใช้จ่าย(แยกกลุ่ม)'!G100</f>
        <v>374.77760912514725</v>
      </c>
      <c r="G24" s="299">
        <f>+'10.ค่าใช้จ่าย(แยกกลุ่ม)'!H100</f>
        <v>606.38782138222882</v>
      </c>
      <c r="H24" s="299">
        <f>+'10.ค่าใช้จ่าย(แยกกลุ่ม)'!I100</f>
        <v>1913.0868091701675</v>
      </c>
      <c r="I24" s="299">
        <f>+'10.ค่าใช้จ่าย(แยกกลุ่ม)'!J100</f>
        <v>325.7165645594809</v>
      </c>
      <c r="J24" s="299">
        <f>+'10.ค่าใช้จ่าย(แยกกลุ่ม)'!K100</f>
        <v>293.56141530636495</v>
      </c>
      <c r="K24" s="299">
        <f>+'10.ค่าใช้จ่าย(แยกกลุ่ม)'!L100</f>
        <v>13.792386708035703</v>
      </c>
      <c r="L24" s="299">
        <f>+'10.ค่าใช้จ่าย(แยกกลุ่ม)'!M100</f>
        <v>429.66096512735032</v>
      </c>
      <c r="M24" s="16" t="str">
        <f>+'10.ค่าใช้จ่าย(แยกกลุ่ม)'!Z100</f>
        <v>โซ่พิสัย,รพช.</v>
      </c>
      <c r="N24" s="15">
        <f>+'10.ค่าใช้จ่าย(แยกกลุ่ม)'!AA100</f>
        <v>-0.19527659188215044</v>
      </c>
      <c r="O24" s="15">
        <f>+'10.ค่าใช้จ่าย(แยกกลุ่ม)'!AB100</f>
        <v>-0.26863716916918706</v>
      </c>
      <c r="P24" s="15">
        <f>+'10.ค่าใช้จ่าย(แยกกลุ่ม)'!AC100</f>
        <v>-0.35469883288169063</v>
      </c>
      <c r="Q24" s="15">
        <f>+'10.ค่าใช้จ่าย(แยกกลุ่ม)'!AD100</f>
        <v>-0.15365183398108259</v>
      </c>
      <c r="R24" s="15">
        <f>+'10.ค่าใช้จ่าย(แยกกลุ่ม)'!AE100</f>
        <v>-0.21241877736709927</v>
      </c>
      <c r="S24" s="15">
        <f>+'10.ค่าใช้จ่าย(แยกกลุ่ม)'!AF100</f>
        <v>7.8410649965638915E-2</v>
      </c>
      <c r="T24" s="15">
        <f>+'10.ค่าใช้จ่าย(แยกกลุ่ม)'!AG100</f>
        <v>1.4344119542262428</v>
      </c>
      <c r="U24" s="15">
        <f>+'10.ค่าใช้จ่าย(แยกกลุ่ม)'!AH100</f>
        <v>-9.0366509857416941E-2</v>
      </c>
      <c r="V24" s="15">
        <f>+'10.ค่าใช้จ่าย(แยกกลุ่ม)'!AI100</f>
        <v>-0.14723043649594783</v>
      </c>
      <c r="W24" s="15">
        <f>+'10.ค่าใช้จ่าย(แยกกลุ่ม)'!AJ100</f>
        <v>-0.80763066215860835</v>
      </c>
      <c r="X24" s="15">
        <f>+'10.ค่าใช้จ่าย(แยกกลุ่ม)'!AK100</f>
        <v>-5.2341767613860064E-2</v>
      </c>
    </row>
    <row r="25" spans="1:24">
      <c r="A25" s="299" t="str">
        <f>+'10.ค่าใช้จ่าย(แยกกลุ่ม)'!B110</f>
        <v>เซกา,รพช.</v>
      </c>
      <c r="B25" s="299">
        <f>+'10.ค่าใช้จ่าย(แยกกลุ่ม)'!C110</f>
        <v>8619.5784666394884</v>
      </c>
      <c r="C25" s="299">
        <f>+'10.ค่าใช้จ่าย(แยกกลุ่ม)'!D110</f>
        <v>40.993694197581185</v>
      </c>
      <c r="D25" s="299">
        <f>+'10.ค่าใช้จ่าย(แยกกลุ่ม)'!E110</f>
        <v>2367.2803038456309</v>
      </c>
      <c r="E25" s="299">
        <f>+'10.ค่าใช้จ่าย(แยกกลุ่ม)'!F110</f>
        <v>937.45339915749412</v>
      </c>
      <c r="F25" s="299">
        <f>+'10.ค่าใช้จ่าย(แยกกลุ่ม)'!G110</f>
        <v>291.63487756488649</v>
      </c>
      <c r="G25" s="299">
        <f>+'10.ค่าใช้จ่าย(แยกกลุ่ม)'!H110</f>
        <v>693.23625590433483</v>
      </c>
      <c r="H25" s="299">
        <f>+'10.ค่าใช้จ่าย(แยกกลุ่ม)'!I110</f>
        <v>476.46680674004614</v>
      </c>
      <c r="I25" s="299">
        <f>+'10.ค่าใช้จ่าย(แยกกลุ่ม)'!J110</f>
        <v>561.87169180595185</v>
      </c>
      <c r="J25" s="299">
        <f>+'10.ค่าใช้จ่าย(แยกกลุ่ม)'!K110</f>
        <v>354.26496219595055</v>
      </c>
      <c r="K25" s="299">
        <f>+'10.ค่าใช้จ่าย(แยกกลุ่ม)'!L110</f>
        <v>15.219746324228833</v>
      </c>
      <c r="L25" s="299">
        <f>+'10.ค่าใช้จ่าย(แยกกลุ่ม)'!M110</f>
        <v>555.37483745074053</v>
      </c>
      <c r="M25" s="16" t="str">
        <f>+'10.ค่าใช้จ่าย(แยกกลุ่ม)'!Z110</f>
        <v>เซกา,รพช.</v>
      </c>
      <c r="N25" s="15">
        <f>+'10.ค่าใช้จ่าย(แยกกลุ่ม)'!AA110</f>
        <v>6.6568520857324523E-2</v>
      </c>
      <c r="O25" s="15">
        <f>+'10.ค่าใช้จ่าย(แยกกลุ่ม)'!AB110</f>
        <v>-0.41104716377255118</v>
      </c>
      <c r="P25" s="15">
        <f>+'10.ค่าใช้จ่าย(แยกกลุ่ม)'!AC110</f>
        <v>0.32950846418708885</v>
      </c>
      <c r="Q25" s="15">
        <f>+'10.ค่าใช้จ่าย(แยกกลุ่ม)'!AD110</f>
        <v>0.11194535775002486</v>
      </c>
      <c r="R25" s="15">
        <f>+'10.ค่าใช้จ่าย(แยกกลุ่ม)'!AE110</f>
        <v>-0.46376557516386702</v>
      </c>
      <c r="S25" s="15">
        <f>+'10.ค่าใช้จ่าย(แยกกลุ่ม)'!AF110</f>
        <v>9.097431145436613E-2</v>
      </c>
      <c r="T25" s="15">
        <f>+'10.ค่าใช้จ่าย(แยกกลุ่ม)'!AG110</f>
        <v>-0.48836204805823341</v>
      </c>
      <c r="U25" s="15">
        <f>+'10.ค่าใช้จ่าย(แยกกลุ่ม)'!AH110</f>
        <v>0.29112439153459313</v>
      </c>
      <c r="V25" s="15">
        <f>+'10.ค่าใช้จ่าย(แยกกลุ่ม)'!AI110</f>
        <v>-2.2716545777368227E-2</v>
      </c>
      <c r="W25" s="15">
        <f>+'10.ค่าใช้จ่าย(แยกกลุ่ม)'!AJ110</f>
        <v>-0.4642225163572492</v>
      </c>
      <c r="X25" s="15">
        <f>+'10.ค่าใช้จ่าย(แยกกลุ่ม)'!AK110</f>
        <v>0.65955053064948355</v>
      </c>
    </row>
    <row r="26" spans="1:24">
      <c r="A26" s="299" t="str">
        <f>+'10.ค่าใช้จ่าย(แยกกลุ่ม)'!B132</f>
        <v>บึงกาฬ,รพท.</v>
      </c>
      <c r="B26" s="299">
        <f>+'10.ค่าใช้จ่าย(แยกกลุ่ม)'!C132</f>
        <v>7245.1538799711561</v>
      </c>
      <c r="C26" s="299">
        <f>+'10.ค่าใช้จ่าย(แยกกลุ่ม)'!D132</f>
        <v>70.707347981219371</v>
      </c>
      <c r="D26" s="299">
        <f>+'10.ค่าใช้จ่าย(แยกกลุ่ม)'!E132</f>
        <v>2344.7585186187571</v>
      </c>
      <c r="E26" s="299">
        <f>+'10.ค่าใช้จ่าย(แยกกลุ่ม)'!F132</f>
        <v>1569.304817803571</v>
      </c>
      <c r="F26" s="299">
        <f>+'10.ค่าใช้จ่าย(แยกกลุ่ม)'!G132</f>
        <v>630.82815497959041</v>
      </c>
      <c r="G26" s="299">
        <f>+'10.ค่าใช้จ่าย(แยกกลุ่ม)'!H132</f>
        <v>533.5197310519311</v>
      </c>
      <c r="H26" s="299">
        <f>+'10.ค่าใช้จ่าย(แยกกลุ่ม)'!I132</f>
        <v>953.29890642744954</v>
      </c>
      <c r="I26" s="299">
        <f>+'10.ค่าใช้จ่าย(แยกกลุ่ม)'!J132</f>
        <v>738.53765975268641</v>
      </c>
      <c r="J26" s="299">
        <f>+'10.ค่าใช้จ่าย(แยกกลุ่ม)'!K132</f>
        <v>392.66260508433646</v>
      </c>
      <c r="K26" s="299">
        <f>+'10.ค่าใช้จ่าย(แยกกลุ่ม)'!L132</f>
        <v>32.24251380198119</v>
      </c>
      <c r="L26" s="299">
        <f>+'10.ค่าใช้จ่าย(แยกกลุ่ม)'!M132</f>
        <v>418.95400825292529</v>
      </c>
      <c r="M26" s="16" t="str">
        <f>+'10.ค่าใช้จ่าย(แยกกลุ่ม)'!Z132</f>
        <v>บึงกาฬ,รพท.</v>
      </c>
      <c r="N26" s="15">
        <f>+'10.ค่าใช้จ่าย(แยกกลุ่ม)'!AA132</f>
        <v>3.1326042975965571E-2</v>
      </c>
      <c r="O26" s="15">
        <f>+'10.ค่าใช้จ่าย(แยกกลุ่ม)'!AB132</f>
        <v>0.14664914783380203</v>
      </c>
      <c r="P26" s="15">
        <f>+'10.ค่าใช้จ่าย(แยกกลุ่ม)'!AC132</f>
        <v>-2.1509909007276434E-2</v>
      </c>
      <c r="Q26" s="15">
        <f>+'10.ค่าใช้จ่าย(แยกกลุ่ม)'!AD132</f>
        <v>0.1420627462760026</v>
      </c>
      <c r="R26" s="15">
        <f>+'10.ค่าใช้จ่าย(แยกกลุ่ม)'!AE132</f>
        <v>0.1434524937940985</v>
      </c>
      <c r="S26" s="15">
        <f>+'10.ค่าใช้จ่าย(แยกกลุ่ม)'!AF132</f>
        <v>0.1551858432751862</v>
      </c>
      <c r="T26" s="15">
        <f>+'10.ค่าใช้จ่าย(แยกกลุ่ม)'!AG132</f>
        <v>-7.3105096034481953E-2</v>
      </c>
      <c r="U26" s="15">
        <f>+'10.ค่าใช้จ่าย(แยกกลุ่ม)'!AH132</f>
        <v>0.36917243719744719</v>
      </c>
      <c r="V26" s="15">
        <f>+'10.ค่าใช้จ่าย(แยกกลุ่ม)'!AI132</f>
        <v>2.0767564599512262E-2</v>
      </c>
      <c r="W26" s="15">
        <f>+'10.ค่าใช้จ่าย(แยกกลุ่ม)'!AJ132</f>
        <v>0.27370014011608651</v>
      </c>
      <c r="X26" s="15">
        <f>+'10.ค่าใช้จ่าย(แยกกลุ่ม)'!AK132</f>
        <v>1.660432202065651</v>
      </c>
    </row>
    <row r="28" spans="1:24">
      <c r="A28" s="377" t="s">
        <v>53</v>
      </c>
      <c r="B28" s="386" t="s">
        <v>248</v>
      </c>
      <c r="C28" s="387"/>
      <c r="D28" s="387"/>
      <c r="E28" s="387"/>
      <c r="F28" s="387"/>
      <c r="G28" s="387"/>
      <c r="H28" s="387"/>
      <c r="I28" s="387"/>
      <c r="J28" s="387"/>
      <c r="K28" s="387"/>
      <c r="L28" s="388"/>
      <c r="M28" s="377" t="s">
        <v>53</v>
      </c>
      <c r="N28" s="386" t="s">
        <v>731</v>
      </c>
      <c r="O28" s="387"/>
      <c r="P28" s="387"/>
      <c r="Q28" s="387"/>
      <c r="R28" s="387"/>
      <c r="S28" s="387"/>
      <c r="T28" s="387"/>
      <c r="U28" s="387"/>
      <c r="V28" s="387"/>
      <c r="W28" s="387"/>
      <c r="X28" s="388"/>
    </row>
    <row r="29" spans="1:24">
      <c r="A29" s="377"/>
      <c r="B29" s="38" t="s">
        <v>5</v>
      </c>
      <c r="C29" s="38" t="s">
        <v>8</v>
      </c>
      <c r="D29" s="38" t="s">
        <v>11</v>
      </c>
      <c r="E29" s="38" t="s">
        <v>17</v>
      </c>
      <c r="F29" s="38" t="s">
        <v>20</v>
      </c>
      <c r="G29" s="38" t="s">
        <v>23</v>
      </c>
      <c r="H29" s="38" t="s">
        <v>26</v>
      </c>
      <c r="I29" s="38" t="s">
        <v>29</v>
      </c>
      <c r="J29" s="38" t="s">
        <v>32</v>
      </c>
      <c r="K29" s="38" t="s">
        <v>35</v>
      </c>
      <c r="L29" s="38" t="s">
        <v>38</v>
      </c>
      <c r="M29" s="377"/>
      <c r="N29" s="38" t="s">
        <v>5</v>
      </c>
      <c r="O29" s="38" t="s">
        <v>8</v>
      </c>
      <c r="P29" s="38" t="s">
        <v>11</v>
      </c>
      <c r="Q29" s="38" t="s">
        <v>17</v>
      </c>
      <c r="R29" s="38" t="s">
        <v>20</v>
      </c>
      <c r="S29" s="38" t="s">
        <v>23</v>
      </c>
      <c r="T29" s="38" t="s">
        <v>26</v>
      </c>
      <c r="U29" s="38" t="s">
        <v>29</v>
      </c>
      <c r="V29" s="38" t="s">
        <v>32</v>
      </c>
      <c r="W29" s="38" t="s">
        <v>35</v>
      </c>
      <c r="X29" s="38" t="s">
        <v>38</v>
      </c>
    </row>
    <row r="30" spans="1:24">
      <c r="A30" s="299" t="str">
        <f>+'10.ค่าใช้จ่าย(แยกกลุ่ม)'!B5</f>
        <v>นาแห้ว,รพช.</v>
      </c>
      <c r="B30" s="299">
        <f>+'10.ค่าใช้จ่าย(แยกกลุ่ม)'!C5</f>
        <v>14781.231951380936</v>
      </c>
      <c r="C30" s="299">
        <f>+'10.ค่าใช้จ่าย(แยกกลุ่ม)'!D5</f>
        <v>140.72765621853029</v>
      </c>
      <c r="D30" s="299">
        <f>+'10.ค่าใช้จ่าย(แยกกลุ่ม)'!E5</f>
        <v>1486.4685068749513</v>
      </c>
      <c r="E30" s="299">
        <f>+'10.ค่าใช้จ่าย(แยกกลุ่ม)'!F5</f>
        <v>437.1106089165807</v>
      </c>
      <c r="F30" s="299">
        <f>+'10.ค่าใช้จ่าย(แยกกลุ่ม)'!G5</f>
        <v>875.98062321036628</v>
      </c>
      <c r="G30" s="299">
        <f>+'10.ค่าใช้จ่าย(แยกกลุ่ม)'!H5</f>
        <v>1070.8464525237828</v>
      </c>
      <c r="H30" s="299">
        <f>+'10.ค่าใช้จ่าย(แยกกลุ่ม)'!I5</f>
        <v>1977.7983700476966</v>
      </c>
      <c r="I30" s="299">
        <f>+'10.ค่าใช้จ่าย(แยกกลุ่ม)'!J5</f>
        <v>118.73125931740881</v>
      </c>
      <c r="J30" s="299">
        <f>+'10.ค่าใช้จ่าย(แยกกลุ่ม)'!K5</f>
        <v>386.37600548062392</v>
      </c>
      <c r="K30" s="299">
        <f>+'10.ค่าใช้จ่าย(แยกกลุ่ม)'!L5</f>
        <v>172.97545629725471</v>
      </c>
      <c r="L30" s="299">
        <f>+'10.ค่าใช้จ่าย(แยกกลุ่ม)'!M5</f>
        <v>245.37069053165195</v>
      </c>
      <c r="M30" s="16" t="str">
        <f>+'10.ค่าใช้จ่าย(แยกกลุ่ม)'!Z5</f>
        <v>นาแห้ว,รพช.</v>
      </c>
      <c r="N30" s="15">
        <f>+'10.ค่าใช้จ่าย(แยกกลุ่ม)'!AA5</f>
        <v>0.12628807096261135</v>
      </c>
      <c r="O30" s="15">
        <f>+'10.ค่าใช้จ่าย(แยกกลุ่ม)'!AB5</f>
        <v>0.89419884291065832</v>
      </c>
      <c r="P30" s="15">
        <f>+'10.ค่าใช้จ่าย(แยกกลุ่ม)'!AC5</f>
        <v>-4.6828722053758043E-2</v>
      </c>
      <c r="Q30" s="15">
        <f>+'10.ค่าใช้จ่าย(แยกกลุ่ม)'!AD5</f>
        <v>-0.10417025573560976</v>
      </c>
      <c r="R30" s="15">
        <f>+'10.ค่าใช้จ่าย(แยกกลุ่ม)'!AE5</f>
        <v>0.25470176866161365</v>
      </c>
      <c r="S30" s="15">
        <f>+'10.ค่าใช้จ่าย(แยกกลุ่ม)'!AF5</f>
        <v>0.50582897592892317</v>
      </c>
      <c r="T30" s="15">
        <f>+'10.ค่าใช้จ่าย(แยกกลุ่ม)'!AG5</f>
        <v>0.44157857830825198</v>
      </c>
      <c r="U30" s="15">
        <f>+'10.ค่าใช้จ่าย(แยกกลุ่ม)'!AH5</f>
        <v>-0.53214836452151937</v>
      </c>
      <c r="V30" s="15">
        <f>+'10.ค่าใช้จ่าย(แยกกลุ่ม)'!AI5</f>
        <v>-0.16630981753704191</v>
      </c>
      <c r="W30" s="15">
        <f>+'10.ค่าใช้จ่าย(แยกกลุ่ม)'!AJ5</f>
        <v>2.1910556789958386</v>
      </c>
      <c r="X30" s="15">
        <f>+'10.ค่าใช้จ่าย(แยกกลุ่ม)'!AK5</f>
        <v>-0.53970039980690754</v>
      </c>
    </row>
    <row r="31" spans="1:24">
      <c r="A31" s="299" t="str">
        <f>+'10.ค่าใช้จ่าย(แยกกลุ่ม)'!B25</f>
        <v>หนองหิน,รพช.</v>
      </c>
      <c r="B31" s="299">
        <f>+'10.ค่าใช้จ่าย(แยกกลุ่ม)'!C25</f>
        <v>9465.9022305276121</v>
      </c>
      <c r="C31" s="299">
        <f>+'10.ค่าใช้จ่าย(แยกกลุ่ม)'!D25</f>
        <v>59.049810959983517</v>
      </c>
      <c r="D31" s="299">
        <f>+'10.ค่าใช้จ่าย(แยกกลุ่ม)'!E25</f>
        <v>1238.1833308634032</v>
      </c>
      <c r="E31" s="299">
        <f>+'10.ค่าใช้จ่าย(แยกกลุ่ม)'!F25</f>
        <v>599.14531050635969</v>
      </c>
      <c r="F31" s="299">
        <f>+'10.ค่าใช้จ่าย(แยกกลุ่ม)'!G25</f>
        <v>730.7214777290618</v>
      </c>
      <c r="G31" s="299">
        <f>+'10.ค่าใช้จ่าย(แยกกลุ่ม)'!H25</f>
        <v>867.90650290427629</v>
      </c>
      <c r="H31" s="299">
        <f>+'10.ค่าใช้จ่าย(แยกกลุ่ม)'!I25</f>
        <v>398.04521598635154</v>
      </c>
      <c r="I31" s="299">
        <f>+'10.ค่าใช้จ่าย(แยกกลุ่ม)'!J25</f>
        <v>209.0957769616968</v>
      </c>
      <c r="J31" s="299">
        <f>+'10.ค่าใช้จ่าย(แยกกลุ่ม)'!K25</f>
        <v>350.68860175449379</v>
      </c>
      <c r="K31" s="299">
        <f>+'10.ค่าใช้จ่าย(แยกกลุ่ม)'!L25</f>
        <v>90.792360506179037</v>
      </c>
      <c r="L31" s="299">
        <f>+'10.ค่าใช้จ่าย(แยกกลุ่ม)'!M25</f>
        <v>343.41978992340808</v>
      </c>
      <c r="M31" s="16" t="str">
        <f>+'10.ค่าใช้จ่าย(แยกกลุ่ม)'!Z25</f>
        <v>หนองหิน,รพช.</v>
      </c>
      <c r="N31" s="15">
        <f>+'10.ค่าใช้จ่าย(แยกกลุ่ม)'!AA25</f>
        <v>-6.5079080399855063E-2</v>
      </c>
      <c r="O31" s="15">
        <f>+'10.ค่าใช้จ่าย(แยกกลุ่ม)'!AB25</f>
        <v>-0.15772718159239577</v>
      </c>
      <c r="P31" s="15">
        <f>+'10.ค่าใช้จ่าย(แยกกลุ่ม)'!AC25</f>
        <v>-8.722430753978011E-2</v>
      </c>
      <c r="Q31" s="15">
        <f>+'10.ค่าใช้จ่าย(แยกกลุ่ม)'!AD25</f>
        <v>-3.4888096325515816E-2</v>
      </c>
      <c r="R31" s="15">
        <f>+'10.ค่าใช้จ่าย(แยกกลุ่ม)'!AE25</f>
        <v>7.9407071317684153E-2</v>
      </c>
      <c r="S31" s="15">
        <f>+'10.ค่าใช้จ่าย(แยกกลุ่ม)'!AF25</f>
        <v>0.413470934066547</v>
      </c>
      <c r="T31" s="15">
        <f>+'10.ค่าใช้จ่าย(แยกกลุ่ม)'!AG25</f>
        <v>-0.19937702019387313</v>
      </c>
      <c r="U31" s="15">
        <f>+'10.ค่าใช้จ่าย(แยกกลุ่ม)'!AH25</f>
        <v>0.18215030179451028</v>
      </c>
      <c r="V31" s="15">
        <f>+'10.ค่าใช้จ่าย(แยกกลุ่ม)'!AI25</f>
        <v>-2.8816733447466967E-2</v>
      </c>
      <c r="W31" s="15">
        <f>+'10.ค่าใช้จ่าย(แยกกลุ่ม)'!AJ25</f>
        <v>0.31476215450139483</v>
      </c>
      <c r="X31" s="15">
        <f>+'10.ค่าใช้จ่าย(แยกกลุ่ม)'!AK25</f>
        <v>1.0278200351156537</v>
      </c>
    </row>
    <row r="32" spans="1:24">
      <c r="A32" s="299" t="str">
        <f>+'10.ค่าใช้จ่าย(แยกกลุ่ม)'!B35</f>
        <v>นาด้วง,รพช.</v>
      </c>
      <c r="B32" s="299">
        <f>+'10.ค่าใช้จ่าย(แยกกลุ่ม)'!C35</f>
        <v>8268.2572130664994</v>
      </c>
      <c r="C32" s="299">
        <f>+'10.ค่าใช้จ่าย(แยกกลุ่ม)'!D35</f>
        <v>123.7069295745291</v>
      </c>
      <c r="D32" s="299">
        <f>+'10.ค่าใช้จ่าย(แยกกลุ่ม)'!E35</f>
        <v>1317.03814422036</v>
      </c>
      <c r="E32" s="299">
        <f>+'10.ค่าใช้จ่าย(แยกกลุ่ม)'!F35</f>
        <v>489.62615070698405</v>
      </c>
      <c r="F32" s="299">
        <f>+'10.ค่าใช้จ่าย(แยกกลุ่ม)'!G35</f>
        <v>559.48033397028905</v>
      </c>
      <c r="G32" s="299">
        <f>+'10.ค่าใช้จ่าย(แยกกลุ่ม)'!H35</f>
        <v>548.80950989919154</v>
      </c>
      <c r="H32" s="299">
        <f>+'10.ค่าใช้จ่าย(แยกกลุ่ม)'!I35</f>
        <v>1726.703352497537</v>
      </c>
      <c r="I32" s="299">
        <f>+'10.ค่าใช้จ่าย(แยกกลุ่ม)'!J35</f>
        <v>130.73155350539886</v>
      </c>
      <c r="J32" s="299">
        <f>+'10.ค่าใช้จ่าย(แยกกลุ่ม)'!K35</f>
        <v>318.43032056060889</v>
      </c>
      <c r="K32" s="299">
        <f>+'10.ค่าใช้จ่าย(แยกกลุ่ม)'!L35</f>
        <v>5.2158175919313718</v>
      </c>
      <c r="L32" s="299">
        <f>+'10.ค่าใช้จ่าย(แยกกลุ่ม)'!M35</f>
        <v>889.4743918693074</v>
      </c>
      <c r="M32" s="16" t="str">
        <f>+'10.ค่าใช้จ่าย(แยกกลุ่ม)'!Z35</f>
        <v>นาด้วง,รพช.</v>
      </c>
      <c r="N32" s="15">
        <f>+'10.ค่าใช้จ่าย(แยกกลุ่ม)'!AA35</f>
        <v>-0.16890312237607563</v>
      </c>
      <c r="O32" s="15">
        <f>+'10.ค่าใช้จ่าย(แยกกลุ่ม)'!AB35</f>
        <v>0.58903024817805616</v>
      </c>
      <c r="P32" s="15">
        <f>+'10.ค่าใช้จ่าย(แยกกลุ่ม)'!AC35</f>
        <v>3.0679945201351075E-2</v>
      </c>
      <c r="Q32" s="15">
        <f>+'10.ค่าใช้จ่าย(แยกกลุ่ม)'!AD35</f>
        <v>-0.24746573897964391</v>
      </c>
      <c r="R32" s="15">
        <f>+'10.ค่าใช้จ่าย(แยกกลุ่ม)'!AE35</f>
        <v>-0.13563055369368729</v>
      </c>
      <c r="S32" s="15">
        <f>+'10.ค่าใช้จ่าย(แยกกลุ่ม)'!AF35</f>
        <v>-0.22470521748067548</v>
      </c>
      <c r="T32" s="15">
        <f>+'10.ค่าใช้จ่าย(แยกกลุ่ม)'!AG35</f>
        <v>0.90819024012462723</v>
      </c>
      <c r="U32" s="15">
        <f>+'10.ค่าใช้จ่าย(แยกกลุ่ม)'!AH35</f>
        <v>-0.219219528975414</v>
      </c>
      <c r="V32" s="15">
        <f>+'10.ค่าใช้จ่าย(แยกกลุ่ม)'!AI35</f>
        <v>-0.17882301791554556</v>
      </c>
      <c r="W32" s="15">
        <f>+'10.ค่าใช้จ่าย(แยกกลุ่ม)'!AJ35</f>
        <v>-0.86951999562634019</v>
      </c>
      <c r="X32" s="15">
        <f>+'10.ค่าใช้จ่าย(แยกกลุ่ม)'!AK35</f>
        <v>0.8288587698767006</v>
      </c>
    </row>
    <row r="33" spans="1:24">
      <c r="A33" s="299" t="str">
        <f>+'10.ค่าใช้จ่าย(แยกกลุ่ม)'!B36</f>
        <v>ภูเรือ,รพช.</v>
      </c>
      <c r="B33" s="299">
        <f>+'10.ค่าใช้จ่าย(แยกกลุ่ม)'!C36</f>
        <v>9385.6077543147258</v>
      </c>
      <c r="C33" s="299">
        <f>+'10.ค่าใช้จ่าย(แยกกลุ่ม)'!D36</f>
        <v>102.84539236833901</v>
      </c>
      <c r="D33" s="299">
        <f>+'10.ค่าใช้จ่าย(แยกกลุ่ม)'!E36</f>
        <v>1169.9790537143249</v>
      </c>
      <c r="E33" s="299">
        <f>+'10.ค่าใช้จ่าย(แยกกลุ่ม)'!F36</f>
        <v>396.7478290464677</v>
      </c>
      <c r="F33" s="299">
        <f>+'10.ค่าใช้จ่าย(แยกกลุ่ม)'!G36</f>
        <v>425.97102540719123</v>
      </c>
      <c r="G33" s="299">
        <f>+'10.ค่าใช้จ่าย(แยกกลุ่ม)'!H36</f>
        <v>866.17547628692716</v>
      </c>
      <c r="H33" s="299">
        <f>+'10.ค่าใช้จ่าย(แยกกลุ่ม)'!I36</f>
        <v>329.15662149675376</v>
      </c>
      <c r="I33" s="299">
        <f>+'10.ค่าใช้จ่าย(แยกกลุ่ม)'!J36</f>
        <v>130.77264652507608</v>
      </c>
      <c r="J33" s="299">
        <f>+'10.ค่าใช้จ่าย(แยกกลุ่ม)'!K36</f>
        <v>262.11360299437547</v>
      </c>
      <c r="K33" s="299">
        <f>+'10.ค่าใช้จ่าย(แยกกลุ่ม)'!L36</f>
        <v>40.528849792353164</v>
      </c>
      <c r="L33" s="299">
        <f>+'10.ค่าใช้จ่าย(แยกกลุ่ม)'!M36</f>
        <v>574.91691863671724</v>
      </c>
      <c r="M33" s="16" t="str">
        <f>+'10.ค่าใช้จ่าย(แยกกลุ่ม)'!Z36</f>
        <v>ภูเรือ,รพช.</v>
      </c>
      <c r="N33" s="15">
        <f>+'10.ค่าใช้จ่าย(แยกกลุ่ม)'!AA36</f>
        <v>-5.6590875416066347E-2</v>
      </c>
      <c r="O33" s="15">
        <f>+'10.ค่าใช้จ่าย(แยกกลุ่ม)'!AB36</f>
        <v>0.32106131743067623</v>
      </c>
      <c r="P33" s="15">
        <f>+'10.ค่าใช้จ่าย(แยกกลุ่ม)'!AC36</f>
        <v>-8.4404690736695612E-2</v>
      </c>
      <c r="Q33" s="15">
        <f>+'10.ค่าใช้จ่าย(แยกกลุ่ม)'!AD36</f>
        <v>-0.39021571067679622</v>
      </c>
      <c r="R33" s="15">
        <f>+'10.ค่าใช้จ่าย(แยกกลุ่ม)'!AE36</f>
        <v>-0.34189583258292144</v>
      </c>
      <c r="S33" s="15">
        <f>+'10.ค่าใช้จ่าย(แยกกลุ่ม)'!AF36</f>
        <v>0.22363281867108697</v>
      </c>
      <c r="T33" s="15">
        <f>+'10.ค่าใช้จ่าย(แยกกลุ่ม)'!AG36</f>
        <v>-0.63624704167973312</v>
      </c>
      <c r="U33" s="15">
        <f>+'10.ค่าใช้จ่าย(แยกกลุ่ม)'!AH36</f>
        <v>-0.21897410523187927</v>
      </c>
      <c r="V33" s="15">
        <f>+'10.ค่าใช้จ่าย(แยกกลุ่ม)'!AI36</f>
        <v>-0.32405413815096873</v>
      </c>
      <c r="W33" s="15">
        <f>+'10.ค่าใช้จ่าย(แยกกลุ่ม)'!AJ36</f>
        <v>1.3878343128075172E-2</v>
      </c>
      <c r="X33" s="15">
        <f>+'10.ค่าใช้จ่าย(แยกกลุ่ม)'!AK36</f>
        <v>0.18209344553422593</v>
      </c>
    </row>
    <row r="34" spans="1:24">
      <c r="A34" s="299" t="str">
        <f>+'10.ค่าใช้จ่าย(แยกกลุ่ม)'!B49</f>
        <v>ท่าลี่,รพช.</v>
      </c>
      <c r="B34" s="299">
        <f>+'10.ค่าใช้จ่าย(แยกกลุ่ม)'!C49</f>
        <v>10083.360803339408</v>
      </c>
      <c r="C34" s="299">
        <f>+'10.ค่าใช้จ่าย(แยกกลุ่ม)'!D49</f>
        <v>19.934936706758734</v>
      </c>
      <c r="D34" s="299">
        <f>+'10.ค่าใช้จ่าย(แยกกลุ่ม)'!E49</f>
        <v>1738.6636564820296</v>
      </c>
      <c r="E34" s="299">
        <f>+'10.ค่าใช้จ่าย(แยกกลุ่ม)'!F49</f>
        <v>645.0802880046549</v>
      </c>
      <c r="F34" s="299">
        <f>+'10.ค่าใช้จ่าย(แยกกลุ่ม)'!G49</f>
        <v>944.87080356693241</v>
      </c>
      <c r="G34" s="299">
        <f>+'10.ค่าใช้จ่าย(แยกกลุ่ม)'!H49</f>
        <v>692.55393105197379</v>
      </c>
      <c r="H34" s="299">
        <f>+'10.ค่าใช้จ่าย(แยกกลุ่ม)'!I49</f>
        <v>251.74896436054539</v>
      </c>
      <c r="I34" s="299">
        <f>+'10.ค่าใช้จ่าย(แยกกลุ่ม)'!J49</f>
        <v>33.648725718936021</v>
      </c>
      <c r="J34" s="299">
        <f>+'10.ค่าใช้จ่าย(แยกกลุ่ม)'!K49</f>
        <v>409.8815737643684</v>
      </c>
      <c r="K34" s="299">
        <f>+'10.ค่าใช้จ่าย(แยกกลุ่ม)'!L49</f>
        <v>27.670826189954237</v>
      </c>
      <c r="L34" s="299">
        <f>+'10.ค่าใช้จ่าย(แยกกลุ่ม)'!M49</f>
        <v>471.26857257897814</v>
      </c>
      <c r="M34" s="16" t="str">
        <f>+'10.ค่าใช้จ่าย(แยกกลุ่ม)'!Z49</f>
        <v>ท่าลี่,รพช.</v>
      </c>
      <c r="N34" s="15">
        <f>+'10.ค่าใช้จ่าย(แยกกลุ่ม)'!AA49</f>
        <v>2.5958404519065502E-3</v>
      </c>
      <c r="O34" s="15">
        <f>+'10.ค่าใช้จ่าย(แยกกลุ่ม)'!AB49</f>
        <v>-0.71703944891258065</v>
      </c>
      <c r="P34" s="15">
        <f>+'10.ค่าใช้จ่าย(แยกกลุ่ม)'!AC49</f>
        <v>0.18169297880732987</v>
      </c>
      <c r="Q34" s="15">
        <f>+'10.ค่าใช้จ่าย(แยกกลุ่ม)'!AD49</f>
        <v>6.6388884046056839E-3</v>
      </c>
      <c r="R34" s="15">
        <f>+'10.ค่าใช้จ่าย(แยกกลุ่ม)'!AE49</f>
        <v>0.20537297923882217</v>
      </c>
      <c r="S34" s="15">
        <f>+'10.ค่าใช้จ่าย(แยกกลุ่ม)'!AF49</f>
        <v>-0.24213678895697097</v>
      </c>
      <c r="T34" s="15">
        <f>+'10.ค่าใช้จ่าย(แยกกลุ่ม)'!AG49</f>
        <v>-0.74689352302931222</v>
      </c>
      <c r="U34" s="15">
        <f>+'10.ค่าใช้จ่าย(แยกกลุ่ม)'!AH49</f>
        <v>-0.80952510809489742</v>
      </c>
      <c r="V34" s="15">
        <f>+'10.ค่าใช้จ่าย(แยกกลุ่ม)'!AI49</f>
        <v>2.6399722598409264E-2</v>
      </c>
      <c r="W34" s="15">
        <f>+'10.ค่าใช้จ่าย(แยกกลุ่ม)'!AJ49</f>
        <v>-0.5317258646337063</v>
      </c>
      <c r="X34" s="15">
        <f>+'10.ค่าใช้จ่าย(แยกกลุ่ม)'!AK49</f>
        <v>0.19677021835723033</v>
      </c>
    </row>
    <row r="35" spans="1:24">
      <c r="A35" s="299" t="str">
        <f>+'10.ค่าใช้จ่าย(แยกกลุ่ม)'!B50</f>
        <v>ภูกระดึง,รพช.</v>
      </c>
      <c r="B35" s="299">
        <f>+'10.ค่าใช้จ่าย(แยกกลุ่ม)'!C50</f>
        <v>9099.4853917842302</v>
      </c>
      <c r="C35" s="299">
        <f>+'10.ค่าใช้จ่าย(แยกกลุ่ม)'!D50</f>
        <v>45.556510502918137</v>
      </c>
      <c r="D35" s="299">
        <f>+'10.ค่าใช้จ่าย(แยกกลุ่ม)'!E50</f>
        <v>1122.4257378769332</v>
      </c>
      <c r="E35" s="299">
        <f>+'10.ค่าใช้จ่าย(แยกกลุ่ม)'!F50</f>
        <v>789.43680223146237</v>
      </c>
      <c r="F35" s="299">
        <f>+'10.ค่าใช้จ่าย(แยกกลุ่ม)'!G50</f>
        <v>506.87563084743499</v>
      </c>
      <c r="G35" s="299">
        <f>+'10.ค่าใช้จ่าย(แยกกลุ่ม)'!H50</f>
        <v>971.42193240551796</v>
      </c>
      <c r="H35" s="299">
        <f>+'10.ค่าใช้จ่าย(แยกกลุ่ม)'!I50</f>
        <v>126.97531460357278</v>
      </c>
      <c r="I35" s="299">
        <f>+'10.ค่าใช้จ่าย(แยกกลุ่ม)'!J50</f>
        <v>117.70333120890854</v>
      </c>
      <c r="J35" s="299">
        <f>+'10.ค่าใช้จ่าย(แยกกลุ่ม)'!K50</f>
        <v>248.89597358381548</v>
      </c>
      <c r="K35" s="299">
        <f>+'10.ค่าใช้จ่าย(แยกกลุ่ม)'!L50</f>
        <v>63.69657921702666</v>
      </c>
      <c r="L35" s="299">
        <f>+'10.ค่าใช้จ่าย(แยกกลุ่ม)'!M50</f>
        <v>169.28382751375702</v>
      </c>
      <c r="M35" s="16" t="str">
        <f>+'10.ค่าใช้จ่าย(แยกกลุ่ม)'!Z50</f>
        <v>ภูกระดึง,รพช.</v>
      </c>
      <c r="N35" s="15">
        <f>+'10.ค่าใช้จ่าย(แยกกลุ่ม)'!AA50</f>
        <v>-9.5231601646708394E-2</v>
      </c>
      <c r="O35" s="15">
        <f>+'10.ค่าใช้จ่าย(แยกกลุ่ม)'!AB50</f>
        <v>-0.35336161297391683</v>
      </c>
      <c r="P35" s="15">
        <f>+'10.ค่าใช้จ่าย(แยกกลุ่ม)'!AC50</f>
        <v>-0.23713674652546729</v>
      </c>
      <c r="Q35" s="15">
        <f>+'10.ค่าใช้จ่าย(แยกกลุ่ม)'!AD50</f>
        <v>0.23190523697762008</v>
      </c>
      <c r="R35" s="15">
        <f>+'10.ค่าใช้จ่าย(แยกกลุ่ม)'!AE50</f>
        <v>-0.3533780629566779</v>
      </c>
      <c r="S35" s="15">
        <f>+'10.ค่าใช้จ่าย(แยกกลุ่ม)'!AF50</f>
        <v>6.3029046492006011E-2</v>
      </c>
      <c r="T35" s="15">
        <f>+'10.ค่าใช้จ่าย(แยกกลุ่ม)'!AG50</f>
        <v>-0.87233999304351539</v>
      </c>
      <c r="U35" s="15">
        <f>+'10.ค่าใช้จ่าย(แยกกลุ่ม)'!AH50</f>
        <v>-0.33371832632964699</v>
      </c>
      <c r="V35" s="15">
        <f>+'10.ค่าใช้จ่าย(แยกกลุ่ม)'!AI50</f>
        <v>-0.37673031774501958</v>
      </c>
      <c r="W35" s="15">
        <f>+'10.ค่าใช้จ่าย(แยกกลุ่ม)'!AJ50</f>
        <v>7.7938922166064864E-2</v>
      </c>
      <c r="X35" s="15">
        <f>+'10.ค่าใช้จ่าย(แยกกลุ่ม)'!AK50</f>
        <v>-0.5701095829299444</v>
      </c>
    </row>
    <row r="36" spans="1:24">
      <c r="A36" s="299" t="str">
        <f>+'10.ค่าใช้จ่าย(แยกกลุ่ม)'!B51</f>
        <v>ภูหลวง,รพช.</v>
      </c>
      <c r="B36" s="299">
        <f>+'10.ค่าใช้จ่าย(แยกกลุ่ม)'!C51</f>
        <v>8882.8038708439835</v>
      </c>
      <c r="C36" s="299">
        <f>+'10.ค่าใช้จ่าย(แยกกลุ่ม)'!D51</f>
        <v>69.680730943285511</v>
      </c>
      <c r="D36" s="299">
        <f>+'10.ค่าใช้จ่าย(แยกกลุ่ม)'!E51</f>
        <v>954.5829883204367</v>
      </c>
      <c r="E36" s="299">
        <f>+'10.ค่าใช้จ่าย(แยกกลุ่ม)'!F51</f>
        <v>511.88510646208465</v>
      </c>
      <c r="F36" s="299">
        <f>+'10.ค่าใช้จ่าย(แยกกลุ่ม)'!G51</f>
        <v>672.92438283620675</v>
      </c>
      <c r="G36" s="299">
        <f>+'10.ค่าใช้จ่าย(แยกกลุ่ม)'!H51</f>
        <v>797.52097382949103</v>
      </c>
      <c r="H36" s="299">
        <f>+'10.ค่าใช้จ่าย(แยกกลุ่ม)'!I51</f>
        <v>818.07196223183109</v>
      </c>
      <c r="I36" s="299">
        <f>+'10.ค่าใช้จ่าย(แยกกลุ่ม)'!J51</f>
        <v>140.16026631484198</v>
      </c>
      <c r="J36" s="299">
        <f>+'10.ค่าใช้จ่าย(แยกกลุ่ม)'!K51</f>
        <v>336.29524608285647</v>
      </c>
      <c r="K36" s="299">
        <f>+'10.ค่าใช้จ่าย(แยกกลุ่ม)'!L51</f>
        <v>34.70411081508</v>
      </c>
      <c r="L36" s="299">
        <f>+'10.ค่าใช้จ่าย(แยกกลุ่ม)'!M51</f>
        <v>234.3650890684234</v>
      </c>
      <c r="M36" s="16" t="str">
        <f>+'10.ค่าใช้จ่าย(แยกกลุ่ม)'!Z51</f>
        <v>ภูหลวง,รพช.</v>
      </c>
      <c r="N36" s="15">
        <f>+'10.ค่าใช้จ่าย(แยกกลุ่ม)'!AA51</f>
        <v>-0.11677640162307509</v>
      </c>
      <c r="O36" s="15">
        <f>+'10.ค่าใช้จ่าย(แยกกลุ่ม)'!AB51</f>
        <v>-1.0937515482481707E-2</v>
      </c>
      <c r="P36" s="15">
        <f>+'10.ค่าใช้จ่าย(แยกกลุ่ม)'!AC51</f>
        <v>-0.35121205830597729</v>
      </c>
      <c r="Q36" s="15">
        <f>+'10.ค่าใช้จ่าย(แยกกลุ่ม)'!AD51</f>
        <v>-0.2012103545223384</v>
      </c>
      <c r="R36" s="15">
        <f>+'10.ค่าใช้จ่าย(แยกกลุ่ม)'!AE51</f>
        <v>-0.14154944244261847</v>
      </c>
      <c r="S36" s="15">
        <f>+'10.ค่าใช้จ่าย(แยกกลุ่ม)'!AF51</f>
        <v>-0.12727113514106589</v>
      </c>
      <c r="T36" s="15">
        <f>+'10.ค่าใช้จ่าย(แยกกลุ่ม)'!AG51</f>
        <v>-0.17751672665293</v>
      </c>
      <c r="U36" s="15">
        <f>+'10.ค่าใช้จ่าย(แยกกลุ่ม)'!AH51</f>
        <v>-0.20659665395037471</v>
      </c>
      <c r="V36" s="15">
        <f>+'10.ค่าใช้จ่าย(แยกกลุ่ม)'!AI51</f>
        <v>-0.15787054265327874</v>
      </c>
      <c r="W36" s="15">
        <f>+'10.ค่าใช้จ่าย(แยกกลุ่ม)'!AJ51</f>
        <v>-0.41270139987769894</v>
      </c>
      <c r="X36" s="15">
        <f>+'10.ค่าใช้จ่าย(แยกกลุ่ม)'!AK51</f>
        <v>-0.40483797320746651</v>
      </c>
    </row>
    <row r="37" spans="1:24">
      <c r="A37" s="299" t="str">
        <f>+'10.ค่าใช้จ่าย(แยกกลุ่ม)'!B59</f>
        <v>เอราวัณ,รพช.</v>
      </c>
      <c r="B37" s="299">
        <f>+'10.ค่าใช้จ่าย(แยกกลุ่ม)'!C59</f>
        <v>10318.650711937229</v>
      </c>
      <c r="C37" s="299">
        <f>+'10.ค่าใช้จ่าย(แยกกลุ่ม)'!D59</f>
        <v>56.014461429638068</v>
      </c>
      <c r="D37" s="299">
        <f>+'10.ค่าใช้จ่าย(แยกกลุ่ม)'!E59</f>
        <v>1475.8427319526859</v>
      </c>
      <c r="E37" s="299">
        <f>+'10.ค่าใช้จ่าย(แยกกลุ่ม)'!F59</f>
        <v>1186.0169655449454</v>
      </c>
      <c r="F37" s="299">
        <f>+'10.ค่าใช้จ่าย(แยกกลุ่ม)'!G59</f>
        <v>679.40032223837784</v>
      </c>
      <c r="G37" s="299">
        <f>+'10.ค่าใช้จ่าย(แยกกลุ่ม)'!H59</f>
        <v>846.74946621081733</v>
      </c>
      <c r="H37" s="299">
        <f>+'10.ค่าใช้จ่าย(แยกกลุ่ม)'!I59</f>
        <v>751.02797972256064</v>
      </c>
      <c r="I37" s="299">
        <f>+'10.ค่าใช้จ่าย(แยกกลุ่ม)'!J59</f>
        <v>142.38613589028176</v>
      </c>
      <c r="J37" s="299">
        <f>+'10.ค่าใช้จ่าย(แยกกลุ่ม)'!K59</f>
        <v>444.67219012937568</v>
      </c>
      <c r="K37" s="299">
        <f>+'10.ค่าใช้จ่าย(แยกกลุ่ม)'!L59</f>
        <v>116.86307925404873</v>
      </c>
      <c r="L37" s="299">
        <f>+'10.ค่าใช้จ่าย(แยกกลุ่ม)'!M59</f>
        <v>827.96182042851592</v>
      </c>
      <c r="M37" s="16" t="str">
        <f>+'10.ค่าใช้จ่าย(แยกกลุ่ม)'!Z59</f>
        <v>เอราวัณ,รพช.</v>
      </c>
      <c r="N37" s="15">
        <f>+'10.ค่าใช้จ่าย(แยกกลุ่ม)'!AA59</f>
        <v>2.5990885840182117E-2</v>
      </c>
      <c r="O37" s="15">
        <f>+'10.ค่าใช้จ่าย(แยกกลุ่ม)'!AB59</f>
        <v>-0.20491932790427927</v>
      </c>
      <c r="P37" s="15">
        <f>+'10.ค่าใช้จ่าย(แยกกลุ่ม)'!AC59</f>
        <v>3.0651918618179734E-3</v>
      </c>
      <c r="Q37" s="15">
        <f>+'10.ค่าใช้จ่าย(แยกกลุ่ม)'!AD59</f>
        <v>0.85076310968682434</v>
      </c>
      <c r="R37" s="15">
        <f>+'10.ค่าใช้จ่าย(แยกกลุ่ม)'!AE59</f>
        <v>-0.13328807767073927</v>
      </c>
      <c r="S37" s="15">
        <f>+'10.ค่าใช้จ่าย(แยกกลุ่ม)'!AF59</f>
        <v>-7.34002932641762E-2</v>
      </c>
      <c r="T37" s="15">
        <f>+'10.ค่าใช้จ่าย(แยกกลุ่ม)'!AG59</f>
        <v>-0.24492223220529089</v>
      </c>
      <c r="U37" s="15">
        <f>+'10.ค่าใช้จ่าย(แยกกลุ่ม)'!AH59</f>
        <v>-0.19399670379719083</v>
      </c>
      <c r="V37" s="15">
        <f>+'10.ค่าใช้จ่าย(แยกกลุ่ม)'!AI59</f>
        <v>0.11352020146775089</v>
      </c>
      <c r="W37" s="15">
        <f>+'10.ค่าใช้จ่าย(แยกกลุ่ม)'!AJ59</f>
        <v>0.97767703133488637</v>
      </c>
      <c r="X37" s="15">
        <f>+'10.ค่าใช้จ่าย(แยกกลุ่ม)'!AK59</f>
        <v>1.1025803677151143</v>
      </c>
    </row>
    <row r="38" spans="1:24">
      <c r="A38" s="299" t="str">
        <f>+'10.ค่าใช้จ่าย(แยกกลุ่ม)'!B80</f>
        <v>ปากชม,รพช.</v>
      </c>
      <c r="B38" s="299">
        <f>+'10.ค่าใช้จ่าย(แยกกลุ่ม)'!C80</f>
        <v>8639.9363377999107</v>
      </c>
      <c r="C38" s="299">
        <f>+'10.ค่าใช้จ่าย(แยกกลุ่ม)'!D80</f>
        <v>90.657188213013967</v>
      </c>
      <c r="D38" s="299">
        <f>+'10.ค่าใช้จ่าย(แยกกลุ่ม)'!E80</f>
        <v>1230.7334515507184</v>
      </c>
      <c r="E38" s="299">
        <f>+'10.ค่าใช้จ่าย(แยกกลุ่ม)'!F80</f>
        <v>748.02574804139476</v>
      </c>
      <c r="F38" s="299">
        <f>+'10.ค่าใช้จ่าย(แยกกลุ่ม)'!G80</f>
        <v>605.28436651272602</v>
      </c>
      <c r="G38" s="299">
        <f>+'10.ค่าใช้จ่าย(แยกกลุ่ม)'!H80</f>
        <v>607.5700130911622</v>
      </c>
      <c r="H38" s="299">
        <f>+'10.ค่าใช้จ่าย(แยกกลุ่ม)'!I80</f>
        <v>485.1956703681488</v>
      </c>
      <c r="I38" s="299">
        <f>+'10.ค่าใช้จ่าย(แยกกลุ่ม)'!J80</f>
        <v>224.75165464400774</v>
      </c>
      <c r="J38" s="299">
        <f>+'10.ค่าใช้จ่าย(แยกกลุ่ม)'!K80</f>
        <v>432.38524470077056</v>
      </c>
      <c r="K38" s="299">
        <f>+'10.ค่าใช้จ่าย(แยกกลุ่ม)'!L80</f>
        <v>48.726417714617085</v>
      </c>
      <c r="L38" s="299">
        <f>+'10.ค่าใช้จ่าย(แยกกลุ่ม)'!M80</f>
        <v>351.81518862370262</v>
      </c>
      <c r="M38" s="16" t="str">
        <f>+'10.ค่าใช้จ่าย(แยกกลุ่ม)'!Z80</f>
        <v>ปากชม,รพช.</v>
      </c>
      <c r="N38" s="15">
        <f>+'10.ค่าใช้จ่าย(แยกกลุ่ม)'!AA80</f>
        <v>-0.18393288662482127</v>
      </c>
      <c r="O38" s="15">
        <f>+'10.ค่าใช้จ่าย(แยกกลุ่ม)'!AB80</f>
        <v>0.34331625875482624</v>
      </c>
      <c r="P38" s="15">
        <f>+'10.ค่าใช้จ่าย(แยกกลุ่ม)'!AC80</f>
        <v>-0.36101062640286302</v>
      </c>
      <c r="Q38" s="15">
        <f>+'10.ค่าใช้จ่าย(แยกกลุ่ม)'!AD80</f>
        <v>-2.304033114975752E-2</v>
      </c>
      <c r="R38" s="15">
        <f>+'10.ค่าใช้จ่าย(แยกกลุ่ม)'!AE80</f>
        <v>-0.2158426376244108</v>
      </c>
      <c r="S38" s="15">
        <f>+'10.ค่าใช้จ่าย(แยกกลุ่ม)'!AF80</f>
        <v>-0.29424343091134569</v>
      </c>
      <c r="T38" s="15">
        <f>+'10.ค่าใช้จ่าย(แยกกลุ่ม)'!AG80</f>
        <v>-0.33583910172697001</v>
      </c>
      <c r="U38" s="15">
        <f>+'10.ค่าใช้จ่าย(แยกกลุ่ม)'!AH80</f>
        <v>-0.37823382693560875</v>
      </c>
      <c r="V38" s="15">
        <f>+'10.ค่าใช้จ่าย(แยกกลุ่ม)'!AI80</f>
        <v>-4.8085731417867358E-2</v>
      </c>
      <c r="W38" s="15">
        <f>+'10.ค่าใช้จ่าย(แยกกลุ่ม)'!AJ80</f>
        <v>-0.4012526937656431</v>
      </c>
      <c r="X38" s="15">
        <f>+'10.ค่าใช้จ่าย(แยกกลุ่ม)'!AK80</f>
        <v>-0.42661127449588709</v>
      </c>
    </row>
    <row r="39" spans="1:24">
      <c r="A39" s="299" t="str">
        <f>+'10.ค่าใช้จ่าย(แยกกลุ่ม)'!B92</f>
        <v>ผาขาว,รพช.</v>
      </c>
      <c r="B39" s="299">
        <f>+'10.ค่าใช้จ่าย(แยกกลุ่ม)'!C92</f>
        <v>8706.2959745919652</v>
      </c>
      <c r="C39" s="299">
        <f>+'10.ค่าใช้จ่าย(แยกกลุ่ม)'!D92</f>
        <v>41.815885859589748</v>
      </c>
      <c r="D39" s="299">
        <f>+'10.ค่าใช้จ่าย(แยกกลุ่ม)'!E92</f>
        <v>1424.0421418415428</v>
      </c>
      <c r="E39" s="299">
        <f>+'10.ค่าใช้จ่าย(แยกกลุ่ม)'!F92</f>
        <v>547.09743458657783</v>
      </c>
      <c r="F39" s="299">
        <f>+'10.ค่าใช้จ่าย(แยกกลุ่ม)'!G92</f>
        <v>1013.5912911415852</v>
      </c>
      <c r="G39" s="299">
        <f>+'10.ค่าใช้จ่าย(แยกกลุ่ม)'!H92</f>
        <v>856.82836146177306</v>
      </c>
      <c r="H39" s="299">
        <f>+'10.ค่าใช้จ่าย(แยกกลุ่ม)'!I92</f>
        <v>352.1622760836018</v>
      </c>
      <c r="I39" s="299">
        <f>+'10.ค่าใช้จ่าย(แยกกลุ่ม)'!J92</f>
        <v>116.83864169548073</v>
      </c>
      <c r="J39" s="299">
        <f>+'10.ค่าใช้จ่าย(แยกกลุ่ม)'!K92</f>
        <v>392.28605274807791</v>
      </c>
      <c r="K39" s="299">
        <f>+'10.ค่าใช้จ่าย(แยกกลุ่ม)'!L92</f>
        <v>116.59336946162192</v>
      </c>
      <c r="L39" s="299">
        <f>+'10.ค่าใช้จ่าย(แยกกลุ่ม)'!M92</f>
        <v>139.39362693977779</v>
      </c>
      <c r="M39" s="16" t="str">
        <f>+'10.ค่าใช้จ่าย(แยกกลุ่ม)'!Z92</f>
        <v>ผาขาว,รพช.</v>
      </c>
      <c r="N39" s="15">
        <f>+'10.ค่าใช้จ่าย(แยกกลุ่ม)'!AA92</f>
        <v>-5.938187461821251E-2</v>
      </c>
      <c r="O39" s="15">
        <f>+'10.ค่าใช้จ่าย(แยกกลุ่ม)'!AB92</f>
        <v>-0.10840926150383133</v>
      </c>
      <c r="P39" s="15">
        <f>+'10.ค่าใช้จ่าย(แยกกลุ่ม)'!AC92</f>
        <v>-4.8692751567547099E-2</v>
      </c>
      <c r="Q39" s="15">
        <f>+'10.ค่าใช้จ่าย(แยกกลุ่ม)'!AD92</f>
        <v>-4.9078551922660356E-2</v>
      </c>
      <c r="R39" s="15">
        <f>+'10.ค่าใช้จ่าย(แยกกลุ่ม)'!AE92</f>
        <v>0.40236207520432921</v>
      </c>
      <c r="S39" s="15">
        <f>+'10.ค่าใช้จ่าย(แยกกลุ่ม)'!AF92</f>
        <v>-5.708984487904422E-2</v>
      </c>
      <c r="T39" s="15">
        <f>+'10.ค่าใช้จ่าย(แยกกลุ่ม)'!AG92</f>
        <v>-0.55842118437194777</v>
      </c>
      <c r="U39" s="15">
        <f>+'10.ค่าใช้จ่าย(แยกกลุ่ม)'!AH92</f>
        <v>-0.30633344365579745</v>
      </c>
      <c r="V39" s="15">
        <f>+'10.ค่าใช้จ่าย(แยกกลุ่ม)'!AI92</f>
        <v>-4.6363546170145507E-2</v>
      </c>
      <c r="W39" s="15">
        <f>+'10.ค่าใช้จ่าย(แยกกลุ่ม)'!AJ92</f>
        <v>2.7608567491395362</v>
      </c>
      <c r="X39" s="15">
        <f>+'10.ค่าใช้จ่าย(แยกกลุ่ม)'!AK92</f>
        <v>-0.62368612913986254</v>
      </c>
    </row>
    <row r="40" spans="1:24">
      <c r="A40" s="299" t="str">
        <f>+'10.ค่าใช้จ่าย(แยกกลุ่ม)'!B99</f>
        <v>เชียงคาน,รพช.</v>
      </c>
      <c r="B40" s="299">
        <f>+'10.ค่าใช้จ่าย(แยกกลุ่ม)'!C99</f>
        <v>8113.8481567566532</v>
      </c>
      <c r="C40" s="299">
        <f>+'10.ค่าใช้จ่าย(แยกกลุ่ม)'!D99</f>
        <v>35.91599302691813</v>
      </c>
      <c r="D40" s="299">
        <f>+'10.ค่าใช้จ่าย(แยกกลุ่ม)'!E99</f>
        <v>1523.7112744434771</v>
      </c>
      <c r="E40" s="299">
        <f>+'10.ค่าใช้จ่าย(แยกกลุ่ม)'!F99</f>
        <v>669.80462297372742</v>
      </c>
      <c r="F40" s="299">
        <f>+'10.ค่าใช้จ่าย(แยกกลุ่ม)'!G99</f>
        <v>623.74948490476152</v>
      </c>
      <c r="G40" s="299">
        <f>+'10.ค่าใช้จ่าย(แยกกลุ่ม)'!H99</f>
        <v>484.50441375422304</v>
      </c>
      <c r="H40" s="299">
        <f>+'10.ค่าใช้จ่าย(แยกกลุ่ม)'!I99</f>
        <v>219.026026566311</v>
      </c>
      <c r="I40" s="299">
        <f>+'10.ค่าใช้จ่าย(แยกกลุ่ม)'!J99</f>
        <v>107.89826459289461</v>
      </c>
      <c r="J40" s="299">
        <f>+'10.ค่าใช้จ่าย(แยกกลุ่ม)'!K99</f>
        <v>330.33330018828912</v>
      </c>
      <c r="K40" s="299">
        <f>+'10.ค่าใช้จ่าย(แยกกลุ่ม)'!L99</f>
        <v>20.62547184192184</v>
      </c>
      <c r="L40" s="299">
        <f>+'10.ค่าใช้จ่าย(แยกกลุ่ม)'!M99</f>
        <v>294.88777077316803</v>
      </c>
      <c r="M40" s="16" t="str">
        <f>+'10.ค่าใช้จ่าย(แยกกลุ่ม)'!Z99</f>
        <v>เชียงคาน,รพช.</v>
      </c>
      <c r="N40" s="15">
        <f>+'10.ค่าใช้จ่าย(แยกกลุ่ม)'!AA99</f>
        <v>4.2996937305076574E-2</v>
      </c>
      <c r="O40" s="15">
        <f>+'10.ค่าใช้จ่าย(แยกกลุ่ม)'!AB99</f>
        <v>-6.5770917481791091E-2</v>
      </c>
      <c r="P40" s="15">
        <f>+'10.ค่าใช้จ่าย(แยกกลุ่ม)'!AC99</f>
        <v>-2.8312364740480492E-2</v>
      </c>
      <c r="Q40" s="15">
        <f>+'10.ค่าใช้จ่าย(แยกกลุ่ม)'!AD99</f>
        <v>-4.2277265585208772E-2</v>
      </c>
      <c r="R40" s="15">
        <f>+'10.ค่าใช้จ่าย(แยกกลุ่ม)'!AE99</f>
        <v>0.31078637030819212</v>
      </c>
      <c r="S40" s="15">
        <f>+'10.ค่าใช้จ่าย(แยกกลุ่ม)'!AF99</f>
        <v>-0.13834892238285137</v>
      </c>
      <c r="T40" s="15">
        <f>+'10.ค่าใช้จ่าย(แยกกลุ่ม)'!AG99</f>
        <v>-0.72128835199538799</v>
      </c>
      <c r="U40" s="15">
        <f>+'10.ค่าใช้จ่าย(แยกกลุ่ม)'!AH99</f>
        <v>-0.69867091305379636</v>
      </c>
      <c r="V40" s="15">
        <f>+'10.ค่าใช้จ่าย(แยกกลุ่ม)'!AI99</f>
        <v>-4.041141129383085E-2</v>
      </c>
      <c r="W40" s="15">
        <f>+'10.ค่าใช้จ่าย(แยกกลุ่ม)'!AJ99</f>
        <v>-0.71232619524907093</v>
      </c>
      <c r="X40" s="15">
        <f>+'10.ค่าใช้จ่าย(แยกกลุ่ม)'!AK99</f>
        <v>-0.34959690015042305</v>
      </c>
    </row>
    <row r="41" spans="1:24">
      <c r="A41" s="299" t="str">
        <f>+'10.ค่าใช้จ่าย(แยกกลุ่ม)'!B103</f>
        <v>สมเด็จพระยุพราชด่านซ้าย,รพช.</v>
      </c>
      <c r="B41" s="299">
        <f>+'10.ค่าใช้จ่าย(แยกกลุ่ม)'!C103</f>
        <v>8564.7329311187405</v>
      </c>
      <c r="C41" s="299">
        <f>+'10.ค่าใช้จ่าย(แยกกลุ่ม)'!D103</f>
        <v>34.291939613928932</v>
      </c>
      <c r="D41" s="299">
        <f>+'10.ค่าใช้จ่าย(แยกกลุ่ม)'!E103</f>
        <v>1990.1626476315851</v>
      </c>
      <c r="E41" s="299">
        <f>+'10.ค่าใช้จ่าย(แยกกลุ่ม)'!F103</f>
        <v>633.41601647080665</v>
      </c>
      <c r="F41" s="299">
        <f>+'10.ค่าใช้จ่าย(แยกกลุ่ม)'!G103</f>
        <v>315.57613381186343</v>
      </c>
      <c r="G41" s="299">
        <f>+'10.ค่าใช้จ่าย(แยกกลุ่ม)'!H103</f>
        <v>472.92095297025202</v>
      </c>
      <c r="H41" s="299">
        <f>+'10.ค่าใช้จ่าย(แยกกลุ่ม)'!I103</f>
        <v>192.29744105448472</v>
      </c>
      <c r="I41" s="299">
        <f>+'10.ค่าใช้จ่าย(แยกกลุ่ม)'!J103</f>
        <v>883.05516806954017</v>
      </c>
      <c r="J41" s="299">
        <f>+'10.ค่าใช้จ่าย(แยกกลุ่ม)'!K103</f>
        <v>250.74059506582492</v>
      </c>
      <c r="K41" s="299">
        <f>+'10.ค่าใช้จ่าย(แยกกลุ่ม)'!L103</f>
        <v>323.12357577612346</v>
      </c>
      <c r="L41" s="299">
        <f>+'10.ค่าใช้จ่าย(แยกกลุ่ม)'!M103</f>
        <v>244.08016546640891</v>
      </c>
      <c r="M41" s="16" t="str">
        <f>+'10.ค่าใช้จ่าย(แยกกลุ่ม)'!Z103</f>
        <v>สมเด็จพระยุพราชด่านซ้าย,รพช.</v>
      </c>
      <c r="N41" s="15">
        <f>+'10.ค่าใช้จ่าย(แยกกลุ่ม)'!AA103</f>
        <v>0.10095604988047495</v>
      </c>
      <c r="O41" s="15">
        <f>+'10.ค่าใช้จ่าย(แยกกลุ่ม)'!AB103</f>
        <v>-0.10801499322933711</v>
      </c>
      <c r="P41" s="15">
        <f>+'10.ค่าใช้จ่าย(แยกกลุ่ม)'!AC103</f>
        <v>0.26914886651689945</v>
      </c>
      <c r="Q41" s="15">
        <f>+'10.ค่าใช้จ่าย(แยกกลุ่ม)'!AD103</f>
        <v>-9.4307655532051685E-2</v>
      </c>
      <c r="R41" s="15">
        <f>+'10.ค่าใช้จ่าย(แยกกลุ่ม)'!AE103</f>
        <v>-0.33682847841019986</v>
      </c>
      <c r="S41" s="15">
        <f>+'10.ค่าใช้จ่าย(แยกกลุ่ม)'!AF103</f>
        <v>-0.15894915054116013</v>
      </c>
      <c r="T41" s="15">
        <f>+'10.ค่าใช้จ่าย(แยกกลุ่ม)'!AG103</f>
        <v>-0.7553006026562834</v>
      </c>
      <c r="U41" s="15">
        <f>+'10.ค่าใช้จ่าย(แยกกลุ่ม)'!AH103</f>
        <v>1.4661212904720231</v>
      </c>
      <c r="V41" s="15">
        <f>+'10.ค่าใช้จ่าย(แยกกลุ่ม)'!AI103</f>
        <v>-0.27162107600591839</v>
      </c>
      <c r="W41" s="15">
        <f>+'10.ค่าใช้จ่าย(แยกกลุ่ม)'!AJ103</f>
        <v>3.5067666408150044</v>
      </c>
      <c r="X41" s="15">
        <f>+'10.ค่าใช้จ่าย(แยกกลุ่ม)'!AK103</f>
        <v>-0.46165791882477486</v>
      </c>
    </row>
    <row r="42" spans="1:24">
      <c r="A42" s="299" t="str">
        <f>+'10.ค่าใช้จ่าย(แยกกลุ่ม)'!B122</f>
        <v>วังสะพุง,รพช.</v>
      </c>
      <c r="B42" s="299">
        <f>+'10.ค่าใช้จ่าย(แยกกลุ่ม)'!C122</f>
        <v>7771.641629373129</v>
      </c>
      <c r="C42" s="299">
        <f>+'10.ค่าใช้จ่าย(แยกกลุ่ม)'!D122</f>
        <v>47.779708512957797</v>
      </c>
      <c r="D42" s="299">
        <f>+'10.ค่าใช้จ่าย(แยกกลุ่ม)'!E122</f>
        <v>1597.0173106921688</v>
      </c>
      <c r="E42" s="299">
        <f>+'10.ค่าใช้จ่าย(แยกกลุ่ม)'!F122</f>
        <v>783.37980272821017</v>
      </c>
      <c r="F42" s="299">
        <f>+'10.ค่าใช้จ่าย(แยกกลุ่ม)'!G122</f>
        <v>985.54392835313604</v>
      </c>
      <c r="G42" s="299">
        <f>+'10.ค่าใช้จ่าย(แยกกลุ่ม)'!H122</f>
        <v>957.93540659339567</v>
      </c>
      <c r="H42" s="299">
        <f>+'10.ค่าใช้จ่าย(แยกกลุ่ม)'!I122</f>
        <v>541.23822110195454</v>
      </c>
      <c r="I42" s="299">
        <f>+'10.ค่าใช้จ่าย(แยกกลุ่ม)'!J122</f>
        <v>540.47018033173015</v>
      </c>
      <c r="J42" s="299">
        <f>+'10.ค่าใช้จ่าย(แยกกลุ่ม)'!K122</f>
        <v>326.16592758177734</v>
      </c>
      <c r="K42" s="299">
        <f>+'10.ค่าใช้จ่าย(แยกกลุ่ม)'!L122</f>
        <v>6.8575923020172525</v>
      </c>
      <c r="L42" s="299">
        <f>+'10.ค่าใช้จ่าย(แยกกลุ่ม)'!M122</f>
        <v>141.77699669377895</v>
      </c>
      <c r="M42" s="16" t="str">
        <f>+'10.ค่าใช้จ่าย(แยกกลุ่ม)'!Z122</f>
        <v>วังสะพุง,รพช.</v>
      </c>
      <c r="N42" s="15">
        <f>+'10.ค่าใช้จ่าย(แยกกลุ่ม)'!AA122</f>
        <v>8.9849748131550056E-2</v>
      </c>
      <c r="O42" s="15">
        <f>+'10.ค่าใช้จ่าย(แยกกลุ่ม)'!AB122</f>
        <v>-0.23836757713863529</v>
      </c>
      <c r="P42" s="15">
        <f>+'10.ค่าใช้จ่าย(แยกกลุ่ม)'!AC122</f>
        <v>-2.4022502592858097E-2</v>
      </c>
      <c r="Q42" s="15">
        <f>+'10.ค่าใช้จ่าย(แยกกลุ่ม)'!AD122</f>
        <v>7.0340680244038736E-2</v>
      </c>
      <c r="R42" s="15">
        <f>+'10.ค่าใช้จ่าย(แยกกลุ่ม)'!AE122</f>
        <v>0.54061558280100497</v>
      </c>
      <c r="S42" s="15">
        <f>+'10.ค่าใช้จ่าย(แยกกลุ่ม)'!AF122</f>
        <v>0.70710909413951395</v>
      </c>
      <c r="T42" s="15">
        <f>+'10.ค่าใช้จ่าย(แยกกลุ่ม)'!AG122</f>
        <v>-0.2244190470162308</v>
      </c>
      <c r="U42" s="15">
        <f>+'10.ค่าใช้จ่าย(แยกกลุ่ม)'!AH122</f>
        <v>-1.4919105323883684E-2</v>
      </c>
      <c r="V42" s="15">
        <f>+'10.ค่าใช้จ่าย(แยกกลุ่ม)'!AI122</f>
        <v>-6.6616869585050448E-2</v>
      </c>
      <c r="W42" s="15">
        <f>+'10.ค่าใช้จ่าย(แยกกลุ่ม)'!AJ122</f>
        <v>-0.83554257918556107</v>
      </c>
      <c r="X42" s="15">
        <f>+'10.ค่าใช้จ่าย(แยกกลุ่ม)'!AK122</f>
        <v>-6.2315819125181946E-3</v>
      </c>
    </row>
    <row r="43" spans="1:24">
      <c r="A43" s="299" t="str">
        <f>+'10.ค่าใช้จ่าย(แยกกลุ่ม)'!B142</f>
        <v>เลย,รพท.</v>
      </c>
      <c r="B43" s="299">
        <f>+'10.ค่าใช้จ่าย(แยกกลุ่ม)'!C142</f>
        <v>6736.466136955436</v>
      </c>
      <c r="C43" s="299">
        <f>+'10.ค่าใช้จ่าย(แยกกลุ่ม)'!D142</f>
        <v>66.105590502413364</v>
      </c>
      <c r="D43" s="299">
        <f>+'10.ค่าใช้จ่าย(แยกกลุ่ม)'!E142</f>
        <v>1973.1363377790822</v>
      </c>
      <c r="E43" s="299">
        <f>+'10.ค่าใช้จ่าย(แยกกลุ่ม)'!F142</f>
        <v>1539.8865078960346</v>
      </c>
      <c r="F43" s="299">
        <f>+'10.ค่าใช้จ่าย(แยกกลุ่ม)'!G142</f>
        <v>157.6258418745409</v>
      </c>
      <c r="G43" s="299">
        <f>+'10.ค่าใช้จ่าย(แยกกลุ่ม)'!H142</f>
        <v>460.02828482404954</v>
      </c>
      <c r="H43" s="299">
        <f>+'10.ค่าใช้จ่าย(แยกกลุ่ม)'!I142</f>
        <v>302.57048899086391</v>
      </c>
      <c r="I43" s="299">
        <f>+'10.ค่าใช้จ่าย(แยกกลุ่ม)'!J142</f>
        <v>790.76636927991478</v>
      </c>
      <c r="J43" s="299">
        <f>+'10.ค่าใช้จ่าย(แยกกลุ่ม)'!K142</f>
        <v>266.08031676788693</v>
      </c>
      <c r="K43" s="299">
        <f>+'10.ค่าใช้จ่าย(แยกกลุ่ม)'!L142</f>
        <v>306.0076446938109</v>
      </c>
      <c r="L43" s="299">
        <f>+'10.ค่าใช้จ่าย(แยกกลุ่ม)'!M142</f>
        <v>26.397667100977451</v>
      </c>
      <c r="M43" s="16" t="str">
        <f>+'10.ค่าใช้จ่าย(แยกกลุ่ม)'!Z142</f>
        <v>เลย,รพท.</v>
      </c>
      <c r="N43" s="15">
        <f>+'10.ค่าใช้จ่าย(แยกกลุ่ม)'!AA142</f>
        <v>-2.2626546187502275E-2</v>
      </c>
      <c r="O43" s="15">
        <f>+'10.ค่าใช้จ่าย(แยกกลุ่ม)'!AB142</f>
        <v>-6.4400322399171983E-2</v>
      </c>
      <c r="P43" s="15">
        <f>+'10.ค่าใช้จ่าย(แยกกลุ่ม)'!AC142</f>
        <v>-7.3104841872637563E-2</v>
      </c>
      <c r="Q43" s="15">
        <f>+'10.ค่าใช้จ่าย(แยกกลุ่ม)'!AD142</f>
        <v>0.27732916407102715</v>
      </c>
      <c r="R43" s="15">
        <f>+'10.ค่าใช้จ่าย(แยกกลุ่ม)'!AE142</f>
        <v>-0.25849635402934057</v>
      </c>
      <c r="S43" s="15">
        <f>+'10.ค่าใช้จ่าย(แยกกลุ่ม)'!AF142</f>
        <v>0.1216745917836365</v>
      </c>
      <c r="T43" s="15">
        <f>+'10.ค่าใช้จ่าย(แยกกลุ่ม)'!AG142</f>
        <v>-0.17236640994435073</v>
      </c>
      <c r="U43" s="15">
        <f>+'10.ค่าใช้จ่าย(แยกกลุ่ม)'!AH142</f>
        <v>0.37743853955769879</v>
      </c>
      <c r="V43" s="15">
        <f>+'10.ค่าใช้จ่าย(แยกกลุ่ม)'!AI142</f>
        <v>-0.20569887642933499</v>
      </c>
      <c r="W43" s="15">
        <f>+'10.ค่าใช้จ่าย(แยกกลุ่ม)'!AJ142</f>
        <v>0.99547995628452635</v>
      </c>
      <c r="X43" s="15">
        <f>+'10.ค่าใช้จ่าย(แยกกลุ่ม)'!AK142</f>
        <v>-0.85088805863768324</v>
      </c>
    </row>
    <row r="45" spans="1:24">
      <c r="A45" s="377" t="s">
        <v>49</v>
      </c>
      <c r="B45" s="386" t="s">
        <v>248</v>
      </c>
      <c r="C45" s="387"/>
      <c r="D45" s="387"/>
      <c r="E45" s="387"/>
      <c r="F45" s="387"/>
      <c r="G45" s="387"/>
      <c r="H45" s="387"/>
      <c r="I45" s="387"/>
      <c r="J45" s="387"/>
      <c r="K45" s="387"/>
      <c r="L45" s="388"/>
      <c r="M45" s="377" t="s">
        <v>49</v>
      </c>
      <c r="N45" s="386" t="s">
        <v>731</v>
      </c>
      <c r="O45" s="387"/>
      <c r="P45" s="387"/>
      <c r="Q45" s="387"/>
      <c r="R45" s="387"/>
      <c r="S45" s="387"/>
      <c r="T45" s="387"/>
      <c r="U45" s="387"/>
      <c r="V45" s="387"/>
      <c r="W45" s="387"/>
      <c r="X45" s="388"/>
    </row>
    <row r="46" spans="1:24">
      <c r="A46" s="377"/>
      <c r="B46" s="38" t="s">
        <v>5</v>
      </c>
      <c r="C46" s="38" t="s">
        <v>8</v>
      </c>
      <c r="D46" s="38" t="s">
        <v>11</v>
      </c>
      <c r="E46" s="38" t="s">
        <v>17</v>
      </c>
      <c r="F46" s="38" t="s">
        <v>20</v>
      </c>
      <c r="G46" s="38" t="s">
        <v>23</v>
      </c>
      <c r="H46" s="38" t="s">
        <v>26</v>
      </c>
      <c r="I46" s="38" t="s">
        <v>29</v>
      </c>
      <c r="J46" s="38" t="s">
        <v>32</v>
      </c>
      <c r="K46" s="38" t="s">
        <v>35</v>
      </c>
      <c r="L46" s="38" t="s">
        <v>38</v>
      </c>
      <c r="M46" s="377"/>
      <c r="N46" s="38" t="s">
        <v>5</v>
      </c>
      <c r="O46" s="38" t="s">
        <v>8</v>
      </c>
      <c r="P46" s="38" t="s">
        <v>11</v>
      </c>
      <c r="Q46" s="38" t="s">
        <v>17</v>
      </c>
      <c r="R46" s="38" t="s">
        <v>20</v>
      </c>
      <c r="S46" s="38" t="s">
        <v>23</v>
      </c>
      <c r="T46" s="38" t="s">
        <v>26</v>
      </c>
      <c r="U46" s="38" t="s">
        <v>29</v>
      </c>
      <c r="V46" s="38" t="s">
        <v>32</v>
      </c>
      <c r="W46" s="38" t="s">
        <v>35</v>
      </c>
      <c r="X46" s="38" t="s">
        <v>38</v>
      </c>
    </row>
    <row r="47" spans="1:24">
      <c r="A47" s="299" t="str">
        <f>+'10.ค่าใช้จ่าย(แยกกลุ่ม)'!B7</f>
        <v>นิคมน้ำอูน,รพช.</v>
      </c>
      <c r="B47" s="299">
        <f>+'10.ค่าใช้จ่าย(แยกกลุ่ม)'!C7</f>
        <v>15987.253551151827</v>
      </c>
      <c r="C47" s="299">
        <f>+'10.ค่าใช้จ่าย(แยกกลุ่ม)'!D7</f>
        <v>40.607605585081288</v>
      </c>
      <c r="D47" s="299">
        <f>+'10.ค่าใช้จ่าย(แยกกลุ่ม)'!E7</f>
        <v>1407.8188280594213</v>
      </c>
      <c r="E47" s="299">
        <f>+'10.ค่าใช้จ่าย(แยกกลุ่ม)'!F7</f>
        <v>476.99364412160998</v>
      </c>
      <c r="F47" s="299">
        <f>+'10.ค่าใช้จ่าย(แยกกลุ่ม)'!G7</f>
        <v>768.08175511082834</v>
      </c>
      <c r="G47" s="299">
        <f>+'10.ค่าใช้จ่าย(แยกกลุ่ม)'!H7</f>
        <v>1129.8827362435202</v>
      </c>
      <c r="H47" s="299">
        <f>+'10.ค่าใช้จ่าย(แยกกลุ่ม)'!I7</f>
        <v>2354.8164635982748</v>
      </c>
      <c r="I47" s="299">
        <f>+'10.ค่าใช้จ่าย(แยกกลุ่ม)'!J7</f>
        <v>237.63511098558976</v>
      </c>
      <c r="J47" s="299">
        <f>+'10.ค่าใช้จ่าย(แยกกลุ่ม)'!K7</f>
        <v>433.32236802318408</v>
      </c>
      <c r="K47" s="299">
        <f>+'10.ค่าใช้จ่าย(แยกกลุ่ม)'!L7</f>
        <v>33.033648705692244</v>
      </c>
      <c r="L47" s="299">
        <f>+'10.ค่าใช้จ่าย(แยกกลุ่ม)'!M7</f>
        <v>179.91615604748094</v>
      </c>
      <c r="M47" s="16" t="str">
        <f>+'10.ค่าใช้จ่าย(แยกกลุ่ม)'!Z7</f>
        <v>นิคมน้ำอูน,รพช.</v>
      </c>
      <c r="N47" s="15">
        <f>+'10.ค่าใช้จ่าย(แยกกลุ่ม)'!AA7</f>
        <v>0.21818350603954331</v>
      </c>
      <c r="O47" s="15">
        <f>+'10.ค่าใช้จ่าย(แยกกลุ่ม)'!AB7</f>
        <v>-0.45342030429904168</v>
      </c>
      <c r="P47" s="15">
        <f>+'10.ค่าใช้จ่าย(แยกกลุ่ม)'!AC7</f>
        <v>-9.7261418420978657E-2</v>
      </c>
      <c r="Q47" s="15">
        <f>+'10.ค่าใช้จ่าย(แยกกลุ่ม)'!AD7</f>
        <v>-2.2432570812415516E-2</v>
      </c>
      <c r="R47" s="15">
        <f>+'10.ค่าใช้จ่าย(แยกกลุ่ม)'!AE7</f>
        <v>0.10015394299747823</v>
      </c>
      <c r="S47" s="15">
        <f>+'10.ค่าใช้จ่าย(แยกกลุ่ม)'!AF7</f>
        <v>0.58884605689961167</v>
      </c>
      <c r="T47" s="15">
        <f>+'10.ค่าใช้จ่าย(แยกกลุ่ม)'!AG7</f>
        <v>0.71637969834559068</v>
      </c>
      <c r="U47" s="15">
        <f>+'10.ค่าใช้จ่าย(แยกกลุ่ม)'!AH7</f>
        <v>-6.3616641810375171E-2</v>
      </c>
      <c r="V47" s="15">
        <f>+'10.ค่าใช้จ่าย(แยกกลุ่ม)'!AI7</f>
        <v>-6.5012839984325027E-2</v>
      </c>
      <c r="W47" s="15">
        <f>+'10.ค่าใช้จ่าย(แยกกลุ่ม)'!AJ7</f>
        <v>-0.39059439670386487</v>
      </c>
      <c r="X47" s="15">
        <f>+'10.ค่าใช้จ่าย(แยกกลุ่ม)'!AK7</f>
        <v>-0.66248888766015579</v>
      </c>
    </row>
    <row r="48" spans="1:24">
      <c r="A48" s="299" t="str">
        <f>+'10.ค่าใช้จ่าย(แยกกลุ่ม)'!B19</f>
        <v>เต่างอย,รพช.</v>
      </c>
      <c r="B48" s="299">
        <f>+'10.ค่าใช้จ่าย(แยกกลุ่ม)'!C19</f>
        <v>11682.284452334974</v>
      </c>
      <c r="C48" s="299">
        <f>+'10.ค่าใช้จ่าย(แยกกลุ่ม)'!D19</f>
        <v>104.04894003239143</v>
      </c>
      <c r="D48" s="299">
        <f>+'10.ค่าใช้จ่าย(แยกกลุ่ม)'!E19</f>
        <v>1087.0868252421205</v>
      </c>
      <c r="E48" s="299">
        <f>+'10.ค่าใช้จ่าย(แยกกลุ่ม)'!F19</f>
        <v>655.59666100239497</v>
      </c>
      <c r="F48" s="299">
        <f>+'10.ค่าใช้จ่าย(แยกกลุ่ม)'!G19</f>
        <v>624.74100877177091</v>
      </c>
      <c r="G48" s="299">
        <f>+'10.ค่าใช้จ่าย(แยกกลุ่ม)'!H19</f>
        <v>667.50064239363201</v>
      </c>
      <c r="H48" s="299">
        <f>+'10.ค่าใช้จ่าย(แยกกลุ่ม)'!I19</f>
        <v>385.20060348044746</v>
      </c>
      <c r="I48" s="299">
        <f>+'10.ค่าใช้จ่าย(แยกกลุ่ม)'!J19</f>
        <v>101.34271500983699</v>
      </c>
      <c r="J48" s="299">
        <f>+'10.ค่าใช้จ่าย(แยกกลุ่ม)'!K19</f>
        <v>438.52763365084661</v>
      </c>
      <c r="K48" s="299">
        <f>+'10.ค่าใช้จ่าย(แยกกลุ่ม)'!L19</f>
        <v>15.462520371450621</v>
      </c>
      <c r="L48" s="299">
        <f>+'10.ค่าใช้จ่าย(แยกกลุ่ม)'!M19</f>
        <v>5.5263678491588744</v>
      </c>
      <c r="M48" s="16" t="str">
        <f>+'10.ค่าใช้จ่าย(แยกกลุ่ม)'!Z19</f>
        <v>เต่างอย,รพช.</v>
      </c>
      <c r="N48" s="15">
        <f>+'10.ค่าใช้จ่าย(แยกกลุ่ม)'!AA19</f>
        <v>0.15382684684655953</v>
      </c>
      <c r="O48" s="15">
        <f>+'10.ค่าใช้จ่าย(แยกกลุ่ม)'!AB19</f>
        <v>0.48412996669533437</v>
      </c>
      <c r="P48" s="15">
        <f>+'10.ค่าใช้จ่าย(แยกกลุ่ม)'!AC19</f>
        <v>-0.19861105787715871</v>
      </c>
      <c r="Q48" s="15">
        <f>+'10.ค่าใช้จ่าย(แยกกลุ่ม)'!AD19</f>
        <v>5.6044552878029667E-2</v>
      </c>
      <c r="R48" s="15">
        <f>+'10.ค่าใช้จ่าย(แยกกลุ่ม)'!AE19</f>
        <v>-7.7145146046426347E-2</v>
      </c>
      <c r="S48" s="15">
        <f>+'10.ค่าใช้จ่าย(แยกกลุ่ม)'!AF19</f>
        <v>8.7090318296886321E-2</v>
      </c>
      <c r="T48" s="15">
        <f>+'10.ค่าใช้จ่าย(แยกกลุ่ม)'!AG19</f>
        <v>-0.22521250703284718</v>
      </c>
      <c r="U48" s="15">
        <f>+'10.ค่าใช้จ่าย(แยกกลุ่ม)'!AH19</f>
        <v>-0.42704571620545051</v>
      </c>
      <c r="V48" s="15">
        <f>+'10.ค่าใช้จ่าย(แยกกลุ่ม)'!AI19</f>
        <v>0.214441238157876</v>
      </c>
      <c r="W48" s="15">
        <f>+'10.ค่าใช้จ่าย(แยกกลุ่ม)'!AJ19</f>
        <v>-0.77608758617740126</v>
      </c>
      <c r="X48" s="15">
        <f>+'10.ค่าใช้จ่าย(แยกกลุ่ม)'!AK19</f>
        <v>-0.96736798584483819</v>
      </c>
    </row>
    <row r="49" spans="1:24">
      <c r="A49" s="299" t="str">
        <f>+'10.ค่าใช้จ่าย(แยกกลุ่ม)'!B37</f>
        <v>กุดบาก,รพช.</v>
      </c>
      <c r="B49" s="299">
        <f>+'10.ค่าใช้จ่าย(แยกกลุ่ม)'!C37</f>
        <v>10065.535701944853</v>
      </c>
      <c r="C49" s="299">
        <f>+'10.ค่าใช้จ่าย(แยกกลุ่ม)'!D37</f>
        <v>82.140444498597674</v>
      </c>
      <c r="D49" s="299">
        <f>+'10.ค่าใช้จ่าย(แยกกลุ่ม)'!E37</f>
        <v>926.56155207388372</v>
      </c>
      <c r="E49" s="299">
        <f>+'10.ค่าใช้จ่าย(แยกกลุ่ม)'!F37</f>
        <v>551.31213551676626</v>
      </c>
      <c r="F49" s="299">
        <f>+'10.ค่าใช้จ่าย(แยกกลุ่ม)'!G37</f>
        <v>597.18256534639613</v>
      </c>
      <c r="G49" s="299">
        <f>+'10.ค่าใช้จ่าย(แยกกลุ่ม)'!H37</f>
        <v>617.06850722073045</v>
      </c>
      <c r="H49" s="299">
        <f>+'10.ค่าใช้จ่าย(แยกกลุ่ม)'!I37</f>
        <v>1401.0118617785338</v>
      </c>
      <c r="I49" s="299">
        <f>+'10.ค่าใช้จ่าย(แยกกลุ่ม)'!J37</f>
        <v>153.27830645926403</v>
      </c>
      <c r="J49" s="299">
        <f>+'10.ค่าใช้จ่าย(แยกกลุ่ม)'!K37</f>
        <v>372.04986973080878</v>
      </c>
      <c r="K49" s="299">
        <f>+'10.ค่าใช้จ่าย(แยกกลุ่ม)'!L37</f>
        <v>20.790343230999596</v>
      </c>
      <c r="L49" s="299">
        <f>+'10.ค่าใช้จ่าย(แยกกลุ่ม)'!M37</f>
        <v>135.00708064061158</v>
      </c>
      <c r="M49" s="16" t="str">
        <f>+'10.ค่าใช้จ่าย(แยกกลุ่ม)'!Z37</f>
        <v>กุดบาก,รพช.</v>
      </c>
      <c r="N49" s="15">
        <f>+'10.ค่าใช้จ่าย(แยกกลุ่ม)'!AA37</f>
        <v>1.1753151592627178E-2</v>
      </c>
      <c r="O49" s="15">
        <f>+'10.ค่าใช้จ่าย(แยกกลุ่ม)'!AB37</f>
        <v>5.5103795365210907E-2</v>
      </c>
      <c r="P49" s="15">
        <f>+'10.ค่าใช้จ่าย(แยกกลุ่ม)'!AC37</f>
        <v>-0.27489692389850362</v>
      </c>
      <c r="Q49" s="15">
        <f>+'10.ค่าใช้จ่าย(แยกกลุ่ม)'!AD37</f>
        <v>-0.15265704273841144</v>
      </c>
      <c r="R49" s="15">
        <f>+'10.ค่าใช้จ่าย(แยกกลุ่ม)'!AE37</f>
        <v>-7.7382470820395885E-2</v>
      </c>
      <c r="S49" s="15">
        <f>+'10.ค่าใช้จ่าย(แยกกลุ่ม)'!AF37</f>
        <v>-0.12827677823385833</v>
      </c>
      <c r="T49" s="15">
        <f>+'10.ค่าใช้จ่าย(แยกกลุ่ม)'!AG37</f>
        <v>0.54826661862779036</v>
      </c>
      <c r="U49" s="15">
        <f>+'10.ค่าใช้จ่าย(แยกกลุ่ม)'!AH37</f>
        <v>-8.4561415311471197E-2</v>
      </c>
      <c r="V49" s="15">
        <f>+'10.ค่าใช้จ่าย(แยกกลุ่ม)'!AI37</f>
        <v>-4.0547430682535725E-2</v>
      </c>
      <c r="W49" s="15">
        <f>+'10.ค่าใช้จ่าย(แยกกลุ่ม)'!AJ37</f>
        <v>-0.47990434329851245</v>
      </c>
      <c r="X49" s="15">
        <f>+'10.ค่าใช้จ่าย(แยกกลุ่ม)'!AK37</f>
        <v>-0.72241035190891456</v>
      </c>
    </row>
    <row r="50" spans="1:24">
      <c r="A50" s="299" t="str">
        <f>+'10.ค่าใช้จ่าย(แยกกลุ่ม)'!B38</f>
        <v>ส่องดาว,รพช.</v>
      </c>
      <c r="B50" s="299">
        <f>+'10.ค่าใช้จ่าย(แยกกลุ่ม)'!C38</f>
        <v>9777.5851090674005</v>
      </c>
      <c r="C50" s="299">
        <f>+'10.ค่าใช้จ่าย(แยกกลุ่ม)'!D38</f>
        <v>44.395290922247931</v>
      </c>
      <c r="D50" s="299">
        <f>+'10.ค่าใช้จ่าย(แยกกลุ่ม)'!E38</f>
        <v>1015.0423093361553</v>
      </c>
      <c r="E50" s="299">
        <f>+'10.ค่าใช้จ่าย(แยกกลุ่ม)'!F38</f>
        <v>653.07605870821578</v>
      </c>
      <c r="F50" s="299">
        <f>+'10.ค่าใช้จ่าย(แยกกลุ่ม)'!G38</f>
        <v>789.20912191975049</v>
      </c>
      <c r="G50" s="299">
        <f>+'10.ค่าใช้จ่าย(แยกกลุ่ม)'!H38</f>
        <v>613.31296459715054</v>
      </c>
      <c r="H50" s="299">
        <f>+'10.ค่าใช้จ่าย(แยกกลุ่ม)'!I38</f>
        <v>720.4338947238806</v>
      </c>
      <c r="I50" s="299">
        <f>+'10.ค่าใช้จ่าย(แยกกลุ่ม)'!J38</f>
        <v>164.56457359450857</v>
      </c>
      <c r="J50" s="299">
        <f>+'10.ค่าใช้จ่าย(แยกกลุ่ม)'!K38</f>
        <v>329.59383535181121</v>
      </c>
      <c r="K50" s="299">
        <f>+'10.ค่าใช้จ่าย(แยกกลุ่ม)'!L38</f>
        <v>85.473417213260291</v>
      </c>
      <c r="L50" s="299">
        <f>+'10.ค่าใช้จ่าย(แยกกลุ่ม)'!M38</f>
        <v>673.80111516700288</v>
      </c>
      <c r="M50" s="16" t="str">
        <f>+'10.ค่าใช้จ่าย(แยกกลุ่ม)'!Z38</f>
        <v>ส่องดาว,รพช.</v>
      </c>
      <c r="N50" s="15">
        <f>+'10.ค่าใช้จ่าย(แยกกลุ่ม)'!AA38</f>
        <v>-1.7190655123038891E-2</v>
      </c>
      <c r="O50" s="15">
        <f>+'10.ค่าใช้จ่าย(แยกกลุ่ม)'!AB38</f>
        <v>-0.42973719908216246</v>
      </c>
      <c r="P50" s="15">
        <f>+'10.ค่าใช้จ่าย(แยกกลุ่ม)'!AC38</f>
        <v>-0.20565417459268415</v>
      </c>
      <c r="Q50" s="15">
        <f>+'10.ค่าใช้จ่าย(แยกกลุ่ม)'!AD38</f>
        <v>3.7497150028421018E-3</v>
      </c>
      <c r="R50" s="15">
        <f>+'10.ค่าใช้จ่าย(แยกกลุ่ม)'!AE38</f>
        <v>0.21928906221374386</v>
      </c>
      <c r="S50" s="15">
        <f>+'10.ค่าใช้จ่าย(แยกกลุ่ม)'!AF38</f>
        <v>-0.13358217573348488</v>
      </c>
      <c r="T50" s="15">
        <f>+'10.ค่าใช้จ่าย(แยกกลุ่ม)'!AG38</f>
        <v>-0.20384417822629847</v>
      </c>
      <c r="U50" s="15">
        <f>+'10.ค่าใช้จ่าย(แยกกลุ่ม)'!AH38</f>
        <v>-1.7155370376790411E-2</v>
      </c>
      <c r="V50" s="15">
        <f>+'10.ค่าใช้จ่าย(แยกกลุ่ม)'!AI38</f>
        <v>-0.15003423495808271</v>
      </c>
      <c r="W50" s="15">
        <f>+'10.ค่าใช้จ่าย(แยกกลุ่ม)'!AJ38</f>
        <v>1.1382212194441719</v>
      </c>
      <c r="X50" s="15">
        <f>+'10.ค่าใช้จ่าย(แยกกลุ่ม)'!AK38</f>
        <v>0.38541040629187312</v>
      </c>
    </row>
    <row r="51" spans="1:24">
      <c r="A51" s="299" t="str">
        <f>+'10.ค่าใช้จ่าย(แยกกลุ่ม)'!B39</f>
        <v>เจริญศิลป์,รพช.</v>
      </c>
      <c r="B51" s="299">
        <f>+'10.ค่าใช้จ่าย(แยกกลุ่ม)'!C39</f>
        <v>8722.7819477443409</v>
      </c>
      <c r="C51" s="299">
        <f>+'10.ค่าใช้จ่าย(แยกกลุ่ม)'!D39</f>
        <v>58.160122305952306</v>
      </c>
      <c r="D51" s="299">
        <f>+'10.ค่าใช้จ่าย(แยกกลุ่ม)'!E39</f>
        <v>1739.5339455981064</v>
      </c>
      <c r="E51" s="299">
        <f>+'10.ค่าใช้จ่าย(แยกกลุ่ม)'!F39</f>
        <v>883.6640059241945</v>
      </c>
      <c r="F51" s="299">
        <f>+'10.ค่าใช้จ่าย(แยกกลุ่ม)'!G39</f>
        <v>618.79458075849527</v>
      </c>
      <c r="G51" s="299">
        <f>+'10.ค่าใช้จ่าย(แยกกลุ่ม)'!H39</f>
        <v>537.26681660906013</v>
      </c>
      <c r="H51" s="299">
        <f>+'10.ค่าใช้จ่าย(แยกกลุ่ม)'!I39</f>
        <v>565.57702096069704</v>
      </c>
      <c r="I51" s="299">
        <f>+'10.ค่าใช้จ่าย(แยกกลุ่ม)'!J39</f>
        <v>253.00298231010512</v>
      </c>
      <c r="J51" s="299">
        <f>+'10.ค่าใช้จ่าย(แยกกลุ่ม)'!K39</f>
        <v>307.8815877723448</v>
      </c>
      <c r="K51" s="299">
        <f>+'10.ค่าใช้จ่าย(แยกกลุ่ม)'!L39</f>
        <v>17.778105470508574</v>
      </c>
      <c r="L51" s="299">
        <f>+'10.ค่าใช้จ่าย(แยกกลุ่ม)'!M39</f>
        <v>179.15580227449379</v>
      </c>
      <c r="M51" s="16" t="str">
        <f>+'10.ค่าใช้จ่าย(แยกกลุ่ม)'!Z39</f>
        <v>เจริญศิลป์,รพช.</v>
      </c>
      <c r="N51" s="15">
        <f>+'10.ค่าใช้จ่าย(แยกกลุ่ม)'!AA39</f>
        <v>-0.12321585381884884</v>
      </c>
      <c r="O51" s="15">
        <f>+'10.ค่าใช้จ่าย(แยกกลุ่ม)'!AB39</f>
        <v>-0.25292630008883404</v>
      </c>
      <c r="P51" s="15">
        <f>+'10.ค่าใช้จ่าย(แยกกลุ่ม)'!AC39</f>
        <v>0.36131421826531934</v>
      </c>
      <c r="Q51" s="15">
        <f>+'10.ค่าใช้จ่าย(แยกกลุ่ม)'!AD39</f>
        <v>0.35815343753240803</v>
      </c>
      <c r="R51" s="15">
        <f>+'10.ค่าใช้จ่าย(แยกกลุ่ม)'!AE39</f>
        <v>-4.3992975853247185E-2</v>
      </c>
      <c r="S51" s="15">
        <f>+'10.ค่าใช้จ่าย(แยกกลุ่ม)'!AF39</f>
        <v>-0.24101140336601751</v>
      </c>
      <c r="T51" s="15">
        <f>+'10.ค่าใช้จ่าย(แยกกลุ่ม)'!AG39</f>
        <v>-0.3749774390169876</v>
      </c>
      <c r="U51" s="15">
        <f>+'10.ค่าใช้จ่าย(แยกกลุ่ม)'!AH39</f>
        <v>0.51103373594157597</v>
      </c>
      <c r="V51" s="15">
        <f>+'10.ค่าใช้จ่าย(แยกกลุ่ม)'!AI39</f>
        <v>-0.20602638391609346</v>
      </c>
      <c r="W51" s="15">
        <f>+'10.ค่าใช้จ่าย(แยกกลุ่ม)'!AJ39</f>
        <v>-0.5552591250246568</v>
      </c>
      <c r="X51" s="15">
        <f>+'10.ค่าใช้จ่าย(แยกกลุ่ม)'!AK39</f>
        <v>-0.63163564554633445</v>
      </c>
    </row>
    <row r="52" spans="1:24">
      <c r="A52" s="299" t="str">
        <f>+'10.ค่าใช้จ่าย(แยกกลุ่ม)'!B40</f>
        <v>โพนนาแก้ว,รพช.</v>
      </c>
      <c r="B52" s="299">
        <f>+'10.ค่าใช้จ่าย(แยกกลุ่ม)'!C40</f>
        <v>9527.6010384413021</v>
      </c>
      <c r="C52" s="299">
        <f>+'10.ค่าใช้จ่าย(แยกกลุ่ม)'!D40</f>
        <v>91.963832856539</v>
      </c>
      <c r="D52" s="299">
        <f>+'10.ค่าใช้จ่าย(แยกกลุ่ม)'!E40</f>
        <v>1048.5171156875665</v>
      </c>
      <c r="E52" s="299">
        <f>+'10.ค่าใช้จ่าย(แยกกลุ่ม)'!F40</f>
        <v>553.19720426879508</v>
      </c>
      <c r="F52" s="299">
        <f>+'10.ค่าใช้จ่าย(แยกกลุ่ม)'!G40</f>
        <v>545.99937491426374</v>
      </c>
      <c r="G52" s="299">
        <f>+'10.ค่าใช้จ่าย(แยกกลุ่ม)'!H40</f>
        <v>752.05315314336167</v>
      </c>
      <c r="H52" s="299">
        <f>+'10.ค่าใช้จ่าย(แยกกลุ่ม)'!I40</f>
        <v>346.13975219227967</v>
      </c>
      <c r="I52" s="299">
        <f>+'10.ค่าใช้จ่าย(แยกกลุ่ม)'!J40</f>
        <v>115.94415117440039</v>
      </c>
      <c r="J52" s="299">
        <f>+'10.ค่าใช้จ่าย(แยกกลุ่ม)'!K40</f>
        <v>372.10324342536404</v>
      </c>
      <c r="K52" s="299">
        <f>+'10.ค่าใช้จ่าย(แยกกลุ่ม)'!L40</f>
        <v>14.999018603644238</v>
      </c>
      <c r="L52" s="299">
        <f>+'10.ค่าใช้จ่าย(แยกกลุ่ม)'!M40</f>
        <v>51.265255190958108</v>
      </c>
      <c r="M52" s="16" t="str">
        <f>+'10.ค่าใช้จ่าย(แยกกลุ่ม)'!Z40</f>
        <v>โพนนาแก้ว,รพช.</v>
      </c>
      <c r="N52" s="15">
        <f>+'10.ค่าใช้จ่าย(แยกกลุ่ม)'!AA40</f>
        <v>-4.2318197142987179E-2</v>
      </c>
      <c r="O52" s="15">
        <f>+'10.ค่าใช้จ่าย(แยกกลุ่ม)'!AB40</f>
        <v>0.1812863891298121</v>
      </c>
      <c r="P52" s="15">
        <f>+'10.ค่าใช้จ่าย(แยกกลุ่ม)'!AC40</f>
        <v>-0.17945765801698371</v>
      </c>
      <c r="Q52" s="15">
        <f>+'10.ค่าใช้จ่าย(แยกกลุ่ม)'!AD40</f>
        <v>-0.14975977342746419</v>
      </c>
      <c r="R52" s="15">
        <f>+'10.ค่าใช้จ่าย(แยกกลุ่ม)'!AE40</f>
        <v>-0.15645796872049228</v>
      </c>
      <c r="S52" s="15">
        <f>+'10.ค่าใช้จ่าย(แยกกลุ่ม)'!AF40</f>
        <v>6.2413962025467035E-2</v>
      </c>
      <c r="T52" s="15">
        <f>+'10.ค่าใช้จ่าย(แยกกลุ่ม)'!AG40</f>
        <v>-0.61747888199956025</v>
      </c>
      <c r="U52" s="15">
        <f>+'10.ค่าใช้จ่าย(แยกกลุ่ม)'!AH40</f>
        <v>-0.30753573610095875</v>
      </c>
      <c r="V52" s="15">
        <f>+'10.ค่าใช้จ่าย(แยกกลุ่ม)'!AI40</f>
        <v>-4.0409789112033197E-2</v>
      </c>
      <c r="W52" s="15">
        <f>+'10.ค่าใช้จ่าย(แยกกลุ่ม)'!AJ40</f>
        <v>-0.62478135431123849</v>
      </c>
      <c r="X52" s="15">
        <f>+'10.ค่าใช้จ่าย(แยกกลุ่ม)'!AK40</f>
        <v>-0.89459290519998835</v>
      </c>
    </row>
    <row r="53" spans="1:24">
      <c r="A53" s="299" t="str">
        <f>+'10.ค่าใช้จ่าย(แยกกลุ่ม)'!B43</f>
        <v>พระอาจารย์แบน  ธนากโร,รพช.</v>
      </c>
      <c r="B53" s="299">
        <f>+'10.ค่าใช้จ่าย(แยกกลุ่ม)'!C43</f>
        <v>10078.935806162479</v>
      </c>
      <c r="C53" s="299">
        <f>+'10.ค่าใช้จ่าย(แยกกลุ่ม)'!D43</f>
        <v>77.814439995056915</v>
      </c>
      <c r="D53" s="299">
        <f>+'10.ค่าใช้จ่าย(แยกกลุ่ม)'!E43</f>
        <v>1328.1146841134175</v>
      </c>
      <c r="E53" s="299">
        <f>+'10.ค่าใช้จ่าย(แยกกลุ่ม)'!F43</f>
        <v>830.8145755311898</v>
      </c>
      <c r="F53" s="299">
        <f>+'10.ค่าใช้จ่าย(แยกกลุ่ม)'!G43</f>
        <v>736.22308204872991</v>
      </c>
      <c r="G53" s="299">
        <f>+'10.ค่าใช้จ่าย(แยกกลุ่ม)'!H43</f>
        <v>823.39349021794044</v>
      </c>
      <c r="H53" s="299">
        <f>+'10.ค่าใช้จ่าย(แยกกลุ่ม)'!I43</f>
        <v>335.76814367320708</v>
      </c>
      <c r="I53" s="299">
        <f>+'10.ค่าใช้จ่าย(แยกกลุ่ม)'!J43</f>
        <v>115.13425896539323</v>
      </c>
      <c r="J53" s="299">
        <f>+'10.ค่าใช้จ่าย(แยกกลุ่ม)'!K43</f>
        <v>387.12387358587824</v>
      </c>
      <c r="K53" s="299">
        <f>+'10.ค่าใช้จ่าย(แยกกลุ่ม)'!L43</f>
        <v>12.933651076638325</v>
      </c>
      <c r="L53" s="299">
        <f>+'10.ค่าใช้จ่าย(แยกกลุ่ม)'!M43</f>
        <v>8.0461610923599025</v>
      </c>
      <c r="M53" s="16" t="str">
        <f>+'10.ค่าใช้จ่าย(แยกกลุ่ม)'!Z43</f>
        <v>พระอาจารย์แบน  ธนากโร,รพช.</v>
      </c>
      <c r="N53" s="15">
        <f>+'10.ค่าใช้จ่าย(แยกกลุ่ม)'!AA43</f>
        <v>1.3100084142996371E-2</v>
      </c>
      <c r="O53" s="15">
        <f>+'10.ค่าใช้จ่าย(แยกกลุ่ม)'!AB43</f>
        <v>-4.6424786020375213E-4</v>
      </c>
      <c r="P53" s="15">
        <f>+'10.ค่าใช้จ่าย(แยกกลุ่ม)'!AC43</f>
        <v>3.9348158479832251E-2</v>
      </c>
      <c r="Q53" s="15">
        <f>+'10.ค่าใช้จ่าย(แยกกลุ่ม)'!AD43</f>
        <v>0.27692614403772819</v>
      </c>
      <c r="R53" s="15">
        <f>+'10.ค่าใช้จ่าย(แยกกลุ่ม)'!AE43</f>
        <v>0.1374282510923463</v>
      </c>
      <c r="S53" s="15">
        <f>+'10.ค่าใช้จ่าย(แยกกลุ่ม)'!AF43</f>
        <v>0.16319536271083504</v>
      </c>
      <c r="T53" s="15">
        <f>+'10.ค่าใช้จ่าย(แยกกลุ่ม)'!AG43</f>
        <v>-0.62894060883402891</v>
      </c>
      <c r="U53" s="15">
        <f>+'10.ค่าใช้จ่าย(แยกกลุ่ม)'!AH43</f>
        <v>-0.31237273224666467</v>
      </c>
      <c r="V53" s="15">
        <f>+'10.ค่าใช้จ่าย(แยกกลุ่ม)'!AI43</f>
        <v>-1.6741695815115612E-3</v>
      </c>
      <c r="W53" s="15">
        <f>+'10.ค่าใช้จ่าย(แยกกลุ่ม)'!AJ43</f>
        <v>-0.67644902849789601</v>
      </c>
      <c r="X53" s="15">
        <f>+'10.ค่าใช้จ่าย(แยกกลุ่ม)'!AK43</f>
        <v>-0.98345619344174973</v>
      </c>
    </row>
    <row r="54" spans="1:24">
      <c r="A54" s="299" t="str">
        <f>+'10.ค่าใช้จ่าย(แยกกลุ่ม)'!B54</f>
        <v>กุสุมาลย์,รพช.</v>
      </c>
      <c r="B54" s="299">
        <f>+'10.ค่าใช้จ่าย(แยกกลุ่ม)'!C54</f>
        <v>8746.6374949130732</v>
      </c>
      <c r="C54" s="299">
        <f>+'10.ค่าใช้จ่าย(แยกกลุ่ม)'!D54</f>
        <v>65.941929284667395</v>
      </c>
      <c r="D54" s="299">
        <f>+'10.ค่าใช้จ่าย(แยกกลุ่ม)'!E54</f>
        <v>1211.5875472006599</v>
      </c>
      <c r="E54" s="299">
        <f>+'10.ค่าใช้จ่าย(แยกกลุ่ม)'!F54</f>
        <v>787.00660150336319</v>
      </c>
      <c r="F54" s="299">
        <f>+'10.ค่าใช้จ่าย(แยกกลุ่ม)'!G54</f>
        <v>479.06957108096611</v>
      </c>
      <c r="G54" s="299">
        <f>+'10.ค่าใช้จ่าย(แยกกลุ่ม)'!H54</f>
        <v>1296.7347676943566</v>
      </c>
      <c r="H54" s="299">
        <f>+'10.ค่าใช้จ่าย(แยกกลุ่ม)'!I54</f>
        <v>970.61307855288703</v>
      </c>
      <c r="I54" s="299">
        <f>+'10.ค่าใช้จ่าย(แยกกลุ่ม)'!J54</f>
        <v>166.45468044265544</v>
      </c>
      <c r="J54" s="299">
        <f>+'10.ค่าใช้จ่าย(แยกกลุ่ม)'!K54</f>
        <v>375.20441811129461</v>
      </c>
      <c r="K54" s="299">
        <f>+'10.ค่าใช้จ่าย(แยกกลุ่ม)'!L54</f>
        <v>160.80355993372589</v>
      </c>
      <c r="L54" s="299">
        <f>+'10.ค่าใช้จ่าย(แยกกลุ่ม)'!M54</f>
        <v>183.08166490290054</v>
      </c>
      <c r="M54" s="16" t="str">
        <f>+'10.ค่าใช้จ่าย(แยกกลุ่ม)'!Z54</f>
        <v>กุสุมาลย์,รพช.</v>
      </c>
      <c r="N54" s="15">
        <f>+'10.ค่าใช้จ่าย(แยกกลุ่ม)'!AA54</f>
        <v>-0.13031552263444751</v>
      </c>
      <c r="O54" s="15">
        <f>+'10.ค่าใช้จ่าย(แยกกลุ่ม)'!AB54</f>
        <v>-6.4006827579693351E-2</v>
      </c>
      <c r="P54" s="15">
        <f>+'10.ค่าใช้จ่าย(แยกกลุ่ม)'!AC54</f>
        <v>-0.17653739847859296</v>
      </c>
      <c r="Q54" s="15">
        <f>+'10.ค่าใช้จ่าย(แยกกลุ่ม)'!AD54</f>
        <v>0.22811294227411774</v>
      </c>
      <c r="R54" s="15">
        <f>+'10.ค่าใช้จ่าย(แยกกลุ่ม)'!AE54</f>
        <v>-0.38885029151435402</v>
      </c>
      <c r="S54" s="15">
        <f>+'10.ค่าใช้จ่าย(แยกกลุ่ม)'!AF54</f>
        <v>0.41901956057517431</v>
      </c>
      <c r="T54" s="15">
        <f>+'10.ค่าใช้จ่าย(แยกกลุ่ม)'!AG54</f>
        <v>-2.4153058829042662E-2</v>
      </c>
      <c r="U54" s="15">
        <f>+'10.ค่าใช้จ่าย(แยกกลุ่ม)'!AH54</f>
        <v>-5.7752215366337893E-2</v>
      </c>
      <c r="V54" s="15">
        <f>+'10.ค่าใช้จ่าย(แยกกลุ่ม)'!AI54</f>
        <v>-6.0436635074205158E-2</v>
      </c>
      <c r="W54" s="15">
        <f>+'10.ค่าใช้จ่าย(แยกกลุ่ม)'!AJ54</f>
        <v>1.7212829669366665</v>
      </c>
      <c r="X54" s="15">
        <f>+'10.ค่าใช้จ่าย(แยกกลุ่ม)'!AK54</f>
        <v>-0.53507045274840548</v>
      </c>
    </row>
    <row r="55" spans="1:24">
      <c r="A55" s="299" t="str">
        <f>+'10.ค่าใช้จ่าย(แยกกลุ่ม)'!B55</f>
        <v>วาริชภูมิ,รพช.</v>
      </c>
      <c r="B55" s="299">
        <f>+'10.ค่าใช้จ่าย(แยกกลุ่ม)'!C55</f>
        <v>10096.477059095139</v>
      </c>
      <c r="C55" s="299">
        <f>+'10.ค่าใช้จ่าย(แยกกลุ่ม)'!D55</f>
        <v>61.262229829378605</v>
      </c>
      <c r="D55" s="299">
        <f>+'10.ค่าใช้จ่าย(แยกกลุ่ม)'!E55</f>
        <v>1676.0007130507115</v>
      </c>
      <c r="E55" s="299">
        <f>+'10.ค่าใช้จ่าย(แยกกลุ่ม)'!F55</f>
        <v>551.95375521658025</v>
      </c>
      <c r="F55" s="299">
        <f>+'10.ค่าใช้จ่าย(แยกกลุ่ม)'!G55</f>
        <v>579.30152041688859</v>
      </c>
      <c r="G55" s="299">
        <f>+'10.ค่าใช้จ่าย(แยกกลุ่ม)'!H55</f>
        <v>1076.0536079398755</v>
      </c>
      <c r="H55" s="299">
        <f>+'10.ค่าใช้จ่าย(แยกกลุ่ม)'!I55</f>
        <v>1121.6885853681381</v>
      </c>
      <c r="I55" s="299">
        <f>+'10.ค่าใช้จ่าย(แยกกลุ่ม)'!J55</f>
        <v>265.4324062033715</v>
      </c>
      <c r="J55" s="299">
        <f>+'10.ค่าใช้จ่าย(แยกกลุ่ม)'!K55</f>
        <v>445.60815267091112</v>
      </c>
      <c r="K55" s="299">
        <f>+'10.ค่าใช้จ่าย(แยกกลุ่ม)'!L55</f>
        <v>38.033093307997007</v>
      </c>
      <c r="L55" s="299">
        <f>+'10.ค่าใช้จ่าย(แยกกลุ่ม)'!M55</f>
        <v>111.08247444548088</v>
      </c>
      <c r="M55" s="16" t="str">
        <f>+'10.ค่าใช้จ่าย(แยกกลุ่ม)'!Z55</f>
        <v>วาริชภูมิ,รพช.</v>
      </c>
      <c r="N55" s="15">
        <f>+'10.ค่าใช้จ่าย(แยกกลุ่ม)'!AA55</f>
        <v>3.8999992258982583E-3</v>
      </c>
      <c r="O55" s="15">
        <f>+'10.ค่าใช้จ่าย(แยกกลุ่ม)'!AB55</f>
        <v>-0.13043143460355547</v>
      </c>
      <c r="P55" s="15">
        <f>+'10.ค่าใช้จ่าย(แยกกลุ่ม)'!AC55</f>
        <v>0.13910374079793983</v>
      </c>
      <c r="Q55" s="15">
        <f>+'10.ค่าใช้จ่าย(แยกกลุ่ม)'!AD55</f>
        <v>-0.13868378102113577</v>
      </c>
      <c r="R55" s="15">
        <f>+'10.ค่าใช้จ่าย(แยกกลุ่ม)'!AE55</f>
        <v>-0.26098425635921318</v>
      </c>
      <c r="S55" s="15">
        <f>+'10.ค่าใช้จ่าย(แยกกลุ่ม)'!AF55</f>
        <v>0.17752770723432679</v>
      </c>
      <c r="T55" s="15">
        <f>+'10.ค่าใช้จ่าย(แยกกลุ่ม)'!AG55</f>
        <v>0.12773709644407305</v>
      </c>
      <c r="U55" s="15">
        <f>+'10.ค่าใช้จ่าย(แยกกลุ่ม)'!AH55</f>
        <v>0.50252967384279112</v>
      </c>
      <c r="V55" s="15">
        <f>+'10.ค่าใช้จ่าย(แยกกลุ่ม)'!AI55</f>
        <v>0.11586398014550808</v>
      </c>
      <c r="W55" s="15">
        <f>+'10.ค่าใช้จ่าย(แยกกลุ่ม)'!AJ55</f>
        <v>-0.35636493967159993</v>
      </c>
      <c r="X55" s="15">
        <f>+'10.ค่าใช้จ่าย(แยกกลุ่ม)'!AK55</f>
        <v>-0.71790990332693849</v>
      </c>
    </row>
    <row r="56" spans="1:24">
      <c r="A56" s="299" t="str">
        <f>+'10.ค่าใช้จ่าย(แยกกลุ่ม)'!B56</f>
        <v>คำตากล้า,รพช.</v>
      </c>
      <c r="B56" s="299">
        <f>+'10.ค่าใช้จ่าย(แยกกลุ่ม)'!C56</f>
        <v>10059.005357900478</v>
      </c>
      <c r="C56" s="299">
        <f>+'10.ค่าใช้จ่าย(แยกกลุ่ม)'!D56</f>
        <v>111.89578090720327</v>
      </c>
      <c r="D56" s="299">
        <f>+'10.ค่าใช้จ่าย(แยกกลุ่ม)'!E56</f>
        <v>1513.2642124431411</v>
      </c>
      <c r="E56" s="299">
        <f>+'10.ค่าใช้จ่าย(แยกกลุ่ม)'!F56</f>
        <v>481.07430195988854</v>
      </c>
      <c r="F56" s="299">
        <f>+'10.ค่าใช้จ่าย(แยกกลุ่ม)'!G56</f>
        <v>887.14226535754131</v>
      </c>
      <c r="G56" s="299">
        <f>+'10.ค่าใช้จ่าย(แยกกลุ่ม)'!H56</f>
        <v>855.26244669242351</v>
      </c>
      <c r="H56" s="299">
        <f>+'10.ค่าใช้จ่าย(แยกกลุ่ม)'!I56</f>
        <v>852.79407881015209</v>
      </c>
      <c r="I56" s="299">
        <f>+'10.ค่าใช้จ่าย(แยกกลุ่ม)'!J56</f>
        <v>204.19624335970784</v>
      </c>
      <c r="J56" s="299">
        <f>+'10.ค่าใช้จ่าย(แยกกลุ่ม)'!K56</f>
        <v>429.57093304470027</v>
      </c>
      <c r="K56" s="299">
        <f>+'10.ค่าใช้จ่าย(แยกกลุ่ม)'!L56</f>
        <v>20.50828991307344</v>
      </c>
      <c r="L56" s="299">
        <f>+'10.ค่าใช้จ่าย(แยกกลุ่ม)'!M56</f>
        <v>185.38834106343771</v>
      </c>
      <c r="M56" s="16" t="str">
        <f>+'10.ค่าใช้จ่าย(แยกกลุ่ม)'!Z56</f>
        <v>คำตากล้า,รพช.</v>
      </c>
      <c r="N56" s="15">
        <f>+'10.ค่าใช้จ่าย(แยกกลุ่ม)'!AA56</f>
        <v>1.7416093793556594E-4</v>
      </c>
      <c r="O56" s="15">
        <f>+'10.ค่าใช้จ่าย(แยกกลุ่ม)'!AB56</f>
        <v>0.58827150021121855</v>
      </c>
      <c r="P56" s="15">
        <f>+'10.ค่าใช้จ่าย(แยกกลุ่ม)'!AC56</f>
        <v>2.8498921144237969E-2</v>
      </c>
      <c r="Q56" s="15">
        <f>+'10.ค่าใช้จ่าย(แยกกลุ่ม)'!AD56</f>
        <v>-0.24929018981055992</v>
      </c>
      <c r="R56" s="15">
        <f>+'10.ค่าใช้จ่าย(แยกกลุ่ม)'!AE56</f>
        <v>0.13172860391695651</v>
      </c>
      <c r="S56" s="15">
        <f>+'10.ค่าใช้จ่าย(แยกกลุ่ม)'!AF56</f>
        <v>-6.4084520969682479E-2</v>
      </c>
      <c r="T56" s="15">
        <f>+'10.ค่าใช้จ่าย(แยกกลุ่ม)'!AG56</f>
        <v>-0.14260737708548579</v>
      </c>
      <c r="U56" s="15">
        <f>+'10.ค่าใช้จ่าย(แยกกลุ่ม)'!AH56</f>
        <v>0.15589094535845688</v>
      </c>
      <c r="V56" s="15">
        <f>+'10.ค่าใช้จ่าย(แยกกลุ่ม)'!AI56</f>
        <v>7.5704580872157451E-2</v>
      </c>
      <c r="W56" s="15">
        <f>+'10.ค่าใช้จ่าย(แยกกลุ่ม)'!AJ56</f>
        <v>-0.65293765856647057</v>
      </c>
      <c r="X56" s="15">
        <f>+'10.ค่าใช้จ่าย(แยกกลุ่ม)'!AK56</f>
        <v>-0.52921272852712209</v>
      </c>
    </row>
    <row r="57" spans="1:24">
      <c r="A57" s="299" t="str">
        <f>+'10.ค่าใช้จ่าย(แยกกลุ่ม)'!B69</f>
        <v>โคกศรีสุพรรณ,รพช.</v>
      </c>
      <c r="B57" s="299">
        <f>+'10.ค่าใช้จ่าย(แยกกลุ่ม)'!C69</f>
        <v>9062.4507458824537</v>
      </c>
      <c r="C57" s="299">
        <f>+'10.ค่าใช้จ่าย(แยกกลุ่ม)'!D69</f>
        <v>44.871979913226099</v>
      </c>
      <c r="D57" s="299">
        <f>+'10.ค่าใช้จ่าย(แยกกลุ่ม)'!E69</f>
        <v>1243.0053947851413</v>
      </c>
      <c r="E57" s="299">
        <f>+'10.ค่าใช้จ่าย(แยกกลุ่ม)'!F69</f>
        <v>396.72607850570768</v>
      </c>
      <c r="F57" s="299">
        <f>+'10.ค่าใช้จ่าย(แยกกลุ่ม)'!G69</f>
        <v>603.72702928769581</v>
      </c>
      <c r="G57" s="299">
        <f>+'10.ค่าใช้จ่าย(แยกกลุ่ม)'!H69</f>
        <v>805.25947472303972</v>
      </c>
      <c r="H57" s="299">
        <f>+'10.ค่าใช้จ่าย(แยกกลุ่ม)'!I69</f>
        <v>679.86199519794923</v>
      </c>
      <c r="I57" s="299">
        <f>+'10.ค่าใช้จ่าย(แยกกลุ่ม)'!J69</f>
        <v>179.53524512724232</v>
      </c>
      <c r="J57" s="299">
        <f>+'10.ค่าใช้จ่าย(แยกกลุ่ม)'!K69</f>
        <v>389.43467134836538</v>
      </c>
      <c r="K57" s="299">
        <f>+'10.ค่าใช้จ่าย(แยกกลุ่ม)'!L69</f>
        <v>8.5039731253648174</v>
      </c>
      <c r="L57" s="299">
        <f>+'10.ค่าใช้จ่าย(แยกกลุ่ม)'!M69</f>
        <v>4.5884257336967966</v>
      </c>
      <c r="M57" s="16" t="str">
        <f>+'10.ค่าใช้จ่าย(แยกกลุ่ม)'!Z69</f>
        <v>โคกศรีสุพรรณ,รพช.</v>
      </c>
      <c r="N57" s="15">
        <f>+'10.ค่าใช้จ่าย(แยกกลุ่ม)'!AA69</f>
        <v>-7.7983465261509108E-2</v>
      </c>
      <c r="O57" s="15">
        <f>+'10.ค่าใช้จ่าย(แยกกลุ่ม)'!AB69</f>
        <v>-0.41658473503806931</v>
      </c>
      <c r="P57" s="15">
        <f>+'10.ค่าใช้จ่าย(แยกกลุ่ม)'!AC69</f>
        <v>-0.25924229535291732</v>
      </c>
      <c r="Q57" s="15">
        <f>+'10.ค่าใช้จ่าย(แยกกลุ่ม)'!AD69</f>
        <v>-0.42390816315170687</v>
      </c>
      <c r="R57" s="15">
        <f>+'10.ค่าใช้จ่าย(แยกกลุ่ม)'!AE69</f>
        <v>-0.16288887945253031</v>
      </c>
      <c r="S57" s="15">
        <f>+'10.ค่าใช้จ่าย(แยกกลุ่ม)'!AF69</f>
        <v>-4.7291639795275245E-2</v>
      </c>
      <c r="T57" s="15">
        <f>+'10.ค่าใช้จ่าย(แยกกลุ่ม)'!AG69</f>
        <v>-0.25418273363824179</v>
      </c>
      <c r="U57" s="15">
        <f>+'10.ค่าใช้จ่าย(แยกกลุ่ม)'!AH69</f>
        <v>-0.35612617516031725</v>
      </c>
      <c r="V57" s="15">
        <f>+'10.ค่าใช้จ่าย(แยกกลุ่ม)'!AI69</f>
        <v>3.3460908724539844E-3</v>
      </c>
      <c r="W57" s="15">
        <f>+'10.ค่าใช้จ่าย(แยกกลุ่ม)'!AJ69</f>
        <v>-0.73366212120013885</v>
      </c>
      <c r="X57" s="15">
        <f>+'10.ค่าใช้จ่าย(แยกกลุ่ม)'!AK69</f>
        <v>-0.99138097432825989</v>
      </c>
    </row>
    <row r="58" spans="1:24">
      <c r="A58" s="299" t="str">
        <f>+'10.ค่าใช้จ่าย(แยกกลุ่ม)'!B101</f>
        <v>พระอาจารย์ฝั้นอาจาโร,รพช.</v>
      </c>
      <c r="B58" s="299">
        <f>+'10.ค่าใช้จ่าย(แยกกลุ่ม)'!C101</f>
        <v>7529.4882644607669</v>
      </c>
      <c r="C58" s="299">
        <f>+'10.ค่าใช้จ่าย(แยกกลุ่ม)'!D101</f>
        <v>51.98864382297073</v>
      </c>
      <c r="D58" s="299">
        <f>+'10.ค่าใช้จ่าย(แยกกลุ่ม)'!E101</f>
        <v>1609.7427714188011</v>
      </c>
      <c r="E58" s="299">
        <f>+'10.ค่าใช้จ่าย(แยกกลุ่ม)'!F101</f>
        <v>950.03558748035164</v>
      </c>
      <c r="F58" s="299">
        <f>+'10.ค่าใช้จ่าย(แยกกลุ่ม)'!G101</f>
        <v>461.14197208237908</v>
      </c>
      <c r="G58" s="299">
        <f>+'10.ค่าใช้จ่าย(แยกกลุ่ม)'!H101</f>
        <v>594.83740718220611</v>
      </c>
      <c r="H58" s="299">
        <f>+'10.ค่าใช้จ่าย(แยกกลุ่ม)'!I101</f>
        <v>822.43818924079051</v>
      </c>
      <c r="I58" s="299">
        <f>+'10.ค่าใช้จ่าย(แยกกลุ่ม)'!J101</f>
        <v>108.97047140260986</v>
      </c>
      <c r="J58" s="299">
        <f>+'10.ค่าใช้จ่าย(แยกกลุ่ม)'!K101</f>
        <v>337.11841734280227</v>
      </c>
      <c r="K58" s="299">
        <f>+'10.ค่าใช้จ่าย(แยกกลุ่ม)'!L101</f>
        <v>7.8529783331824552</v>
      </c>
      <c r="L58" s="299">
        <f>+'10.ค่าใช้จ่าย(แยกกลุ่ม)'!M101</f>
        <v>1065.9836252477039</v>
      </c>
      <c r="M58" s="16" t="str">
        <f>+'10.ค่าใช้จ่าย(แยกกลุ่ม)'!Z101</f>
        <v>พระอาจารย์ฝั้นอาจาโร,รพช.</v>
      </c>
      <c r="N58" s="15">
        <f>+'10.ค่าใช้จ่าย(แยกกลุ่ม)'!AA101</f>
        <v>-3.21197725684002E-2</v>
      </c>
      <c r="O58" s="15">
        <f>+'10.ค่าใช้จ่าย(แยกกลุ่ม)'!AB101</f>
        <v>0.35230294158088371</v>
      </c>
      <c r="P58" s="15">
        <f>+'10.ค่าใช้จ่าย(แยกกลุ่ม)'!AC101</f>
        <v>2.6550878221557522E-2</v>
      </c>
      <c r="Q58" s="15">
        <f>+'10.ค่าใช้จ่าย(แยกกลุ่ม)'!AD101</f>
        <v>0.35841206439199802</v>
      </c>
      <c r="R58" s="15">
        <f>+'10.ค่าใช้จ่าย(แยกกลุ่ม)'!AE101</f>
        <v>-3.09272770382867E-2</v>
      </c>
      <c r="S58" s="15">
        <f>+'10.ค่าใช้จ่าย(แยกกลุ่ม)'!AF101</f>
        <v>5.7869192427085686E-2</v>
      </c>
      <c r="T58" s="15">
        <f>+'10.ค่าใช้จ่าย(แยกกลุ่ม)'!AG101</f>
        <v>4.6556460429744942E-2</v>
      </c>
      <c r="U58" s="15">
        <f>+'10.ค่าใช้จ่าย(แยกกลุ่ม)'!AH101</f>
        <v>-0.69567654516282018</v>
      </c>
      <c r="V58" s="15">
        <f>+'10.ค่าใช้จ่าย(แยกกลุ่ม)'!AI101</f>
        <v>-2.0701254943277961E-2</v>
      </c>
      <c r="W58" s="15">
        <f>+'10.ค่าใช้จ่าย(แยกกลุ่ม)'!AJ101</f>
        <v>-0.8904705709014844</v>
      </c>
      <c r="X58" s="15">
        <f>+'10.ค่าใช้จ่าย(แยกกลุ่ม)'!AK101</f>
        <v>1.3511285409773992</v>
      </c>
    </row>
    <row r="59" spans="1:24">
      <c r="A59" s="299" t="str">
        <f>+'10.ค่าใช้จ่าย(แยกกลุ่ม)'!B102</f>
        <v>บ้านม่วง,รพช.</v>
      </c>
      <c r="B59" s="299">
        <f>+'10.ค่าใช้จ่าย(แยกกลุ่ม)'!C102</f>
        <v>7332.9615859034111</v>
      </c>
      <c r="C59" s="299">
        <f>+'10.ค่าใช้จ่าย(แยกกลุ่ม)'!D102</f>
        <v>35.481198289907667</v>
      </c>
      <c r="D59" s="299">
        <f>+'10.ค่าใช้จ่าย(แยกกลุ่ม)'!E102</f>
        <v>1329.6057283405596</v>
      </c>
      <c r="E59" s="299">
        <f>+'10.ค่าใช้จ่าย(แยกกลุ่ม)'!F102</f>
        <v>636.96962611281208</v>
      </c>
      <c r="F59" s="299">
        <f>+'10.ค่าใช้จ่าย(แยกกลุ่ม)'!G102</f>
        <v>494.44656031073691</v>
      </c>
      <c r="G59" s="299">
        <f>+'10.ค่าใช้จ่าย(แยกกลุ่ม)'!H102</f>
        <v>568.40771936403655</v>
      </c>
      <c r="H59" s="299">
        <f>+'10.ค่าใช้จ่าย(แยกกลุ่ม)'!I102</f>
        <v>593.54545577747922</v>
      </c>
      <c r="I59" s="299">
        <f>+'10.ค่าใช้จ่าย(แยกกลุ่ม)'!J102</f>
        <v>566.19663184305546</v>
      </c>
      <c r="J59" s="299">
        <f>+'10.ค่าใช้จ่าย(แยกกลุ่ม)'!K102</f>
        <v>344.62697867211426</v>
      </c>
      <c r="K59" s="299">
        <f>+'10.ค่าใช้จ่าย(แยกกลุ่ม)'!L102</f>
        <v>10.836190503153572</v>
      </c>
      <c r="L59" s="299">
        <f>+'10.ค่าใช้จ่าย(แยกกลุ่ม)'!M102</f>
        <v>557.98028163196261</v>
      </c>
      <c r="M59" s="16" t="str">
        <f>+'10.ค่าใช้จ่าย(แยกกลุ่ม)'!Z102</f>
        <v>บ้านม่วง,รพช.</v>
      </c>
      <c r="N59" s="15">
        <f>+'10.ค่าใช้จ่าย(แยกกลุ่ม)'!AA102</f>
        <v>-5.738235080180859E-2</v>
      </c>
      <c r="O59" s="15">
        <f>+'10.ค่าใช้จ่าย(แยกกลุ่ม)'!AB102</f>
        <v>-7.7080583566662988E-2</v>
      </c>
      <c r="P59" s="15">
        <f>+'10.ค่าใช้จ่าย(แยกกลุ่ม)'!AC102</f>
        <v>-0.15209563145706351</v>
      </c>
      <c r="Q59" s="15">
        <f>+'10.ค่าใช้จ่าย(แยกกลุ่ม)'!AD102</f>
        <v>-8.9226513021756271E-2</v>
      </c>
      <c r="R59" s="15">
        <f>+'10.ค่าใช้จ่าย(แยกกลุ่ม)'!AE102</f>
        <v>3.906107786211644E-2</v>
      </c>
      <c r="S59" s="15">
        <f>+'10.ค่าใช้จ่าย(แยกกลุ่ม)'!AF102</f>
        <v>1.0866175853612573E-2</v>
      </c>
      <c r="T59" s="15">
        <f>+'10.ค่าใช้จ่าย(แยกกลุ่ม)'!AG102</f>
        <v>-0.24471061846476119</v>
      </c>
      <c r="U59" s="15">
        <f>+'10.ค่าใช้จ่าย(แยกกลุ่ม)'!AH102</f>
        <v>0.58122574768935631</v>
      </c>
      <c r="V59" s="15">
        <f>+'10.ค่าใช้จ่าย(แยกกลุ่ม)'!AI102</f>
        <v>1.1104418039204061E-3</v>
      </c>
      <c r="W59" s="15">
        <f>+'10.ค่าใช้จ่าย(แยกกลุ่ม)'!AJ102</f>
        <v>-0.84886221391977568</v>
      </c>
      <c r="X59" s="15">
        <f>+'10.ค่าใช้จ่าย(แยกกลุ่ม)'!AK102</f>
        <v>0.23067872186373478</v>
      </c>
    </row>
    <row r="60" spans="1:24">
      <c r="A60" s="299" t="str">
        <f>+'10.ค่าใช้จ่าย(แยกกลุ่ม)'!B111</f>
        <v>พังโคน,รพช.</v>
      </c>
      <c r="B60" s="299">
        <f>+'10.ค่าใช้จ่าย(แยกกลุ่ม)'!C111</f>
        <v>7524.2255063162984</v>
      </c>
      <c r="C60" s="299">
        <f>+'10.ค่าใช้จ่าย(แยกกลุ่ม)'!D111</f>
        <v>91.760702755332815</v>
      </c>
      <c r="D60" s="299">
        <f>+'10.ค่าใช้จ่าย(แยกกลุ่ม)'!E111</f>
        <v>1066.1981573548762</v>
      </c>
      <c r="E60" s="299">
        <f>+'10.ค่าใช้จ่าย(แยกกลุ่ม)'!F111</f>
        <v>662.58587332917125</v>
      </c>
      <c r="F60" s="299">
        <f>+'10.ค่าใช้จ่าย(แยกกลุ่ม)'!G111</f>
        <v>492.97605785026326</v>
      </c>
      <c r="G60" s="299">
        <f>+'10.ค่าใช้จ่าย(แยกกลุ่ม)'!H111</f>
        <v>524.19646554445694</v>
      </c>
      <c r="H60" s="299">
        <f>+'10.ค่าใช้จ่าย(แยกกลุ่ม)'!I111</f>
        <v>200.22372277419228</v>
      </c>
      <c r="I60" s="299">
        <f>+'10.ค่าใช้จ่าย(แยกกลุ่ม)'!J111</f>
        <v>477.52673698322877</v>
      </c>
      <c r="J60" s="299">
        <f>+'10.ค่าใช้จ่าย(แยกกลุ่ม)'!K111</f>
        <v>321.36080651755202</v>
      </c>
      <c r="K60" s="299">
        <f>+'10.ค่าใช้จ่าย(แยกกลุ่ม)'!L111</f>
        <v>17.757768238479777</v>
      </c>
      <c r="L60" s="299">
        <f>+'10.ค่าใช้จ่าย(แยกกลุ่ม)'!M111</f>
        <v>52.583540204361157</v>
      </c>
      <c r="M60" s="16" t="str">
        <f>+'10.ค่าใช้จ่าย(แยกกลุ่ม)'!Z111</f>
        <v>พังโคน,รพช.</v>
      </c>
      <c r="N60" s="15">
        <f>+'10.ค่าใช้จ่าย(แยกกลุ่ม)'!AA111</f>
        <v>-6.8968151989284993E-2</v>
      </c>
      <c r="O60" s="15">
        <f>+'10.ค่าใช้จ่าย(แยกกลุ่ม)'!AB111</f>
        <v>0.31831802914619767</v>
      </c>
      <c r="P60" s="15">
        <f>+'10.ค่าใช้จ่าย(แยกกลุ่ม)'!AC111</f>
        <v>-0.40120336725598787</v>
      </c>
      <c r="Q60" s="15">
        <f>+'10.ค่าใช้จ่าย(แยกกลุ่ม)'!AD111</f>
        <v>-0.21408436235736461</v>
      </c>
      <c r="R60" s="15">
        <f>+'10.ค่าใช้จ่าย(แยกกลุ่ม)'!AE111</f>
        <v>-9.3555835822469013E-2</v>
      </c>
      <c r="S60" s="15">
        <f>+'10.ค่าใช้จ่าย(แยกกลุ่ม)'!AF111</f>
        <v>-0.17505053552320957</v>
      </c>
      <c r="T60" s="15">
        <f>+'10.ค่าใช้จ่าย(แยกกลุ่ม)'!AG111</f>
        <v>-0.78499644885811581</v>
      </c>
      <c r="U60" s="15">
        <f>+'10.ค่าใช้จ่าย(แยกกลุ่ม)'!AH111</f>
        <v>9.7308205272426437E-2</v>
      </c>
      <c r="V60" s="15">
        <f>+'10.ค่าใช้จ่าย(แยกกลุ่ม)'!AI111</f>
        <v>-0.1134867047011798</v>
      </c>
      <c r="W60" s="15">
        <f>+'10.ค่าใช้จ่าย(แยกกลุ่ม)'!AJ111</f>
        <v>-0.37487707224279687</v>
      </c>
      <c r="X60" s="15">
        <f>+'10.ค่าใช้จ่าย(แยกกลุ่ม)'!AK111</f>
        <v>-0.84287181167563063</v>
      </c>
    </row>
    <row r="61" spans="1:24">
      <c r="A61" s="299" t="str">
        <f>+'10.ค่าใช้จ่าย(แยกกลุ่ม)'!B112</f>
        <v>อากาศอำนวย,รพช.</v>
      </c>
      <c r="B61" s="299">
        <f>+'10.ค่าใช้จ่าย(แยกกลุ่ม)'!C112</f>
        <v>7988.4930003291902</v>
      </c>
      <c r="C61" s="299">
        <f>+'10.ค่าใช้จ่าย(แยกกลุ่ม)'!D112</f>
        <v>81.898952505982592</v>
      </c>
      <c r="D61" s="299">
        <f>+'10.ค่าใช้จ่าย(แยกกลุ่ม)'!E112</f>
        <v>1400.0390596109646</v>
      </c>
      <c r="E61" s="299">
        <f>+'10.ค่าใช้จ่าย(แยกกลุ่ม)'!F112</f>
        <v>791.3225416218221</v>
      </c>
      <c r="F61" s="299">
        <f>+'10.ค่าใช้จ่าย(แยกกลุ่ม)'!G112</f>
        <v>532.12198948957825</v>
      </c>
      <c r="G61" s="299">
        <f>+'10.ค่าใช้จ่าย(แยกกลุ่ม)'!H112</f>
        <v>513.59489115050883</v>
      </c>
      <c r="H61" s="299">
        <f>+'10.ค่าใช้จ่าย(แยกกลุ่ม)'!I112</f>
        <v>296.96673812255329</v>
      </c>
      <c r="I61" s="299">
        <f>+'10.ค่าใช้จ่าย(แยกกลุ่ม)'!J112</f>
        <v>196.9830791474968</v>
      </c>
      <c r="J61" s="299">
        <f>+'10.ค่าใช้จ่าย(แยกกลุ่ม)'!K112</f>
        <v>319.61626257130808</v>
      </c>
      <c r="K61" s="299">
        <f>+'10.ค่าใช้จ่าย(แยกกลุ่ม)'!L112</f>
        <v>10.546773446401186</v>
      </c>
      <c r="L61" s="299">
        <f>+'10.ค่าใช้จ่าย(แยกกลุ่ม)'!M112</f>
        <v>25.038232447477462</v>
      </c>
      <c r="M61" s="16" t="str">
        <f>+'10.ค่าใช้จ่าย(แยกกลุ่ม)'!Z112</f>
        <v>อากาศอำนวย,รพช.</v>
      </c>
      <c r="N61" s="15">
        <f>+'10.ค่าใช้จ่าย(แยกกลุ่ม)'!AA112</f>
        <v>-1.1520668183905852E-2</v>
      </c>
      <c r="O61" s="15">
        <f>+'10.ค่าใช้จ่าย(แยกกลุ่ม)'!AB112</f>
        <v>0.17663512173298215</v>
      </c>
      <c r="P61" s="15">
        <f>+'10.ค่าใช้จ่าย(แยกกลุ่ม)'!AC112</f>
        <v>-0.21371213331960021</v>
      </c>
      <c r="Q61" s="15">
        <f>+'10.ค่าใช้จ่าย(แยกกลุ่ม)'!AD112</f>
        <v>-6.1385422005910684E-2</v>
      </c>
      <c r="R61" s="15">
        <f>+'10.ค่าใช้จ่าย(แยกกลุ่ม)'!AE112</f>
        <v>-2.157748977360786E-2</v>
      </c>
      <c r="S61" s="15">
        <f>+'10.ค่าใช้จ่าย(แยกกลุ่ม)'!AF112</f>
        <v>-0.1917346677021905</v>
      </c>
      <c r="T61" s="15">
        <f>+'10.ค่าใช้จ่าย(แยกกลุ่ม)'!AG112</f>
        <v>-0.68111219598399808</v>
      </c>
      <c r="U61" s="15">
        <f>+'10.ค่าใช้จ่าย(แยกกลุ่ม)'!AH112</f>
        <v>-0.54735278193236026</v>
      </c>
      <c r="V61" s="15">
        <f>+'10.ค่าใช้จ่าย(แยกกลุ่ม)'!AI112</f>
        <v>-0.11829924366427783</v>
      </c>
      <c r="W61" s="15">
        <f>+'10.ค่าใช้จ่าย(แยกกลุ่ม)'!AJ112</f>
        <v>-0.62872418388029039</v>
      </c>
      <c r="X61" s="15">
        <f>+'10.ค่าใช้จ่าย(แยกกลุ่ม)'!AK112</f>
        <v>-0.92518168065469508</v>
      </c>
    </row>
    <row r="62" spans="1:24">
      <c r="A62" s="299" t="str">
        <f>+'10.ค่าใช้จ่าย(แยกกลุ่ม)'!B133</f>
        <v>วานรนิวาส,รพท.</v>
      </c>
      <c r="B62" s="299">
        <f>+'10.ค่าใช้จ่าย(แยกกลุ่ม)'!C133</f>
        <v>5846.0821810550251</v>
      </c>
      <c r="C62" s="299">
        <f>+'10.ค่าใช้จ่าย(แยกกลุ่ม)'!D133</f>
        <v>46.09270533651069</v>
      </c>
      <c r="D62" s="299">
        <f>+'10.ค่าใช้จ่าย(แยกกลุ่ม)'!E133</f>
        <v>2360.7219462918833</v>
      </c>
      <c r="E62" s="299">
        <f>+'10.ค่าใช้จ่าย(แยกกลุ่ม)'!F133</f>
        <v>1339.487574794194</v>
      </c>
      <c r="F62" s="299">
        <f>+'10.ค่าใช้จ่าย(แยกกลุ่ม)'!G133</f>
        <v>874.39195214110339</v>
      </c>
      <c r="G62" s="299">
        <f>+'10.ค่าใช้จ่าย(แยกกลุ่ม)'!H133</f>
        <v>601.36082903668398</v>
      </c>
      <c r="H62" s="299">
        <f>+'10.ค่าใช้จ่าย(แยกกลุ่ม)'!I133</f>
        <v>1422.6529122797517</v>
      </c>
      <c r="I62" s="299">
        <f>+'10.ค่าใช้จ่าย(แยกกลุ่ม)'!J133</f>
        <v>581.11181820479487</v>
      </c>
      <c r="J62" s="299">
        <f>+'10.ค่าใช้จ่าย(แยกกลุ่ม)'!K133</f>
        <v>309.56801372039286</v>
      </c>
      <c r="K62" s="299">
        <f>+'10.ค่าใช้จ่าย(แยกกลุ่ม)'!L133</f>
        <v>4.9049836799537836</v>
      </c>
      <c r="L62" s="299">
        <f>+'10.ค่าใช้จ่าย(แยกกลุ่ม)'!M133</f>
        <v>106.66623268703061</v>
      </c>
      <c r="M62" s="16" t="str">
        <f>+'10.ค่าใช้จ่าย(แยกกลุ่ม)'!Z133</f>
        <v>วานรนิวาส,รพท.</v>
      </c>
      <c r="N62" s="15">
        <f>+'10.ค่าใช้จ่าย(แยกกลุ่ม)'!AA133</f>
        <v>-0.16782764002194189</v>
      </c>
      <c r="O62" s="15">
        <f>+'10.ค่าใช้จ่าย(แยกกลุ่ม)'!AB133</f>
        <v>-0.25252236430218505</v>
      </c>
      <c r="P62" s="15">
        <f>+'10.ค่าใช้จ่าย(แยกกลุ่ม)'!AC133</f>
        <v>-1.4848218401441897E-2</v>
      </c>
      <c r="Q62" s="15">
        <f>+'10.ค่าใช้จ่าย(แยกกลุ่ม)'!AD133</f>
        <v>-2.5186922950286194E-2</v>
      </c>
      <c r="R62" s="15">
        <f>+'10.ค่าใช้จ่าย(แยกกลุ่ม)'!AE133</f>
        <v>0.58494139859940575</v>
      </c>
      <c r="S62" s="15">
        <f>+'10.ค่าใช้จ่าย(แยกกลุ่ม)'!AF133</f>
        <v>0.30207652308137151</v>
      </c>
      <c r="T62" s="15">
        <f>+'10.ค่าใช้จ่าย(แยกกลุ่ม)'!AG133</f>
        <v>0.38324897428607335</v>
      </c>
      <c r="U62" s="15">
        <f>+'10.ค่าใช้จ่าย(แยกกลุ่ม)'!AH133</f>
        <v>7.732120889019399E-2</v>
      </c>
      <c r="V62" s="15">
        <f>+'10.ค่าใช้จ่าย(แยกกลุ่ม)'!AI133</f>
        <v>-0.19524552796311309</v>
      </c>
      <c r="W62" s="15">
        <f>+'10.ค่าใช้จ่าย(แยกกลุ่ม)'!AJ133</f>
        <v>-0.80623476076358647</v>
      </c>
      <c r="X62" s="15">
        <f>+'10.ค่าใช้จ่าย(แยกกลุ่ม)'!AK133</f>
        <v>-0.32265051837793801</v>
      </c>
    </row>
    <row r="63" spans="1:24">
      <c r="A63" s="299" t="str">
        <f>+'10.ค่าใช้จ่าย(แยกกลุ่ม)'!B135</f>
        <v>สมเด็จพระยุพราชสว่างแดนดิน,รพท.</v>
      </c>
      <c r="B63" s="299">
        <f>+'10.ค่าใช้จ่าย(แยกกลุ่ม)'!C135</f>
        <v>6558.2055735560089</v>
      </c>
      <c r="C63" s="299">
        <f>+'10.ค่าใช้จ่าย(แยกกลุ่ม)'!D135</f>
        <v>59.593142068962798</v>
      </c>
      <c r="D63" s="299">
        <f>+'10.ค่าใช้จ่าย(แยกกลุ่ม)'!E135</f>
        <v>2554.5910164220331</v>
      </c>
      <c r="E63" s="299">
        <f>+'10.ค่าใช้จ่าย(แยกกลุ่ม)'!F135</f>
        <v>936.8305499938748</v>
      </c>
      <c r="F63" s="299">
        <f>+'10.ค่าใช้จ่าย(แยกกลุ่ม)'!G135</f>
        <v>206.87298551167538</v>
      </c>
      <c r="G63" s="299">
        <f>+'10.ค่าใช้จ่าย(แยกกลุ่ม)'!H135</f>
        <v>362.3746405251573</v>
      </c>
      <c r="H63" s="299">
        <f>+'10.ค่าใช้จ่าย(แยกกลุ่ม)'!I135</f>
        <v>927.17309968346717</v>
      </c>
      <c r="I63" s="299">
        <f>+'10.ค่าใช้จ่าย(แยกกลุ่ม)'!J135</f>
        <v>589.99195999409881</v>
      </c>
      <c r="J63" s="299">
        <f>+'10.ค่าใช้จ่าย(แยกกลุ่ม)'!K135</f>
        <v>405.47928455417349</v>
      </c>
      <c r="K63" s="299">
        <f>+'10.ค่าใช้จ่าย(แยกกลุ่ม)'!L135</f>
        <v>35.967355215546597</v>
      </c>
      <c r="L63" s="299">
        <f>+'10.ค่าใช้จ่าย(แยกกลุ่ม)'!M135</f>
        <v>31.745602969981416</v>
      </c>
      <c r="M63" s="16" t="str">
        <f>+'10.ค่าใช้จ่าย(แยกกลุ่ม)'!Z135</f>
        <v>สมเด็จพระยุพราชสว่างแดนดิน,รพท.</v>
      </c>
      <c r="N63" s="15">
        <f>+'10.ค่าใช้จ่าย(แยกกลุ่ม)'!AA135</f>
        <v>-6.6458999318677228E-2</v>
      </c>
      <c r="O63" s="15">
        <f>+'10.ค่าใช้จ่าย(แยกกลุ่ม)'!AB135</f>
        <v>-3.3588056671780199E-2</v>
      </c>
      <c r="P63" s="15">
        <f>+'10.ค่าใช้จ่าย(แยกกลุ่ม)'!AC135</f>
        <v>6.6055193427965703E-2</v>
      </c>
      <c r="Q63" s="15">
        <f>+'10.ค่าใช้จ่าย(แยกกลุ่ม)'!AD135</f>
        <v>-0.31822087169862767</v>
      </c>
      <c r="R63" s="15">
        <f>+'10.ค่าใช้จ่าย(แยกกลุ่ม)'!AE135</f>
        <v>-0.62501763861568782</v>
      </c>
      <c r="S63" s="15">
        <f>+'10.ค่าใช้จ่าย(แยกกลุ่ม)'!AF135</f>
        <v>-0.21538036864872734</v>
      </c>
      <c r="T63" s="15">
        <f>+'10.ค่าใช้จ่าย(แยกกลุ่ม)'!AG135</f>
        <v>-9.8507283081707045E-2</v>
      </c>
      <c r="U63" s="15">
        <f>+'10.ค่าใช้จ่าย(แยกกลุ่ม)'!AH135</f>
        <v>9.3784073330162615E-2</v>
      </c>
      <c r="V63" s="15">
        <f>+'10.ค่าใช้จ่าย(แยกกลุ่ม)'!AI135</f>
        <v>5.4085865143736901E-2</v>
      </c>
      <c r="W63" s="15">
        <f>+'10.ค่าใช้จ่าย(แยกกลุ่ม)'!AJ135</f>
        <v>0.42084533665708757</v>
      </c>
      <c r="X63" s="15">
        <f>+'10.ค่าใช้จ่าย(แยกกลุ่ม)'!AK135</f>
        <v>-0.79840979498555786</v>
      </c>
    </row>
    <row r="64" spans="1:24">
      <c r="A64" s="299" t="str">
        <f>+'10.ค่าใช้จ่าย(แยกกลุ่ม)'!B151</f>
        <v>สกลนคร,รพศ.</v>
      </c>
      <c r="B64" s="299">
        <f>+'10.ค่าใช้จ่าย(แยกกลุ่ม)'!C151</f>
        <v>6798.9527462589886</v>
      </c>
      <c r="C64" s="299">
        <f>+'10.ค่าใช้จ่าย(แยกกลุ่ม)'!D151</f>
        <v>43.936122172224948</v>
      </c>
      <c r="D64" s="299">
        <f>+'10.ค่าใช้จ่าย(แยกกลุ่ม)'!E151</f>
        <v>3411.2229923063433</v>
      </c>
      <c r="E64" s="299">
        <f>+'10.ค่าใช้จ่าย(แยกกลุ่ม)'!F151</f>
        <v>1869.1973532446123</v>
      </c>
      <c r="F64" s="299">
        <f>+'10.ค่าใช้จ่าย(แยกกลุ่ม)'!G151</f>
        <v>302.99835870122649</v>
      </c>
      <c r="G64" s="299">
        <f>+'10.ค่าใช้จ่าย(แยกกลุ่ม)'!H151</f>
        <v>387.91472346365811</v>
      </c>
      <c r="H64" s="299">
        <f>+'10.ค่าใช้จ่าย(แยกกลุ่ม)'!I151</f>
        <v>839.48226756141071</v>
      </c>
      <c r="I64" s="299">
        <f>+'10.ค่าใช้จ่าย(แยกกลุ่ม)'!J151</f>
        <v>497.96886928321248</v>
      </c>
      <c r="J64" s="299">
        <f>+'10.ค่าใช้จ่าย(แยกกลุ่ม)'!K151</f>
        <v>360.19871092617149</v>
      </c>
      <c r="K64" s="299">
        <f>+'10.ค่าใช้จ่าย(แยกกลุ่ม)'!L151</f>
        <v>5.1413169494737545</v>
      </c>
      <c r="L64" s="299">
        <f>+'10.ค่าใช้จ่าย(แยกกลุ่ม)'!M151</f>
        <v>14.108748004493746</v>
      </c>
      <c r="M64" s="16" t="str">
        <f>+'10.ค่าใช้จ่าย(แยกกลุ่ม)'!Z151</f>
        <v>สกลนคร,รพศ.</v>
      </c>
      <c r="N64" s="15">
        <f>+'10.ค่าใช้จ่าย(แยกกลุ่ม)'!AA151</f>
        <v>-2.3594261334893778E-2</v>
      </c>
      <c r="O64" s="15">
        <f>+'10.ค่าใช้จ่าย(แยกกลุ่ม)'!AB151</f>
        <v>-0.12820985519126207</v>
      </c>
      <c r="P64" s="15">
        <f>+'10.ค่าใช้จ่าย(แยกกลุ่ม)'!AC151</f>
        <v>-0.10772257891985781</v>
      </c>
      <c r="Q64" s="15">
        <f>+'10.ค่าใช้จ่าย(แยกกลุ่ม)'!AD151</f>
        <v>-0.12697508633476873</v>
      </c>
      <c r="R64" s="15">
        <f>+'10.ค่าใช้จ่าย(แยกกลุ่ม)'!AE151</f>
        <v>0.57214301483094321</v>
      </c>
      <c r="S64" s="15">
        <f>+'10.ค่าใช้จ่าย(แยกกลุ่ม)'!AF151</f>
        <v>-0.11403779243024555</v>
      </c>
      <c r="T64" s="15">
        <f>+'10.ค่าใช้จ่าย(แยกกลุ่ม)'!AG151</f>
        <v>2.4938240247405238E-3</v>
      </c>
      <c r="U64" s="15">
        <f>+'10.ค่าใช้จ่าย(แยกกลุ่ม)'!AH151</f>
        <v>-0.15667774294197512</v>
      </c>
      <c r="V64" s="15">
        <f>+'10.ค่าใช้จ่าย(แยกกลุ่ม)'!AI151</f>
        <v>6.1017064162037532E-2</v>
      </c>
      <c r="W64" s="15">
        <f>+'10.ค่าใช้จ่าย(แยกกลุ่ม)'!AJ151</f>
        <v>-0.16006449564961589</v>
      </c>
      <c r="X64" s="15">
        <f>+'10.ค่าใช้จ่าย(แยกกลุ่ม)'!AK151</f>
        <v>-0.84613247017985915</v>
      </c>
    </row>
    <row r="66" spans="1:24">
      <c r="A66" s="377" t="s">
        <v>47</v>
      </c>
      <c r="B66" s="386" t="s">
        <v>248</v>
      </c>
      <c r="C66" s="387"/>
      <c r="D66" s="387"/>
      <c r="E66" s="387"/>
      <c r="F66" s="387"/>
      <c r="G66" s="387"/>
      <c r="H66" s="387"/>
      <c r="I66" s="387"/>
      <c r="J66" s="387"/>
      <c r="K66" s="387"/>
      <c r="L66" s="388"/>
      <c r="M66" s="377" t="s">
        <v>47</v>
      </c>
      <c r="N66" s="386" t="s">
        <v>731</v>
      </c>
      <c r="O66" s="387"/>
      <c r="P66" s="387"/>
      <c r="Q66" s="387"/>
      <c r="R66" s="387"/>
      <c r="S66" s="387"/>
      <c r="T66" s="387"/>
      <c r="U66" s="387"/>
      <c r="V66" s="387"/>
      <c r="W66" s="387"/>
      <c r="X66" s="388"/>
    </row>
    <row r="67" spans="1:24">
      <c r="A67" s="377"/>
      <c r="B67" s="38" t="s">
        <v>5</v>
      </c>
      <c r="C67" s="38" t="s">
        <v>8</v>
      </c>
      <c r="D67" s="38" t="s">
        <v>11</v>
      </c>
      <c r="E67" s="38" t="s">
        <v>17</v>
      </c>
      <c r="F67" s="38" t="s">
        <v>20</v>
      </c>
      <c r="G67" s="38" t="s">
        <v>23</v>
      </c>
      <c r="H67" s="38" t="s">
        <v>26</v>
      </c>
      <c r="I67" s="38" t="s">
        <v>29</v>
      </c>
      <c r="J67" s="38" t="s">
        <v>32</v>
      </c>
      <c r="K67" s="38" t="s">
        <v>35</v>
      </c>
      <c r="L67" s="38" t="s">
        <v>38</v>
      </c>
      <c r="M67" s="377"/>
      <c r="N67" s="38" t="s">
        <v>5</v>
      </c>
      <c r="O67" s="38" t="s">
        <v>8</v>
      </c>
      <c r="P67" s="38" t="s">
        <v>11</v>
      </c>
      <c r="Q67" s="38" t="s">
        <v>17</v>
      </c>
      <c r="R67" s="38" t="s">
        <v>20</v>
      </c>
      <c r="S67" s="38" t="s">
        <v>23</v>
      </c>
      <c r="T67" s="38" t="s">
        <v>26</v>
      </c>
      <c r="U67" s="38" t="s">
        <v>29</v>
      </c>
      <c r="V67" s="38" t="s">
        <v>32</v>
      </c>
      <c r="W67" s="38" t="s">
        <v>35</v>
      </c>
      <c r="X67" s="38" t="s">
        <v>38</v>
      </c>
    </row>
    <row r="68" spans="1:24">
      <c r="A68" s="299" t="str">
        <f>+'10.ค่าใช้จ่าย(แยกกลุ่ม)'!B9</f>
        <v>โพธิ์ตาก,รพช.</v>
      </c>
      <c r="B68" s="299">
        <f>+'10.ค่าใช้จ่าย(แยกกลุ่ม)'!C9</f>
        <v>13427.269418875976</v>
      </c>
      <c r="C68" s="299">
        <f>+'10.ค่าใช้จ่าย(แยกกลุ่ม)'!D9</f>
        <v>77.030558137798195</v>
      </c>
      <c r="D68" s="299">
        <f>+'10.ค่าใช้จ่าย(แยกกลุ่ม)'!E9</f>
        <v>1312.1642006246386</v>
      </c>
      <c r="E68" s="299">
        <f>+'10.ค่าใช้จ่าย(แยกกลุ่ม)'!F9</f>
        <v>749.3427330317752</v>
      </c>
      <c r="F68" s="299">
        <f>+'10.ค่าใช้จ่าย(แยกกลุ่ม)'!G9</f>
        <v>879.08230822261748</v>
      </c>
      <c r="G68" s="299">
        <f>+'10.ค่าใช้จ่าย(แยกกลุ่ม)'!H9</f>
        <v>689.34211800795958</v>
      </c>
      <c r="H68" s="299">
        <f>+'10.ค่าใช้จ่าย(แยกกลุ่ม)'!I9</f>
        <v>941.3987691645857</v>
      </c>
      <c r="I68" s="299">
        <f>+'10.ค่าใช้จ่าย(แยกกลุ่ม)'!J9</f>
        <v>249.4916666921967</v>
      </c>
      <c r="J68" s="299">
        <f>+'10.ค่าใช้จ่าย(แยกกลุ่ม)'!K9</f>
        <v>337.38135482283366</v>
      </c>
      <c r="K68" s="299">
        <f>+'10.ค่าใช้จ่าย(แยกกลุ่ม)'!L9</f>
        <v>71.942102625453757</v>
      </c>
      <c r="L68" s="299">
        <f>+'10.ค่าใช้จ่าย(แยกกลุ่ม)'!M9</f>
        <v>14.318307257283328</v>
      </c>
      <c r="M68" s="16" t="str">
        <f>+'10.ค่าใช้จ่าย(แยกกลุ่ม)'!Z9</f>
        <v>โพธิ์ตาก,รพช.</v>
      </c>
      <c r="N68" s="16">
        <f>+'10.ค่าใช้จ่าย(แยกกลุ่ม)'!AA9</f>
        <v>2.3119955212408626E-2</v>
      </c>
      <c r="O68" s="16">
        <f>+'10.ค่าใช้จ่าย(แยกกลุ่ม)'!AB9</f>
        <v>3.6833825092631008E-2</v>
      </c>
      <c r="P68" s="16">
        <f>+'10.ค่าใช้จ่าย(แยกกลุ่ม)'!AC9</f>
        <v>-0.15859823319491828</v>
      </c>
      <c r="Q68" s="16">
        <f>+'10.ค่าใช้จ่าย(แยกกลุ่ม)'!AD9</f>
        <v>0.53572916146344074</v>
      </c>
      <c r="R68" s="16">
        <f>+'10.ค่าใช้จ่าย(แยกกลุ่ม)'!AE9</f>
        <v>0.25914443504895934</v>
      </c>
      <c r="S68" s="16">
        <f>+'10.ค่าใช้จ่าย(แยกกลุ่ม)'!AF9</f>
        <v>-3.064409171066787E-2</v>
      </c>
      <c r="T68" s="16">
        <f>+'10.ค่าใช้จ่าย(แยกกลุ่ม)'!AG9</f>
        <v>-0.3138328356288948</v>
      </c>
      <c r="U68" s="16">
        <f>+'10.ค่าใช้จ่าย(แยกกลุ่ม)'!AH9</f>
        <v>-1.6896771993712388E-2</v>
      </c>
      <c r="V68" s="16">
        <f>+'10.ค่าใช้จ่าย(แยกกลุ่ม)'!AI9</f>
        <v>-0.27202642174436614</v>
      </c>
      <c r="W68" s="16">
        <f>+'10.ค่าใช้จ่าย(แยกกลุ่ม)'!AJ9</f>
        <v>0.32718976469900002</v>
      </c>
      <c r="X68" s="16">
        <f>+'10.ค่าใช้จ่าย(แยกกลุ่ม)'!AK9</f>
        <v>-0.97313977846461996</v>
      </c>
    </row>
    <row r="69" spans="1:24">
      <c r="A69" s="299" t="str">
        <f>+'10.ค่าใช้จ่าย(แยกกลุ่ม)'!B18</f>
        <v>ศรีเชียงใหม่,รพช.</v>
      </c>
      <c r="B69" s="299">
        <f>+'10.ค่าใช้จ่าย(แยกกลุ่ม)'!C18</f>
        <v>10895.49283959821</v>
      </c>
      <c r="C69" s="299">
        <f>+'10.ค่าใช้จ่าย(แยกกลุ่ม)'!D18</f>
        <v>44.551734652911435</v>
      </c>
      <c r="D69" s="299">
        <f>+'10.ค่าใช้จ่าย(แยกกลุ่ม)'!E18</f>
        <v>1262.5812241692079</v>
      </c>
      <c r="E69" s="299">
        <f>+'10.ค่าใช้จ่าย(แยกกลุ่ม)'!F18</f>
        <v>454.22205957222934</v>
      </c>
      <c r="F69" s="299">
        <f>+'10.ค่าใช้จ่าย(แยกกลุ่ม)'!G18</f>
        <v>740.02536369065547</v>
      </c>
      <c r="G69" s="299">
        <f>+'10.ค่าใช้จ่าย(แยกกลุ่ม)'!H18</f>
        <v>338.14814647102975</v>
      </c>
      <c r="H69" s="299">
        <f>+'10.ค่าใช้จ่าย(แยกกลุ่ม)'!I18</f>
        <v>625.52020208621252</v>
      </c>
      <c r="I69" s="299">
        <f>+'10.ค่าใช้จ่าย(แยกกลุ่ม)'!J18</f>
        <v>285.95797009378458</v>
      </c>
      <c r="J69" s="299">
        <f>+'10.ค่าใช้จ่าย(แยกกลุ่ม)'!K18</f>
        <v>299.06139730774697</v>
      </c>
      <c r="K69" s="299">
        <f>+'10.ค่าใช้จ่าย(แยกกลุ่ม)'!L18</f>
        <v>2.3319302370121653</v>
      </c>
      <c r="L69" s="299">
        <f>+'10.ค่าใช้จ่าย(แยกกลุ่ม)'!M18</f>
        <v>0</v>
      </c>
      <c r="M69" s="16" t="str">
        <f>+'10.ค่าใช้จ่าย(แยกกลุ่ม)'!Z18</f>
        <v>ศรีเชียงใหม่,รพช.</v>
      </c>
      <c r="N69" s="16">
        <f>+'10.ค่าใช้จ่าย(แยกกลุ่ม)'!AA18</f>
        <v>7.6117620594331872E-2</v>
      </c>
      <c r="O69" s="16">
        <f>+'10.ค่าใช้จ่าย(แยกกลุ่ม)'!AB18</f>
        <v>-0.36452438202579612</v>
      </c>
      <c r="P69" s="16">
        <f>+'10.ค่าใช้จ่าย(แยกกลุ่ม)'!AC18</f>
        <v>-6.9238437917995291E-2</v>
      </c>
      <c r="Q69" s="16">
        <f>+'10.ค่าใช้จ่าย(แยกกลุ่ม)'!AD18</f>
        <v>-0.26833255819992596</v>
      </c>
      <c r="R69" s="16">
        <f>+'10.ค่าใช้จ่าย(แยกกลุ่ม)'!AE18</f>
        <v>9.3150584549138896E-2</v>
      </c>
      <c r="S69" s="16">
        <f>+'10.ค่าใช้จ่าย(แยกกลุ่ม)'!AF18</f>
        <v>-0.449292550700022</v>
      </c>
      <c r="T69" s="16">
        <f>+'10.ค่าใช้จ่าย(แยกกลุ่ม)'!AG18</f>
        <v>0.2581632136494918</v>
      </c>
      <c r="U69" s="16">
        <f>+'10.ค่าใช้จ่าย(แยกกลุ่ม)'!AH18</f>
        <v>0.6167007557921067</v>
      </c>
      <c r="V69" s="16">
        <f>+'10.ค่าใช้จ่าย(แยกกลุ่ม)'!AI18</f>
        <v>-0.17179108963332365</v>
      </c>
      <c r="W69" s="16">
        <f>+'10.ค่าใช้จ่าย(แยกกลุ่ม)'!AJ18</f>
        <v>-0.96623137006827364</v>
      </c>
      <c r="X69" s="16">
        <f>+'10.ค่าใช้จ่าย(แยกกลุ่ม)'!AK18</f>
        <v>-1.0000000000000002</v>
      </c>
    </row>
    <row r="70" spans="1:24">
      <c r="A70" s="299" t="str">
        <f>+'10.ค่าใช้จ่าย(แยกกลุ่ม)'!B21</f>
        <v>สระใคร,รพช.</v>
      </c>
      <c r="B70" s="299">
        <f>+'10.ค่าใช้จ่าย(แยกกลุ่ม)'!C21</f>
        <v>8929.6574854331375</v>
      </c>
      <c r="C70" s="299">
        <f>+'10.ค่าใช้จ่าย(แยกกลุ่ม)'!D21</f>
        <v>75.909509168113942</v>
      </c>
      <c r="D70" s="299">
        <f>+'10.ค่าใช้จ่าย(แยกกลุ่ม)'!E21</f>
        <v>1123.1897751625554</v>
      </c>
      <c r="E70" s="299">
        <f>+'10.ค่าใช้จ่าย(แยกกลุ่ม)'!F21</f>
        <v>611.61231679032471</v>
      </c>
      <c r="F70" s="299">
        <f>+'10.ค่าใช้จ่าย(แยกกลุ่ม)'!G21</f>
        <v>633.11877162521716</v>
      </c>
      <c r="G70" s="299">
        <f>+'10.ค่าใช้จ่าย(แยกกลุ่ม)'!H21</f>
        <v>653.07449821719001</v>
      </c>
      <c r="H70" s="299">
        <f>+'10.ค่าใช้จ่าย(แยกกลุ่ม)'!I21</f>
        <v>352.03349488489448</v>
      </c>
      <c r="I70" s="299">
        <f>+'10.ค่าใช้จ่าย(แยกกลุ่ม)'!J21</f>
        <v>177.37686191041715</v>
      </c>
      <c r="J70" s="299">
        <f>+'10.ค่าใช้จ่าย(แยกกลุ่ม)'!K21</f>
        <v>301.7774077714912</v>
      </c>
      <c r="K70" s="299">
        <f>+'10.ค่าใช้จ่าย(แยกกลุ่ม)'!L21</f>
        <v>11.419132735850235</v>
      </c>
      <c r="L70" s="299">
        <f>+'10.ค่าใช้จ่าย(แยกกลุ่ม)'!M21</f>
        <v>0</v>
      </c>
      <c r="M70" s="16" t="str">
        <f>+'10.ค่าใช้จ่าย(แยกกลุ่ม)'!Z21</f>
        <v>สระใคร,รพช.</v>
      </c>
      <c r="N70" s="16">
        <f>+'10.ค่าใช้จ่าย(แยกกลุ่ม)'!AA21</f>
        <v>-0.11804248716288132</v>
      </c>
      <c r="O70" s="16">
        <f>+'10.ค่าใช้จ่าย(แยกกลุ่ม)'!AB21</f>
        <v>8.2755646318550868E-2</v>
      </c>
      <c r="P70" s="16">
        <f>+'10.ค่าใช้จ่าย(แยกกลุ่ม)'!AC21</f>
        <v>-0.17199634397166436</v>
      </c>
      <c r="Q70" s="16">
        <f>+'10.ค่าใช้จ่าย(แยกกลุ่ม)'!AD21</f>
        <v>-1.4806062874114012E-2</v>
      </c>
      <c r="R70" s="16">
        <f>+'10.ค่าใช้จ่าย(แยกกลุ่ม)'!AE21</f>
        <v>-6.4769683245009299E-2</v>
      </c>
      <c r="S70" s="16">
        <f>+'10.ค่าใช้จ่าย(แยกกลุ่ม)'!AF21</f>
        <v>6.3595926428845304E-2</v>
      </c>
      <c r="T70" s="16">
        <f>+'10.ค่าใช้จ่าย(แยกกลุ่ม)'!AG21</f>
        <v>-0.29192439866938819</v>
      </c>
      <c r="U70" s="16">
        <f>+'10.ค่าใช้จ่าย(แยกกลุ่ม)'!AH21</f>
        <v>2.8232702048982248E-3</v>
      </c>
      <c r="V70" s="16">
        <f>+'10.ค่าใช้จ่าย(แยกกลุ่ม)'!AI21</f>
        <v>-0.16426947672382686</v>
      </c>
      <c r="W70" s="16">
        <f>+'10.ค่าใช้จ่าย(แยกกลุ่ม)'!AJ21</f>
        <v>-0.83463979265852328</v>
      </c>
      <c r="X70" s="16">
        <f>+'10.ค่าใช้จ่าย(แยกกลุ่ม)'!AK21</f>
        <v>-1.0000000000000002</v>
      </c>
    </row>
    <row r="71" spans="1:24">
      <c r="A71" s="299" t="str">
        <f>+'10.ค่าใช้จ่าย(แยกกลุ่ม)'!B23</f>
        <v>เฝ้าไร่,รพช.</v>
      </c>
      <c r="B71" s="299">
        <f>+'10.ค่าใช้จ่าย(แยกกลุ่ม)'!C23</f>
        <v>7922.5538880454124</v>
      </c>
      <c r="C71" s="299">
        <f>+'10.ค่าใช้จ่าย(แยกกลุ่ม)'!D23</f>
        <v>56.813043361285466</v>
      </c>
      <c r="D71" s="299">
        <f>+'10.ค่าใช้จ่าย(แยกกลุ่ม)'!E23</f>
        <v>1502.7666249488045</v>
      </c>
      <c r="E71" s="299">
        <f>+'10.ค่าใช้จ่าย(แยกกลุ่ม)'!F23</f>
        <v>802.33111088615556</v>
      </c>
      <c r="F71" s="299">
        <f>+'10.ค่าใช้จ่าย(แยกกลุ่ม)'!G23</f>
        <v>584.07465035966663</v>
      </c>
      <c r="G71" s="299">
        <f>+'10.ค่าใช้จ่าย(แยกกลุ่ม)'!H23</f>
        <v>728.95187064546428</v>
      </c>
      <c r="H71" s="299">
        <f>+'10.ค่าใช้จ่าย(แยกกลุ่ม)'!I23</f>
        <v>566.25127892410501</v>
      </c>
      <c r="I71" s="299">
        <f>+'10.ค่าใช้จ่าย(แยกกลุ่ม)'!J23</f>
        <v>265.41549694064707</v>
      </c>
      <c r="J71" s="299">
        <f>+'10.ค่าใช้จ่าย(แยกกลุ่ม)'!K23</f>
        <v>307.33353459976018</v>
      </c>
      <c r="K71" s="299">
        <f>+'10.ค่าใช้จ่าย(แยกกลุ่ม)'!L23</f>
        <v>24.554873925084372</v>
      </c>
      <c r="L71" s="299">
        <f>+'10.ค่าใช้จ่าย(แยกกลุ่ม)'!M23</f>
        <v>49.481849439421872</v>
      </c>
      <c r="M71" s="16" t="str">
        <f>+'10.ค่าใช้จ่าย(แยกกลุ่ม)'!Z23</f>
        <v>เฝ้าไร่,รพช.</v>
      </c>
      <c r="N71" s="16">
        <f>+'10.ค่าใช้จ่าย(แยกกลุ่ม)'!AA23</f>
        <v>-0.21751131733585738</v>
      </c>
      <c r="O71" s="16">
        <f>+'10.ค่าใช้จ่าย(แยกกลุ่ม)'!AB23</f>
        <v>-0.18963191623676121</v>
      </c>
      <c r="P71" s="16">
        <f>+'10.ค่าใช้จ่าย(แยกกลุ่ม)'!AC23</f>
        <v>0.10782370631435821</v>
      </c>
      <c r="Q71" s="16">
        <f>+'10.ค่าใช้จ่าย(แยกกลุ่ม)'!AD23</f>
        <v>0.29240652013144969</v>
      </c>
      <c r="R71" s="16">
        <f>+'10.ค่าใช้จ่าย(แยกกลุ่ม)'!AE23</f>
        <v>-0.13721667284920142</v>
      </c>
      <c r="S71" s="16">
        <f>+'10.ค่าใช้จ่าย(แยกกลุ่ม)'!AF23</f>
        <v>0.18716967558479214</v>
      </c>
      <c r="T71" s="16">
        <f>+'10.ค่าใช้จ่าย(แยกกลุ่ม)'!AG23</f>
        <v>0.13895047106103683</v>
      </c>
      <c r="U71" s="16">
        <f>+'10.ค่าใช้จ่าย(แยกกลุ่ม)'!AH23</f>
        <v>0.50056119912360619</v>
      </c>
      <c r="V71" s="16">
        <f>+'10.ค่าใช้จ่าย(แยกกลุ่ม)'!AI23</f>
        <v>-0.14888255688821719</v>
      </c>
      <c r="W71" s="16">
        <f>+'10.ค่าใช้จ่าย(แยกกลุ่ม)'!AJ23</f>
        <v>-0.64442141645764439</v>
      </c>
      <c r="X71" s="16">
        <f>+'10.ค่าใช้จ่าย(แยกกลุ่ม)'!AK23</f>
        <v>-0.70782031609123475</v>
      </c>
    </row>
    <row r="72" spans="1:24">
      <c r="A72" s="299" t="str">
        <f>+'10.ค่าใช้จ่าย(แยกกลุ่ม)'!B24</f>
        <v>รัตนวาปี,รพช.</v>
      </c>
      <c r="B72" s="299">
        <f>+'10.ค่าใช้จ่าย(แยกกลุ่ม)'!C24</f>
        <v>8990.4145638553673</v>
      </c>
      <c r="C72" s="299">
        <f>+'10.ค่าใช้จ่าย(แยกกลุ่ม)'!D24</f>
        <v>152.27281699576562</v>
      </c>
      <c r="D72" s="299">
        <f>+'10.ค่าใช้จ่าย(แยกกลุ่ม)'!E24</f>
        <v>1915.9909567071554</v>
      </c>
      <c r="E72" s="299">
        <f>+'10.ค่าใช้จ่าย(แยกกลุ่ม)'!F24</f>
        <v>747.02942119167199</v>
      </c>
      <c r="F72" s="299">
        <f>+'10.ค่าใช้จ่าย(แยกกลุ่ม)'!G24</f>
        <v>769.51526330271292</v>
      </c>
      <c r="G72" s="299">
        <f>+'10.ค่าใช้จ่าย(แยกกลุ่ม)'!H24</f>
        <v>485.73017095225646</v>
      </c>
      <c r="H72" s="299">
        <f>+'10.ค่าใช้จ่าย(แยกกลุ่ม)'!I24</f>
        <v>534.03815952044556</v>
      </c>
      <c r="I72" s="299">
        <f>+'10.ค่าใช้จ่าย(แยกกลุ่ม)'!J24</f>
        <v>230.12960778613581</v>
      </c>
      <c r="J72" s="299">
        <f>+'10.ค่าใช้จ่าย(แยกกลุ่ม)'!K24</f>
        <v>382.50492537063889</v>
      </c>
      <c r="K72" s="299">
        <f>+'10.ค่าใช้จ่าย(แยกกลุ่ม)'!L24</f>
        <v>192.14572020576841</v>
      </c>
      <c r="L72" s="299">
        <f>+'10.ค่าใช้จ่าย(แยกกลุ่ม)'!M24</f>
        <v>58.301224405472347</v>
      </c>
      <c r="M72" s="16" t="str">
        <f>+'10.ค่าใช้จ่าย(แยกกลุ่ม)'!Z24</f>
        <v>รัตนวาปี,รพช.</v>
      </c>
      <c r="N72" s="16">
        <f>+'10.ค่าใช้จ่าย(แยกกลุ่ม)'!AA24</f>
        <v>-0.11204167897287713</v>
      </c>
      <c r="O72" s="16">
        <f>+'10.ค่าใช้จ่าย(แยกกลุ่ม)'!AB24</f>
        <v>1.1719841715463579</v>
      </c>
      <c r="P72" s="16">
        <f>+'10.ค่าใช้จ่าย(แยกกลุ่ม)'!AC24</f>
        <v>0.41244832543205101</v>
      </c>
      <c r="Q72" s="16">
        <f>+'10.ค่าใช้จ่าย(แยกกลุ่ม)'!AD24</f>
        <v>0.20332576112099907</v>
      </c>
      <c r="R72" s="16">
        <f>+'10.ค่าใช้จ่าย(แยกกลุ่ม)'!AE24</f>
        <v>0.13671247118292143</v>
      </c>
      <c r="S72" s="16">
        <f>+'10.ค่าใช้จ่าย(แยกกลุ่ม)'!AF24</f>
        <v>-0.20894073711542102</v>
      </c>
      <c r="T72" s="16">
        <f>+'10.ค่าใช้จ่าย(แยกกลุ่ม)'!AG24</f>
        <v>7.4157420899889526E-2</v>
      </c>
      <c r="U72" s="16">
        <f>+'10.ค่าใช้จ่าย(แยกกลุ่ม)'!AH24</f>
        <v>0.30106781327328186</v>
      </c>
      <c r="V72" s="16">
        <f>+'10.ค่าใช้จ่าย(แยกกลุ่ม)'!AI24</f>
        <v>5.9294145961302822E-2</v>
      </c>
      <c r="W72" s="16">
        <f>+'10.ค่าใช้จ่าย(แยกกลุ่ม)'!AJ24</f>
        <v>1.7824579035894257</v>
      </c>
      <c r="X72" s="16">
        <f>+'10.ค่าใช้จ่าย(แยกกลุ่ม)'!AK24</f>
        <v>-0.65574380280310063</v>
      </c>
    </row>
    <row r="73" spans="1:24">
      <c r="A73" s="299" t="str">
        <f>+'10.ค่าใช้จ่าย(แยกกลุ่ม)'!B52</f>
        <v>สังคม,รพช.</v>
      </c>
      <c r="B73" s="299">
        <f>+'10.ค่าใช้จ่าย(แยกกลุ่ม)'!C52</f>
        <v>10407.959986782313</v>
      </c>
      <c r="C73" s="299">
        <f>+'10.ค่าใช้จ่าย(แยกกลุ่ม)'!D52</f>
        <v>47.079686435726821</v>
      </c>
      <c r="D73" s="299">
        <f>+'10.ค่าใช้จ่าย(แยกกลุ่ม)'!E52</f>
        <v>1315.3218590154981</v>
      </c>
      <c r="E73" s="299">
        <f>+'10.ค่าใช้จ่าย(แยกกลุ่ม)'!F52</f>
        <v>634.5388891275627</v>
      </c>
      <c r="F73" s="299">
        <f>+'10.ค่าใช้จ่าย(แยกกลุ่ม)'!G52</f>
        <v>910.19449342512792</v>
      </c>
      <c r="G73" s="299">
        <f>+'10.ค่าใช้จ่าย(แยกกลุ่ม)'!H52</f>
        <v>731.12637019479632</v>
      </c>
      <c r="H73" s="299">
        <f>+'10.ค่าใช้จ่าย(แยกกลุ่ม)'!I52</f>
        <v>386.85224748946268</v>
      </c>
      <c r="I73" s="299">
        <f>+'10.ค่าใช้จ่าย(แยกกลุ่ม)'!J52</f>
        <v>63.389541940134706</v>
      </c>
      <c r="J73" s="299">
        <f>+'10.ค่าใช้จ่าย(แยกกลุ่ม)'!K52</f>
        <v>420.76030687215655</v>
      </c>
      <c r="K73" s="299">
        <f>+'10.ค่าใช้จ่าย(แยกกลุ่ม)'!L52</f>
        <v>1.0730854461792765E-2</v>
      </c>
      <c r="L73" s="299">
        <f>+'10.ค่าใช้จ่าย(แยกกลุ่ม)'!M52</f>
        <v>739.41698662087674</v>
      </c>
      <c r="M73" s="16" t="str">
        <f>+'10.ค่าใช้จ่าย(แยกกลุ่ม)'!Z52</f>
        <v>สังคม,รพช.</v>
      </c>
      <c r="N73" s="16">
        <f>+'10.ค่าใช้จ่าย(แยกกลุ่ม)'!AA52</f>
        <v>3.4870971480259839E-2</v>
      </c>
      <c r="O73" s="16">
        <f>+'10.ค่าใช้จ่าย(แยกกลุ่ม)'!AB52</f>
        <v>-0.33174134361010615</v>
      </c>
      <c r="P73" s="16">
        <f>+'10.ค่าใช้จ่าย(แยกกลุ่ม)'!AC52</f>
        <v>-0.1060337634161138</v>
      </c>
      <c r="Q73" s="16">
        <f>+'10.ค่าใช้จ่าย(แยกกลุ่ม)'!AD52</f>
        <v>-9.8108190894622242E-3</v>
      </c>
      <c r="R73" s="16">
        <f>+'10.ค่าใช้จ่าย(แยกกลุ่ม)'!AE52</f>
        <v>0.16113636286032126</v>
      </c>
      <c r="S73" s="16">
        <f>+'10.ค่าใช้จ่าย(แยกกลุ่ม)'!AF52</f>
        <v>-0.19992688836173844</v>
      </c>
      <c r="T73" s="16">
        <f>+'10.ค่าใช้จ่าย(แยกกลุ่ม)'!AG52</f>
        <v>-0.61106171888746852</v>
      </c>
      <c r="U73" s="16">
        <f>+'10.ค่าใช้จ่าย(แยกกลุ่ม)'!AH52</f>
        <v>-0.64117166724782249</v>
      </c>
      <c r="V73" s="16">
        <f>+'10.ค่าใช้จ่าย(แยกกลุ่ม)'!AI52</f>
        <v>5.3641563556292696E-2</v>
      </c>
      <c r="W73" s="16">
        <f>+'10.ค่าใช้จ่าย(แยกกลุ่ม)'!AJ52</f>
        <v>-0.99981840146151257</v>
      </c>
      <c r="X73" s="16">
        <f>+'10.ค่าใช้จ่าย(แยกกลุ่ม)'!AK52</f>
        <v>0.8777238288831849</v>
      </c>
    </row>
    <row r="74" spans="1:24">
      <c r="A74" s="299" t="str">
        <f>+'10.ค่าใช้จ่าย(แยกกลุ่ม)'!B123</f>
        <v>โพนพิสัย,รพช.</v>
      </c>
      <c r="B74" s="299">
        <f>+'10.ค่าใช้จ่าย(แยกกลุ่ม)'!C123</f>
        <v>8334.064405555242</v>
      </c>
      <c r="C74" s="299">
        <f>+'10.ค่าใช้จ่าย(แยกกลุ่ม)'!D123</f>
        <v>94.594905148091343</v>
      </c>
      <c r="D74" s="299">
        <f>+'10.ค่าใช้จ่าย(แยกกลุ่ม)'!E123</f>
        <v>1743.8165678991429</v>
      </c>
      <c r="E74" s="299">
        <f>+'10.ค่าใช้จ่าย(แยกกลุ่ม)'!F123</f>
        <v>508.5465464441649</v>
      </c>
      <c r="F74" s="299">
        <f>+'10.ค่าใช้จ่าย(แยกกลุ่ม)'!G123</f>
        <v>592.34021313871426</v>
      </c>
      <c r="G74" s="299">
        <f>+'10.ค่าใช้จ่าย(แยกกลุ่ม)'!H123</f>
        <v>542.8112800337525</v>
      </c>
      <c r="H74" s="299">
        <f>+'10.ค่าใช้จ่าย(แยกกลุ่ม)'!I123</f>
        <v>524.93233299949077</v>
      </c>
      <c r="I74" s="299">
        <f>+'10.ค่าใช้จ่าย(แยกกลุ่ม)'!J123</f>
        <v>534.4022826108162</v>
      </c>
      <c r="J74" s="299">
        <f>+'10.ค่าใช้จ่าย(แยกกลุ่ม)'!K123</f>
        <v>390.20540267473871</v>
      </c>
      <c r="K74" s="299">
        <f>+'10.ค่าใช้จ่าย(แยกกลุ่ม)'!L123</f>
        <v>93.070495238248682</v>
      </c>
      <c r="L74" s="299">
        <f>+'10.ค่าใช้จ่าย(แยกกลุ่ม)'!M123</f>
        <v>1.6487715854040179</v>
      </c>
      <c r="M74" s="16" t="str">
        <f>+'10.ค่าใช้จ่าย(แยกกลุ่ม)'!Z123</f>
        <v>โพนพิสัย,รพช.</v>
      </c>
      <c r="N74" s="16">
        <f>+'10.ค่าใช้จ่าย(แยกกลุ่ม)'!AA123</f>
        <v>0.16872064184965951</v>
      </c>
      <c r="O74" s="16">
        <f>+'10.ค่าใช้จ่าย(แยกกลุ่ม)'!AB123</f>
        <v>0.50789004455192233</v>
      </c>
      <c r="P74" s="16">
        <f>+'10.ค่าใช้จ่าย(แยกกลุ่ม)'!AC123</f>
        <v>6.5690220438298988E-2</v>
      </c>
      <c r="Q74" s="16">
        <f>+'10.ค่าใช้จ่าย(แยกกลุ่ม)'!AD123</f>
        <v>-0.30516710469027425</v>
      </c>
      <c r="R74" s="16">
        <f>+'10.ค่าใช้จ่าย(แยกกลุ่ม)'!AE123</f>
        <v>-7.4045776725455106E-2</v>
      </c>
      <c r="S74" s="16">
        <f>+'10.ค่าใช้จ่าย(แยกกลุ่ม)'!AF123</f>
        <v>-3.2671653882766286E-2</v>
      </c>
      <c r="T74" s="16">
        <f>+'10.ค่าใช้จ่าย(แยกกลุ่ม)'!AG123</f>
        <v>-0.24778498042722927</v>
      </c>
      <c r="U74" s="16">
        <f>+'10.ค่าใช้จ่าย(แยกกลุ่ม)'!AH123</f>
        <v>-2.5978679622788173E-2</v>
      </c>
      <c r="V74" s="16">
        <f>+'10.ค่าใช้จ่าย(แยกกลุ่ม)'!AI123</f>
        <v>0.11664373698892072</v>
      </c>
      <c r="W74" s="16">
        <f>+'10.ค่าใช้จ่าย(แยกกลุ่ม)'!AJ123</f>
        <v>1.2319981892627823</v>
      </c>
      <c r="X74" s="16">
        <f>+'10.ค่าใช้จ่าย(แยกกลุ่ม)'!AK123</f>
        <v>-0.98844313839040121</v>
      </c>
    </row>
    <row r="75" spans="1:24">
      <c r="A75" s="299" t="str">
        <f>+'10.ค่าใช้จ่าย(แยกกลุ่ม)'!B134</f>
        <v>สมเด็จพระยุพราชท่าบ่อ,รพท.</v>
      </c>
      <c r="B75" s="299">
        <f>+'10.ค่าใช้จ่าย(แยกกลุ่ม)'!C134</f>
        <v>7584.7878878143201</v>
      </c>
      <c r="C75" s="299">
        <f>+'10.ค่าใช้จ่าย(แยกกลุ่ม)'!D134</f>
        <v>38.090644721694908</v>
      </c>
      <c r="D75" s="299">
        <f>+'10.ค่าใช้จ่าย(แยกกลุ่ม)'!E134</f>
        <v>2238.1225095410614</v>
      </c>
      <c r="E75" s="299">
        <f>+'10.ค่าใช้จ่าย(แยกกลุ่ม)'!F134</f>
        <v>1913.6660521646102</v>
      </c>
      <c r="F75" s="299">
        <f>+'10.ค่าใช้จ่าย(แยกกลุ่ม)'!G134</f>
        <v>495.8091393010061</v>
      </c>
      <c r="G75" s="299">
        <f>+'10.ค่าใช้จ่าย(แยกกลุ่ม)'!H134</f>
        <v>423.92470362538586</v>
      </c>
      <c r="H75" s="299">
        <f>+'10.ค่าใช้จ่าย(แยกกลุ่ม)'!I134</f>
        <v>477.23089325626614</v>
      </c>
      <c r="I75" s="299">
        <f>+'10.ค่าใช้จ่าย(แยกกลุ่ม)'!J134</f>
        <v>341.69565745705813</v>
      </c>
      <c r="J75" s="299">
        <f>+'10.ค่าใช้จ่าย(แยกกลุ่ม)'!K134</f>
        <v>334.27228402353791</v>
      </c>
      <c r="K75" s="299">
        <f>+'10.ค่าใช้จ่าย(แยกกลุ่ม)'!L134</f>
        <v>3.1006903273167428</v>
      </c>
      <c r="L75" s="299">
        <f>+'10.ค่าใช้จ่าย(แยกกลุ่ม)'!M134</f>
        <v>4.5466902617067761</v>
      </c>
      <c r="M75" s="16" t="str">
        <f>+'10.ค่าใช้จ่าย(แยกกลุ่ม)'!Z134</f>
        <v>สมเด็จพระยุพราชท่าบ่อ,รพท.</v>
      </c>
      <c r="N75" s="16">
        <f>+'10.ค่าใช้จ่าย(แยกกลุ่ม)'!AA134</f>
        <v>7.9671930885575143E-2</v>
      </c>
      <c r="O75" s="16">
        <f>+'10.ค่าใช้จ่าย(แยกกลุ่ม)'!AB134</f>
        <v>-0.38229043292399323</v>
      </c>
      <c r="P75" s="16">
        <f>+'10.ค่าใช้จ่าย(แยกกลุ่ม)'!AC134</f>
        <v>-6.6010132547140554E-2</v>
      </c>
      <c r="Q75" s="16">
        <f>+'10.ค่าใช้จ่าย(แยกกลุ่ม)'!AD134</f>
        <v>0.39267189025085364</v>
      </c>
      <c r="R75" s="16">
        <f>+'10.ค่าใช้จ่าย(แยกกลุ่ม)'!AE134</f>
        <v>-0.10128583782379945</v>
      </c>
      <c r="S75" s="16">
        <f>+'10.ค่าใช้จ่าย(แยกกลุ่ม)'!AF134</f>
        <v>-8.2111142774197093E-2</v>
      </c>
      <c r="T75" s="16">
        <f>+'10.ค่าใช้จ่าย(แยกกลุ่ม)'!AG134</f>
        <v>-0.53598721241393799</v>
      </c>
      <c r="U75" s="16">
        <f>+'10.ค่าใช้จ่าย(แยกกลุ่ม)'!AH134</f>
        <v>-0.36653159128414692</v>
      </c>
      <c r="V75" s="16">
        <f>+'10.ค่าใช้จ่าย(แยกกลุ่ม)'!AI134</f>
        <v>-0.13102419008671096</v>
      </c>
      <c r="W75" s="16">
        <f>+'10.ค่าใช้จ่าย(แยกกลุ่ม)'!AJ134</f>
        <v>-0.87751111068401699</v>
      </c>
      <c r="X75" s="16">
        <f>+'10.ค่าใช้จ่าย(แยกกลุ่ม)'!AK134</f>
        <v>-0.97112771104516926</v>
      </c>
    </row>
    <row r="76" spans="1:24">
      <c r="A76" s="299" t="str">
        <f>+'10.ค่าใช้จ่าย(แยกกลุ่ม)'!B143</f>
        <v>หนองคาย,รพท.</v>
      </c>
      <c r="B76" s="299">
        <f>+'10.ค่าใช้จ่าย(แยกกลุ่ม)'!C143</f>
        <v>6377.968481965846</v>
      </c>
      <c r="C76" s="299">
        <f>+'10.ค่าใช้จ่าย(แยกกลุ่ม)'!D143</f>
        <v>125.18274610983714</v>
      </c>
      <c r="D76" s="299">
        <f>+'10.ค่าใช้จ่าย(แยกกลุ่ม)'!E143</f>
        <v>2563.4505125468008</v>
      </c>
      <c r="E76" s="299">
        <f>+'10.ค่าใช้จ่าย(แยกกลุ่ม)'!F143</f>
        <v>1361.2761122703464</v>
      </c>
      <c r="F76" s="299">
        <f>+'10.ค่าใช้จ่าย(แยกกลุ่ม)'!G143</f>
        <v>111.98363543451221</v>
      </c>
      <c r="G76" s="299">
        <f>+'10.ค่าใช้จ่าย(แยกกลุ่ม)'!H143</f>
        <v>307.73131112751628</v>
      </c>
      <c r="H76" s="299">
        <f>+'10.ค่าใช้จ่าย(แยกกลุ่ม)'!I143</f>
        <v>550.96679455205754</v>
      </c>
      <c r="I76" s="299">
        <f>+'10.ค่าใช้จ่าย(แยกกลุ่ม)'!J143</f>
        <v>417.28070168553415</v>
      </c>
      <c r="J76" s="299">
        <f>+'10.ค่าใช้จ่าย(แยกกลุ่ม)'!K143</f>
        <v>277.2003007447978</v>
      </c>
      <c r="K76" s="299">
        <f>+'10.ค่าใช้จ่าย(แยกกลุ่ม)'!L143</f>
        <v>235.90500450910645</v>
      </c>
      <c r="L76" s="299">
        <f>+'10.ค่าใช้จ่าย(แยกกลุ่ม)'!M143</f>
        <v>401.12859634801634</v>
      </c>
      <c r="M76" s="16" t="str">
        <f>+'10.ค่าใช้จ่าย(แยกกลุ่ม)'!Z143</f>
        <v>หนองคาย,รพท.</v>
      </c>
      <c r="N76" s="16">
        <f>+'10.ค่าใช้จ่าย(แยกกลุ่ม)'!AA143</f>
        <v>-7.4639884355815977E-2</v>
      </c>
      <c r="O76" s="16">
        <f>+'10.ค่าใช้จ่าย(แยกกลุ่ม)'!AB143</f>
        <v>0.77172514474814535</v>
      </c>
      <c r="P76" s="16">
        <f>+'10.ค่าใช้จ่าย(แยกกลุ่ม)'!AC143</f>
        <v>0.20419953891942583</v>
      </c>
      <c r="Q76" s="16">
        <f>+'10.ค่าใช้จ่าย(แยกกลุ่ม)'!AD143</f>
        <v>0.12917261735858665</v>
      </c>
      <c r="R76" s="16">
        <f>+'10.ค่าใช้จ่าย(แยกกลุ่ม)'!AE143</f>
        <v>-0.47320646807500649</v>
      </c>
      <c r="S76" s="16">
        <f>+'10.ค่าใช้จ่าย(แยกกลุ่ม)'!AF143</f>
        <v>-0.24966702227881166</v>
      </c>
      <c r="T76" s="16">
        <f>+'10.ค่าใช้จ่าย(แยกกลุ่ม)'!AG143</f>
        <v>0.50708229245166581</v>
      </c>
      <c r="U76" s="16">
        <f>+'10.ค่าใช้จ่าย(แยกกลุ่ม)'!AH143</f>
        <v>-0.27313737325635512</v>
      </c>
      <c r="V76" s="16">
        <f>+'10.ค่าใช้จ่าย(แยกกลุ่ม)'!AI143</f>
        <v>-0.17250357707672198</v>
      </c>
      <c r="W76" s="16">
        <f>+'10.ค่าใช้จ่าย(แยกกลุ่ม)'!AJ143</f>
        <v>0.53833969918024627</v>
      </c>
      <c r="X76" s="16">
        <f>+'10.ค่าใช้จ่าย(แยกกลุ่ม)'!AK143</f>
        <v>1.2658465806313257</v>
      </c>
    </row>
    <row r="78" spans="1:24">
      <c r="A78" s="377" t="s">
        <v>88</v>
      </c>
      <c r="B78" s="386" t="s">
        <v>248</v>
      </c>
      <c r="C78" s="387"/>
      <c r="D78" s="387"/>
      <c r="E78" s="387"/>
      <c r="F78" s="387"/>
      <c r="G78" s="387"/>
      <c r="H78" s="387"/>
      <c r="I78" s="387"/>
      <c r="J78" s="387"/>
      <c r="K78" s="387"/>
      <c r="L78" s="388"/>
      <c r="M78" s="377" t="s">
        <v>88</v>
      </c>
      <c r="N78" s="386" t="s">
        <v>731</v>
      </c>
      <c r="O78" s="387"/>
      <c r="P78" s="387"/>
      <c r="Q78" s="387"/>
      <c r="R78" s="387"/>
      <c r="S78" s="387"/>
      <c r="T78" s="387"/>
      <c r="U78" s="387"/>
      <c r="V78" s="387"/>
      <c r="W78" s="387"/>
      <c r="X78" s="388"/>
    </row>
    <row r="79" spans="1:24">
      <c r="A79" s="377"/>
      <c r="B79" s="38" t="s">
        <v>5</v>
      </c>
      <c r="C79" s="38" t="s">
        <v>8</v>
      </c>
      <c r="D79" s="38" t="s">
        <v>11</v>
      </c>
      <c r="E79" s="38" t="s">
        <v>17</v>
      </c>
      <c r="F79" s="38" t="s">
        <v>20</v>
      </c>
      <c r="G79" s="38" t="s">
        <v>23</v>
      </c>
      <c r="H79" s="38" t="s">
        <v>26</v>
      </c>
      <c r="I79" s="38" t="s">
        <v>29</v>
      </c>
      <c r="J79" s="38" t="s">
        <v>32</v>
      </c>
      <c r="K79" s="38" t="s">
        <v>35</v>
      </c>
      <c r="L79" s="38" t="s">
        <v>38</v>
      </c>
      <c r="M79" s="377"/>
      <c r="N79" s="38" t="s">
        <v>5</v>
      </c>
      <c r="O79" s="38" t="s">
        <v>8</v>
      </c>
      <c r="P79" s="38" t="s">
        <v>11</v>
      </c>
      <c r="Q79" s="38" t="s">
        <v>17</v>
      </c>
      <c r="R79" s="38" t="s">
        <v>20</v>
      </c>
      <c r="S79" s="38" t="s">
        <v>23</v>
      </c>
      <c r="T79" s="38" t="s">
        <v>26</v>
      </c>
      <c r="U79" s="38" t="s">
        <v>29</v>
      </c>
      <c r="V79" s="38" t="s">
        <v>32</v>
      </c>
      <c r="W79" s="38" t="s">
        <v>35</v>
      </c>
      <c r="X79" s="38" t="s">
        <v>38</v>
      </c>
    </row>
    <row r="80" spans="1:24">
      <c r="A80" s="299" t="str">
        <f>+'10.ค่าใช้จ่าย(แยกกลุ่ม)'!B60</f>
        <v>นาวัง เฉลิมพระเกียรติ 80 พรรษา,รพช.</v>
      </c>
      <c r="B80" s="299">
        <f>+'10.ค่าใช้จ่าย(แยกกลุ่ม)'!C60</f>
        <v>11068.585753702544</v>
      </c>
      <c r="C80" s="299">
        <f>+'10.ค่าใช้จ่าย(แยกกลุ่ม)'!D60</f>
        <v>172.9172354068713</v>
      </c>
      <c r="D80" s="299">
        <f>+'10.ค่าใช้จ่าย(แยกกลุ่ม)'!E60</f>
        <v>1923.8998220717046</v>
      </c>
      <c r="E80" s="299">
        <f>+'10.ค่าใช้จ่าย(แยกกลุ่ม)'!F60</f>
        <v>817.82144970732099</v>
      </c>
      <c r="F80" s="299">
        <f>+'10.ค่าใช้จ่าย(แยกกลุ่ม)'!G60</f>
        <v>1490.3151204669114</v>
      </c>
      <c r="G80" s="299">
        <f>+'10.ค่าใช้จ่าย(แยกกลุ่ม)'!H60</f>
        <v>948.53036653658717</v>
      </c>
      <c r="H80" s="299">
        <f>+'10.ค่าใช้จ่าย(แยกกลุ่ม)'!I60</f>
        <v>587.717641977325</v>
      </c>
      <c r="I80" s="299">
        <f>+'10.ค่าใช้จ่าย(แยกกลุ่ม)'!J60</f>
        <v>134.25645634739857</v>
      </c>
      <c r="J80" s="299">
        <f>+'10.ค่าใช้จ่าย(แยกกลุ่ม)'!K60</f>
        <v>557.06178055080409</v>
      </c>
      <c r="K80" s="299">
        <f>+'10.ค่าใช้จ่าย(แยกกลุ่ม)'!L60</f>
        <v>203.1730008853437</v>
      </c>
      <c r="L80" s="299">
        <f>+'10.ค่าใช้จ่าย(แยกกลุ่ม)'!M60</f>
        <v>209.57197285519044</v>
      </c>
      <c r="M80" s="16" t="str">
        <f>+'10.ค่าใช้จ่าย(แยกกลุ่ม)'!Z60</f>
        <v>นาวัง เฉลิมพระเกียรติ 80 พรรษา,รพช.</v>
      </c>
      <c r="N80" s="16">
        <f>+'10.ค่าใช้จ่าย(แยกกลุ่ม)'!AA60</f>
        <v>0.1005574681679734</v>
      </c>
      <c r="O80" s="16">
        <f>+'10.ค่าใช้จ่าย(แยกกลุ่ม)'!AB60</f>
        <v>1.4544224515472153</v>
      </c>
      <c r="P80" s="16">
        <f>+'10.ค่าใช้จ่าย(แยกกลุ่ม)'!AC60</f>
        <v>0.3075898280814513</v>
      </c>
      <c r="Q80" s="16">
        <f>+'10.ค่าใช้จ่าย(แยกกลุ่ม)'!AD60</f>
        <v>0.27619908770314205</v>
      </c>
      <c r="R80" s="16">
        <f>+'10.ค่าใช้จ่าย(แยกกลุ่ม)'!AE60</f>
        <v>0.90119704194523065</v>
      </c>
      <c r="S80" s="16">
        <f>+'10.ค่าใช้จ่าย(แยกกลุ่ม)'!AF60</f>
        <v>3.7978758222212118E-2</v>
      </c>
      <c r="T80" s="16">
        <f>+'10.ค่าใช้จ่าย(แยกกลุ่ม)'!AG60</f>
        <v>-0.40911319261135404</v>
      </c>
      <c r="U80" s="16">
        <f>+'10.ค่าใช้จ่าย(แยกกลุ่ม)'!AH60</f>
        <v>-0.2400162721186852</v>
      </c>
      <c r="V80" s="16">
        <f>+'10.ค่าใช้จ่าย(แยกกลุ่ม)'!AI60</f>
        <v>0.3949591629025454</v>
      </c>
      <c r="W80" s="16">
        <f>+'10.ค่าใช้จ่าย(แยกกลุ่ม)'!AJ60</f>
        <v>2.4383021549931136</v>
      </c>
      <c r="X80" s="16">
        <f>+'10.ค่าใช้จ่าย(แยกกลุ่ม)'!AK60</f>
        <v>-0.46779923315716204</v>
      </c>
    </row>
    <row r="81" spans="1:24">
      <c r="A81" s="299" t="str">
        <f>+'10.ค่าใช้จ่าย(แยกกลุ่ม)'!B77</f>
        <v>โนนสัง,รพช.</v>
      </c>
      <c r="B81" s="299">
        <f>+'10.ค่าใช้จ่าย(แยกกลุ่ม)'!C77</f>
        <v>12062.79085730378</v>
      </c>
      <c r="C81" s="299">
        <f>+'10.ค่าใช้จ่าย(แยกกลุ่ม)'!D77</f>
        <v>66.475015141383693</v>
      </c>
      <c r="D81" s="299">
        <f>+'10.ค่าใช้จ่าย(แยกกลุ่ม)'!E77</f>
        <v>2701.8098519685773</v>
      </c>
      <c r="E81" s="299">
        <f>+'10.ค่าใช้จ่าย(แยกกลุ่ม)'!F77</f>
        <v>867.47961187641317</v>
      </c>
      <c r="F81" s="299">
        <f>+'10.ค่าใช้จ่าย(แยกกลุ่ม)'!G77</f>
        <v>900.52903820632707</v>
      </c>
      <c r="G81" s="299">
        <f>+'10.ค่าใช้จ่าย(แยกกลุ่ม)'!H77</f>
        <v>892.86305162819144</v>
      </c>
      <c r="H81" s="299">
        <f>+'10.ค่าใช้จ่าย(แยกกลุ่ม)'!I77</f>
        <v>920.67427180032394</v>
      </c>
      <c r="I81" s="299">
        <f>+'10.ค่าใช้จ่าย(แยกกลุ่ม)'!J77</f>
        <v>409.38418894339901</v>
      </c>
      <c r="J81" s="299">
        <f>+'10.ค่าใช้จ่าย(แยกกลุ่ม)'!K77</f>
        <v>644.14667497659536</v>
      </c>
      <c r="K81" s="299">
        <f>+'10.ค่าใช้จ่าย(แยกกลุ่ม)'!L77</f>
        <v>97.516789087932338</v>
      </c>
      <c r="L81" s="299">
        <f>+'10.ค่าใช้จ่าย(แยกกลุ่ม)'!M77</f>
        <v>143.28607202454526</v>
      </c>
      <c r="M81" s="16" t="str">
        <f>+'10.ค่าใช้จ่าย(แยกกลุ่ม)'!Z77</f>
        <v>โนนสัง,รพช.</v>
      </c>
      <c r="N81" s="16">
        <f>+'10.ค่าใช้จ่าย(แยกกลุ่ม)'!AA77</f>
        <v>0.13936567693218671</v>
      </c>
      <c r="O81" s="16">
        <f>+'10.ค่าใช้จ่าย(แยกกลุ่ม)'!AB77</f>
        <v>-1.5003990300514707E-2</v>
      </c>
      <c r="P81" s="16">
        <f>+'10.ค่าใช้จ่าย(แยกกลุ่ม)'!AC77</f>
        <v>0.4027633544149497</v>
      </c>
      <c r="Q81" s="16">
        <f>+'10.ค่าใช้จ่าย(แยกกลุ่ม)'!AD77</f>
        <v>0.13297249001409822</v>
      </c>
      <c r="R81" s="16">
        <f>+'10.ค่าใช้จ่าย(แยกกลุ่ม)'!AE77</f>
        <v>0.16665242720696102</v>
      </c>
      <c r="S81" s="16">
        <f>+'10.ค่าใช้จ่าย(แยกกลุ่ม)'!AF77</f>
        <v>3.7154484924503933E-2</v>
      </c>
      <c r="T81" s="16">
        <f>+'10.ค่าใช้จ่าย(แยกกลุ่ม)'!AG77</f>
        <v>0.2602665042575612</v>
      </c>
      <c r="U81" s="16">
        <f>+'10.ค่าใช้จ่าย(แยกกลุ่ม)'!AH77</f>
        <v>0.13254445612684781</v>
      </c>
      <c r="V81" s="16">
        <f>+'10.ค่าใช้จ่าย(แยกกลุ่ม)'!AI77</f>
        <v>0.4181159474909939</v>
      </c>
      <c r="W81" s="16">
        <f>+'10.ค่าใช้จ่าย(แยกกลุ่ม)'!AJ77</f>
        <v>0.1982804712013139</v>
      </c>
      <c r="X81" s="16">
        <f>+'10.ค่าใช้จ่าย(แยกกลุ่ม)'!AK77</f>
        <v>-0.76647222497116119</v>
      </c>
    </row>
    <row r="82" spans="1:24">
      <c r="A82" s="299" t="str">
        <f>+'10.ค่าใช้จ่าย(แยกกลุ่ม)'!B78</f>
        <v>สุวรรณคูหา,รพช.</v>
      </c>
      <c r="B82" s="299">
        <f>+'10.ค่าใช้จ่าย(แยกกลุ่ม)'!C78</f>
        <v>12982.234647292182</v>
      </c>
      <c r="C82" s="299">
        <f>+'10.ค่าใช้จ่าย(แยกกลุ่ม)'!D78</f>
        <v>81.182539250825954</v>
      </c>
      <c r="D82" s="299">
        <f>+'10.ค่าใช้จ่าย(แยกกลุ่ม)'!E78</f>
        <v>2578.3358177459431</v>
      </c>
      <c r="E82" s="299">
        <f>+'10.ค่าใช้จ่าย(แยกกลุ่ม)'!F78</f>
        <v>1051.4865084973048</v>
      </c>
      <c r="F82" s="299">
        <f>+'10.ค่าใช้จ่าย(แยกกลุ่ม)'!G78</f>
        <v>964.13547283412106</v>
      </c>
      <c r="G82" s="299">
        <f>+'10.ค่าใช้จ่าย(แยกกลุ่ม)'!H78</f>
        <v>1623.9586378245754</v>
      </c>
      <c r="H82" s="299">
        <f>+'10.ค่าใช้จ่าย(แยกกลุ่ม)'!I78</f>
        <v>829.934213509541</v>
      </c>
      <c r="I82" s="299">
        <f>+'10.ค่าใช้จ่าย(แยกกลุ่ม)'!J78</f>
        <v>431.76998287840627</v>
      </c>
      <c r="J82" s="299">
        <f>+'10.ค่าใช้จ่าย(แยกกลุ่ม)'!K78</f>
        <v>462.50561006663185</v>
      </c>
      <c r="K82" s="299">
        <f>+'10.ค่าใช้จ่าย(แยกกลุ่ม)'!L78</f>
        <v>184.13821444323233</v>
      </c>
      <c r="L82" s="299">
        <f>+'10.ค่าใช้จ่าย(แยกกลุ่ม)'!M78</f>
        <v>349.14738418486792</v>
      </c>
      <c r="M82" s="16" t="str">
        <f>+'10.ค่าใช้จ่าย(แยกกลุ่ม)'!Z78</f>
        <v>สุวรรณคูหา,รพช.</v>
      </c>
      <c r="N82" s="16">
        <f>+'10.ค่าใช้จ่าย(แยกกลุ่ม)'!AA78</f>
        <v>0.22620981678121177</v>
      </c>
      <c r="O82" s="16">
        <f>+'10.ค่าใช้จ่าย(แยกกลุ่ม)'!AB78</f>
        <v>0.20292529530473044</v>
      </c>
      <c r="P82" s="16">
        <f>+'10.ค่าใช้จ่าย(แยกกลุ่ม)'!AC78</f>
        <v>0.33865638171178586</v>
      </c>
      <c r="Q82" s="16">
        <f>+'10.ค่าใช้จ่าย(แยกกลุ่ม)'!AD78</f>
        <v>0.37329485493215592</v>
      </c>
      <c r="R82" s="16">
        <f>+'10.ค่าใช้จ่าย(แยกกลุ่ม)'!AE78</f>
        <v>0.24905576812787278</v>
      </c>
      <c r="S82" s="16">
        <f>+'10.ค่าใช้จ่าย(แยกกลุ่ม)'!AF78</f>
        <v>0.88639901884194638</v>
      </c>
      <c r="T82" s="16">
        <f>+'10.ค่าใช้จ่าย(แยกกลุ่ม)'!AG78</f>
        <v>0.13605682493782228</v>
      </c>
      <c r="U82" s="16">
        <f>+'10.ค่าใช้จ่าย(แยกกลุ่ม)'!AH78</f>
        <v>0.19447383078717637</v>
      </c>
      <c r="V82" s="16">
        <f>+'10.ค่าใช้จ่าย(แยกกลุ่ม)'!AI78</f>
        <v>1.8225517446586209E-2</v>
      </c>
      <c r="W82" s="16">
        <f>+'10.ค่าใช้จ่าย(แยกกลุ่ม)'!AJ78</f>
        <v>1.2626793645783634</v>
      </c>
      <c r="X82" s="16">
        <f>+'10.ค่าใช้จ่าย(แยกกลุ่ม)'!AK78</f>
        <v>-0.4309592646809095</v>
      </c>
    </row>
    <row r="83" spans="1:24">
      <c r="A83" s="299" t="str">
        <f>+'10.ค่าใช้จ่าย(แยกกลุ่ม)'!B98</f>
        <v>นากลาง,รพช.</v>
      </c>
      <c r="B83" s="299">
        <f>+'10.ค่าใช้จ่าย(แยกกลุ่ม)'!C98</f>
        <v>8874.8934917993101</v>
      </c>
      <c r="C83" s="299">
        <f>+'10.ค่าใช้จ่าย(แยกกลุ่ม)'!D98</f>
        <v>44.872476967381694</v>
      </c>
      <c r="D83" s="299">
        <f>+'10.ค่าใช้จ่าย(แยกกลุ่ม)'!E98</f>
        <v>1943.5243173911326</v>
      </c>
      <c r="E83" s="299">
        <f>+'10.ค่าใช้จ่าย(แยกกลุ่ม)'!F98</f>
        <v>714.09479171220232</v>
      </c>
      <c r="F83" s="299">
        <f>+'10.ค่าใช้จ่าย(แยกกลุ่ม)'!G98</f>
        <v>585.46221008647956</v>
      </c>
      <c r="G83" s="299">
        <f>+'10.ค่าใช้จ่าย(แยกกลุ่ม)'!H98</f>
        <v>646.72784779760082</v>
      </c>
      <c r="H83" s="299">
        <f>+'10.ค่าใช้จ่าย(แยกกลุ่ม)'!I98</f>
        <v>974.71636800585122</v>
      </c>
      <c r="I83" s="299">
        <f>+'10.ค่าใช้จ่าย(แยกกลุ่ม)'!J98</f>
        <v>156.60994829988837</v>
      </c>
      <c r="J83" s="299">
        <f>+'10.ค่าใช้จ่าย(แยกกลุ่ม)'!K98</f>
        <v>509.08758312373584</v>
      </c>
      <c r="K83" s="299">
        <f>+'10.ค่าใช้จ่าย(แยกกลุ่ม)'!L98</f>
        <v>53.953963550834885</v>
      </c>
      <c r="L83" s="299">
        <f>+'10.ค่าใช้จ่าย(แยกกลุ่ม)'!M98</f>
        <v>127.76111541738058</v>
      </c>
      <c r="M83" s="16" t="str">
        <f>+'10.ค่าใช้จ่าย(แยกกลุ่ม)'!Z98</f>
        <v>นากลาง,รพช.</v>
      </c>
      <c r="N83" s="16">
        <f>+'10.ค่าใช้จ่าย(แยกกลุ่ม)'!AA98</f>
        <v>0.14082572806680804</v>
      </c>
      <c r="O83" s="16">
        <f>+'10.ค่าใช้จ่าย(แยกกลุ่ม)'!AB98</f>
        <v>0.16720072186609461</v>
      </c>
      <c r="P83" s="16">
        <f>+'10.ค่าใช้จ่าย(แยกกลุ่ม)'!AC98</f>
        <v>0.23940708434077834</v>
      </c>
      <c r="Q83" s="16">
        <f>+'10.ค่าใช้จ่าย(แยกกลุ่ม)'!AD98</f>
        <v>2.1051203728100952E-2</v>
      </c>
      <c r="R83" s="16">
        <f>+'10.ค่าใช้จ่าย(แยกกลุ่ม)'!AE98</f>
        <v>0.23032708464527749</v>
      </c>
      <c r="S83" s="16">
        <f>+'10.ค่าใช้จ่าย(แยกกลุ่ม)'!AF98</f>
        <v>0.15015205467767503</v>
      </c>
      <c r="T83" s="16">
        <f>+'10.ค่าใช้จ่าย(แยกกลุ่ม)'!AG98</f>
        <v>0.24033115846044495</v>
      </c>
      <c r="U83" s="16">
        <f>+'10.ค่าใช้จ่าย(แยกกลุ่ม)'!AH98</f>
        <v>-0.56263307008734587</v>
      </c>
      <c r="V83" s="16">
        <f>+'10.ค่าใช้จ่าย(แยกกลุ่ม)'!AI98</f>
        <v>0.47885373693505373</v>
      </c>
      <c r="W83" s="16">
        <f>+'10.ค่าใช้จ่าย(แยกกลุ่ม)'!AJ98</f>
        <v>-0.24747699858606545</v>
      </c>
      <c r="X83" s="16">
        <f>+'10.ค่าใช้จ่าย(แยกกลุ่ม)'!AK98</f>
        <v>-0.7182106762520758</v>
      </c>
    </row>
    <row r="84" spans="1:24">
      <c r="A84" s="299" t="str">
        <f>+'10.ค่าใช้จ่าย(แยกกลุ่ม)'!B109</f>
        <v>ศรีบุญเรือง,รพช.</v>
      </c>
      <c r="B84" s="299">
        <f>+'10.ค่าใช้จ่าย(แยกกลุ่ม)'!C109</f>
        <v>8472.9582337151423</v>
      </c>
      <c r="C84" s="299">
        <f>+'10.ค่าใช้จ่าย(แยกกลุ่ม)'!D109</f>
        <v>61.814878039183178</v>
      </c>
      <c r="D84" s="299">
        <f>+'10.ค่าใช้จ่าย(แยกกลุ่ม)'!E109</f>
        <v>2111.5660349047143</v>
      </c>
      <c r="E84" s="299">
        <f>+'10.ค่าใช้จ่าย(แยกกลุ่ม)'!F109</f>
        <v>1172.2800203792854</v>
      </c>
      <c r="F84" s="299">
        <f>+'10.ค่าใช้จ่าย(แยกกลุ่ม)'!G109</f>
        <v>825.05779832829455</v>
      </c>
      <c r="G84" s="299">
        <f>+'10.ค่าใช้จ่าย(แยกกลุ่ม)'!H109</f>
        <v>693.0317294663239</v>
      </c>
      <c r="H84" s="299">
        <f>+'10.ค่าใช้จ่าย(แยกกลุ่ม)'!I109</f>
        <v>667.53460692564886</v>
      </c>
      <c r="I84" s="299">
        <f>+'10.ค่าใช้จ่าย(แยกกลุ่ม)'!J109</f>
        <v>471.49018026873</v>
      </c>
      <c r="J84" s="299">
        <f>+'10.ค่าใช้จ่าย(แยกกลุ่ม)'!K109</f>
        <v>361.64105196193776</v>
      </c>
      <c r="K84" s="299">
        <f>+'10.ค่าใช้จ่าย(แยกกลุ่ม)'!L109</f>
        <v>92.518434438156476</v>
      </c>
      <c r="L84" s="299">
        <f>+'10.ค่าใช้จ่าย(แยกกลุ่ม)'!M109</f>
        <v>50.038581019833437</v>
      </c>
      <c r="M84" s="16" t="str">
        <f>+'10.ค่าใช้จ่าย(แยกกลุ่ม)'!Z109</f>
        <v>ศรีบุญเรือง,รพช.</v>
      </c>
      <c r="N84" s="16">
        <f>+'10.ค่าใช้จ่าย(แยกกลุ่ม)'!AA109</f>
        <v>4.8426041435260136E-2</v>
      </c>
      <c r="O84" s="16">
        <f>+'10.ค่าใช้จ่าย(แยกกลุ่ม)'!AB109</f>
        <v>-0.11191102790685059</v>
      </c>
      <c r="P84" s="16">
        <f>+'10.ค่าใช้จ่าย(แยกกลุ่ม)'!AC109</f>
        <v>0.18589459454179327</v>
      </c>
      <c r="Q84" s="16">
        <f>+'10.ค่าใช้จ่าย(แยกกลุ่ม)'!AD109</f>
        <v>0.3904811991885031</v>
      </c>
      <c r="R84" s="16">
        <f>+'10.ค่าใช้จ่าย(แยกกลุ่ม)'!AE109</f>
        <v>0.51704898137467525</v>
      </c>
      <c r="S84" s="16">
        <f>+'10.ค่าใช้จ่าย(แยกกลุ่ม)'!AF109</f>
        <v>9.0652439815393476E-2</v>
      </c>
      <c r="T84" s="16">
        <f>+'10.ค่าใช้จ่าย(แยกกลุ่ม)'!AG109</f>
        <v>-0.2831902783019497</v>
      </c>
      <c r="U84" s="16">
        <f>+'10.ค่าใช้จ่าย(แยกกลุ่ม)'!AH109</f>
        <v>8.3436807712032865E-2</v>
      </c>
      <c r="V84" s="16">
        <f>+'10.ค่าใช้จ่าย(แยกกลุ่ม)'!AI109</f>
        <v>-2.368695285811516E-3</v>
      </c>
      <c r="W84" s="16">
        <f>+'10.ค่าใช้จ่าย(แยกกลุ่ม)'!AJ109</f>
        <v>2.2569067143340789</v>
      </c>
      <c r="X84" s="16">
        <f>+'10.ค่าใช้จ่าย(แยกกลุ่ม)'!AK109</f>
        <v>-0.85047656450265952</v>
      </c>
    </row>
    <row r="85" spans="1:24">
      <c r="A85" s="299" t="str">
        <f>+'10.ค่าใช้จ่าย(แยกกลุ่ม)'!B141</f>
        <v>หนองบัวลำภู,รพท.</v>
      </c>
      <c r="B85" s="299">
        <f>+'10.ค่าใช้จ่าย(แยกกลุ่ม)'!C141</f>
        <v>6845.7100987839758</v>
      </c>
      <c r="C85" s="299">
        <f>+'10.ค่าใช้จ่าย(แยกกลุ่ม)'!D141</f>
        <v>26.68988588150637</v>
      </c>
      <c r="D85" s="299">
        <f>+'10.ค่าใช้จ่าย(แยกกลุ่ม)'!E141</f>
        <v>1750.5066135710192</v>
      </c>
      <c r="E85" s="299">
        <f>+'10.ค่าใช้จ่าย(แยกกลุ่ม)'!F141</f>
        <v>790.62239578711035</v>
      </c>
      <c r="F85" s="299">
        <f>+'10.ค่าใช้จ่าย(แยกกลุ่ม)'!G141</f>
        <v>179.41433393342609</v>
      </c>
      <c r="G85" s="299">
        <f>+'10.ค่าใช้จ่าย(แยกกลุ่ม)'!H141</f>
        <v>439.44787756594928</v>
      </c>
      <c r="H85" s="299">
        <f>+'10.ค่าใช้จ่าย(แยกกลุ่ม)'!I141</f>
        <v>402.14914340567714</v>
      </c>
      <c r="I85" s="299">
        <f>+'10.ค่าใช้จ่าย(แยกกลุ่ม)'!J141</f>
        <v>329.57143691417122</v>
      </c>
      <c r="J85" s="299">
        <f>+'10.ค่าใช้จ่าย(แยกกลุ่ม)'!K141</f>
        <v>397.16498227510124</v>
      </c>
      <c r="K85" s="299">
        <f>+'10.ค่าใช้จ่าย(แยกกลุ่ม)'!L141</f>
        <v>5.451643688652835</v>
      </c>
      <c r="L85" s="299">
        <f>+'10.ค่าใช้จ่าย(แยกกลุ่ม)'!M141</f>
        <v>23.973642087694238</v>
      </c>
      <c r="M85" s="16" t="str">
        <f>+'10.ค่าใช้จ่าย(แยกกลุ่ม)'!Z141</f>
        <v>หนองบัวลำภู,รพท.</v>
      </c>
      <c r="N85" s="16">
        <f>+'10.ค่าใช้จ่าย(แยกกลุ่ม)'!AA141</f>
        <v>-6.7766708805098519E-3</v>
      </c>
      <c r="O85" s="16">
        <f>+'10.ค่าใช้จ่าย(แยกกลุ่ม)'!AB141</f>
        <v>-0.62225511585092619</v>
      </c>
      <c r="P85" s="16">
        <f>+'10.ค่าใช้จ่าย(แยกกลุ่ม)'!AC141</f>
        <v>-0.17768677545354333</v>
      </c>
      <c r="Q85" s="16">
        <f>+'10.ค่าใช้จ่าย(แยกกลุ่ม)'!AD141</f>
        <v>-0.34418215970578214</v>
      </c>
      <c r="R85" s="16">
        <f>+'10.ค่าใช้จ่าย(แยกกลุ่ม)'!AE141</f>
        <v>-0.15599890748294634</v>
      </c>
      <c r="S85" s="16">
        <f>+'10.ค่าใช้จ่าย(แยกกลุ่ม)'!AF141</f>
        <v>7.1493938394465231E-2</v>
      </c>
      <c r="T85" s="16">
        <f>+'10.ค่าใช้จ่าย(แยกกลุ่ม)'!AG141</f>
        <v>0.10001520771146497</v>
      </c>
      <c r="U85" s="16">
        <f>+'10.ค่าใช้จ่าย(แยกกลุ่ม)'!AH141</f>
        <v>-0.42591843004606289</v>
      </c>
      <c r="V85" s="16">
        <f>+'10.ค่าใช้จ่าย(แยกกลุ่ม)'!AI141</f>
        <v>0.18561416152865118</v>
      </c>
      <c r="W85" s="16">
        <f>+'10.ค่าใช้จ่าย(แยกกลุ่ม)'!AJ141</f>
        <v>-0.96444975836993596</v>
      </c>
      <c r="X85" s="16">
        <f>+'10.ค่าใช้จ่าย(แยกกลุ่ม)'!AK141</f>
        <v>-0.86458059723432668</v>
      </c>
    </row>
    <row r="87" spans="1:24">
      <c r="A87" s="377" t="s">
        <v>45</v>
      </c>
      <c r="B87" s="386" t="s">
        <v>248</v>
      </c>
      <c r="C87" s="387"/>
      <c r="D87" s="387"/>
      <c r="E87" s="387"/>
      <c r="F87" s="387"/>
      <c r="G87" s="387"/>
      <c r="H87" s="387"/>
      <c r="I87" s="387"/>
      <c r="J87" s="387"/>
      <c r="K87" s="387"/>
      <c r="L87" s="388"/>
      <c r="M87" s="377" t="s">
        <v>45</v>
      </c>
      <c r="N87" s="386" t="s">
        <v>731</v>
      </c>
      <c r="O87" s="387"/>
      <c r="P87" s="387"/>
      <c r="Q87" s="387"/>
      <c r="R87" s="387"/>
      <c r="S87" s="387"/>
      <c r="T87" s="387"/>
      <c r="U87" s="387"/>
      <c r="V87" s="387"/>
      <c r="W87" s="387"/>
      <c r="X87" s="388"/>
    </row>
    <row r="88" spans="1:24">
      <c r="A88" s="377"/>
      <c r="B88" s="38" t="s">
        <v>5</v>
      </c>
      <c r="C88" s="38" t="s">
        <v>8</v>
      </c>
      <c r="D88" s="38" t="s">
        <v>11</v>
      </c>
      <c r="E88" s="38" t="s">
        <v>17</v>
      </c>
      <c r="F88" s="38" t="s">
        <v>20</v>
      </c>
      <c r="G88" s="38" t="s">
        <v>23</v>
      </c>
      <c r="H88" s="38" t="s">
        <v>26</v>
      </c>
      <c r="I88" s="38" t="s">
        <v>29</v>
      </c>
      <c r="J88" s="38" t="s">
        <v>32</v>
      </c>
      <c r="K88" s="38" t="s">
        <v>35</v>
      </c>
      <c r="L88" s="38" t="s">
        <v>38</v>
      </c>
      <c r="M88" s="377"/>
      <c r="N88" s="38" t="s">
        <v>5</v>
      </c>
      <c r="O88" s="38" t="s">
        <v>8</v>
      </c>
      <c r="P88" s="38" t="s">
        <v>11</v>
      </c>
      <c r="Q88" s="38" t="s">
        <v>17</v>
      </c>
      <c r="R88" s="38" t="s">
        <v>20</v>
      </c>
      <c r="S88" s="38" t="s">
        <v>23</v>
      </c>
      <c r="T88" s="38" t="s">
        <v>26</v>
      </c>
      <c r="U88" s="38" t="s">
        <v>29</v>
      </c>
      <c r="V88" s="38" t="s">
        <v>32</v>
      </c>
      <c r="W88" s="38" t="s">
        <v>35</v>
      </c>
      <c r="X88" s="38" t="s">
        <v>38</v>
      </c>
    </row>
    <row r="89" spans="1:24">
      <c r="A89" s="299" t="str">
        <f>+'10.ค่าใช้จ่าย(แยกกลุ่ม)'!B4</f>
        <v>ห้วยเกิ้ง,รพช.</v>
      </c>
      <c r="B89" s="299">
        <f>+'10.ค่าใช้จ่าย(แยกกลุ่ม)'!C4</f>
        <v>14996.928531303458</v>
      </c>
      <c r="C89" s="299">
        <f>+'10.ค่าใช้จ่าย(แยกกลุ่ม)'!D4</f>
        <v>90.84452213595398</v>
      </c>
      <c r="D89" s="299">
        <f>+'10.ค่าใช้จ่าย(แยกกลุ่ม)'!E4</f>
        <v>2271.1947050388012</v>
      </c>
      <c r="E89" s="299">
        <f>+'10.ค่าใช้จ่าย(แยกกลุ่ม)'!F4</f>
        <v>347.7506282120263</v>
      </c>
      <c r="F89" s="299">
        <f>+'10.ค่าใช้จ่าย(แยกกลุ่ม)'!G4</f>
        <v>11.761662055858393</v>
      </c>
      <c r="G89" s="299">
        <f>+'10.ค่าใช้จ่าย(แยกกลุ่ม)'!H4</f>
        <v>584.29051226994989</v>
      </c>
      <c r="H89" s="299">
        <f>+'10.ค่าใช้จ่าย(แยกกลุ่ม)'!I4</f>
        <v>3014.6504545696994</v>
      </c>
      <c r="I89" s="299">
        <f>+'10.ค่าใช้จ่าย(แยกกลุ่ม)'!J4</f>
        <v>482.41121971609539</v>
      </c>
      <c r="J89" s="299">
        <f>+'10.ค่าใช้จ่าย(แยกกลุ่ม)'!K4</f>
        <v>816.97915441641794</v>
      </c>
      <c r="K89" s="299">
        <f>+'10.ค่าใช้จ่าย(แยกกลุ่ม)'!L4</f>
        <v>65.71854080096513</v>
      </c>
      <c r="L89" s="299">
        <f>+'10.ค่าใช้จ่าย(แยกกลุ่ม)'!M4</f>
        <v>1602.1329101972156</v>
      </c>
      <c r="M89" s="16" t="str">
        <f>+'10.ค่าใช้จ่าย(แยกกลุ่ม)'!Z4</f>
        <v>ห้วยเกิ้ง,รพช.</v>
      </c>
      <c r="N89" s="15">
        <f>+'10.ค่าใช้จ่าย(แยกกลุ่ม)'!AA4</f>
        <v>0.1427235403276309</v>
      </c>
      <c r="O89" s="15">
        <f>+'10.ค่าใช้จ่าย(แยกกลุ่ม)'!AB4</f>
        <v>0.22277023108722413</v>
      </c>
      <c r="P89" s="15">
        <f>+'10.ค่าใช้จ่าย(แยกกลุ่ม)'!AC4</f>
        <v>0.45636288253276019</v>
      </c>
      <c r="Q89" s="15">
        <f>+'10.ค่าใช้จ่าย(แยกกลุ่ม)'!AD4</f>
        <v>-0.28730772032482776</v>
      </c>
      <c r="R89" s="15">
        <f>+'10.ค่าใช้จ่าย(แยกกลุ่ม)'!AE4</f>
        <v>-0.98315330522974154</v>
      </c>
      <c r="S89" s="15">
        <f>+'10.ค่าใช้จ่าย(แยกกลุ่ม)'!AF4</f>
        <v>-0.17836812022599122</v>
      </c>
      <c r="T89" s="15">
        <f>+'10.ค่าใช้จ่าย(แยกกลุ่ม)'!AG4</f>
        <v>1.1973197987265549</v>
      </c>
      <c r="U89" s="15">
        <f>+'10.ค่าใช้จ่าย(แยกกลุ่ม)'!AH4</f>
        <v>0.9009052831990928</v>
      </c>
      <c r="V89" s="15">
        <f>+'10.ค่าใช้จ่าย(แยกกลุ่ม)'!AI4</f>
        <v>0.76281003647368839</v>
      </c>
      <c r="W89" s="15">
        <f>+'10.ค่าใช้จ่าย(แยกกลุ่ม)'!AJ4</f>
        <v>0.21237733564844383</v>
      </c>
      <c r="X89" s="15">
        <f>+'10.ค่าใช้จ่าย(แยกกลุ่ม)'!AK4</f>
        <v>2.0054980748601032</v>
      </c>
    </row>
    <row r="90" spans="1:24">
      <c r="A90" s="299" t="str">
        <f>+'10.ค่าใช้จ่าย(แยกกลุ่ม)'!B8</f>
        <v>ประจักษ์ศิลปาคม,รพช.</v>
      </c>
      <c r="B90" s="299">
        <f>+'10.ค่าใช้จ่าย(แยกกลุ่ม)'!C8</f>
        <v>9412.1347267756628</v>
      </c>
      <c r="C90" s="299">
        <f>+'10.ค่าใช้จ่าย(แยกกลุ่ม)'!D8</f>
        <v>69.795409617389566</v>
      </c>
      <c r="D90" s="299">
        <f>+'10.ค่าใช้จ่าย(แยกกลุ่ม)'!E8</f>
        <v>1366.5160794782203</v>
      </c>
      <c r="E90" s="299">
        <f>+'10.ค่าใช้จ่าย(แยกกลุ่ม)'!F8</f>
        <v>571.00675920304843</v>
      </c>
      <c r="F90" s="299">
        <f>+'10.ค่าใช้จ่าย(แยกกลุ่ม)'!G8</f>
        <v>831.64669568994475</v>
      </c>
      <c r="G90" s="299">
        <f>+'10.ค่าใช้จ่าย(แยกกลุ่ม)'!H8</f>
        <v>414.27099021073707</v>
      </c>
      <c r="H90" s="299">
        <f>+'10.ค่าใช้จ่าย(แยกกลุ่ม)'!I8</f>
        <v>582.78586037673654</v>
      </c>
      <c r="I90" s="299">
        <f>+'10.ค่าใช้จ่าย(แยกกลุ่ม)'!J8</f>
        <v>160.4026677182238</v>
      </c>
      <c r="J90" s="299">
        <f>+'10.ค่าใช้จ่าย(แยกกลุ่ม)'!K8</f>
        <v>455.10076079168306</v>
      </c>
      <c r="K90" s="299">
        <f>+'10.ค่าใช้จ่าย(แยกกลุ่ม)'!L8</f>
        <v>11.014621023792879</v>
      </c>
      <c r="L90" s="299">
        <f>+'10.ค่าใช้จ่าย(แยกกลุ่ม)'!M8</f>
        <v>424.2624943565699</v>
      </c>
      <c r="M90" s="16" t="str">
        <f>+'10.ค่าใช้จ่าย(แยกกลุ่ม)'!Z8</f>
        <v>ประจักษ์ศิลปาคม,รพช.</v>
      </c>
      <c r="N90" s="15">
        <f>+'10.ค่าใช้จ่าย(แยกกลุ่ม)'!AA8</f>
        <v>-0.28282195287044465</v>
      </c>
      <c r="O90" s="15">
        <f>+'10.ค่าใช้จ่าย(แยกกลุ่ม)'!AB8</f>
        <v>-6.0551509985806884E-2</v>
      </c>
      <c r="P90" s="15">
        <f>+'10.ค่าใช้จ่าย(แยกกลุ่ม)'!AC8</f>
        <v>-0.12374606539853326</v>
      </c>
      <c r="Q90" s="15">
        <f>+'10.ค่าใช้จ่าย(แยกกลุ่ม)'!AD8</f>
        <v>0.17024118983972281</v>
      </c>
      <c r="R90" s="15">
        <f>+'10.ค่าใช้จ่าย(แยกกลุ่ม)'!AE8</f>
        <v>0.19120052697007214</v>
      </c>
      <c r="S90" s="15">
        <f>+'10.ค่าใช้จ่าย(แยกกลุ่ม)'!AF8</f>
        <v>-0.41745031747934891</v>
      </c>
      <c r="T90" s="15">
        <f>+'10.ค่าใช้จ่าย(แยกกลุ่ม)'!AG8</f>
        <v>-0.57521877619922057</v>
      </c>
      <c r="U90" s="15">
        <f>+'10.ค่าใช้จ่าย(แยกกลุ่ม)'!AH8</f>
        <v>-0.367945300517174</v>
      </c>
      <c r="V90" s="15">
        <f>+'10.ค่าใช้จ่าย(แยกกลุ่ม)'!AI8</f>
        <v>-1.8021225641362441E-2</v>
      </c>
      <c r="W90" s="15">
        <f>+'10.ค่าใช้จ่าย(แยกกลุ่ม)'!AJ8</f>
        <v>-0.7968019872740808</v>
      </c>
      <c r="X90" s="15">
        <f>+'10.ค่าใช้จ่าย(แยกกลุ่ม)'!AK8</f>
        <v>-0.20411090621248495</v>
      </c>
    </row>
    <row r="91" spans="1:24">
      <c r="A91" s="299" t="str">
        <f>+'10.ค่าใช้จ่าย(แยกกลุ่ม)'!B16</f>
        <v>หนองแสง,รพช.</v>
      </c>
      <c r="B91" s="299">
        <f>+'10.ค่าใช้จ่าย(แยกกลุ่ม)'!C16</f>
        <v>10677.065936708472</v>
      </c>
      <c r="C91" s="299">
        <f>+'10.ค่าใช้จ่าย(แยกกลุ่ม)'!D16</f>
        <v>51.514997543751953</v>
      </c>
      <c r="D91" s="299">
        <f>+'10.ค่าใช้จ่าย(แยกกลุ่ม)'!E16</f>
        <v>1192.5784679390811</v>
      </c>
      <c r="E91" s="299">
        <f>+'10.ค่าใช้จ่าย(แยกกลุ่ม)'!F16</f>
        <v>421.03318523893756</v>
      </c>
      <c r="F91" s="299">
        <f>+'10.ค่าใช้จ่าย(แยกกลุ่ม)'!G16</f>
        <v>638.77718380217493</v>
      </c>
      <c r="G91" s="299">
        <f>+'10.ค่าใช้จ่าย(แยกกลุ่ม)'!H16</f>
        <v>592.48360013324736</v>
      </c>
      <c r="H91" s="299">
        <f>+'10.ค่าใช้จ่าย(แยกกลุ่ม)'!I16</f>
        <v>308.11589367714095</v>
      </c>
      <c r="I91" s="299">
        <f>+'10.ค่าใช้จ่าย(แยกกลุ่ม)'!J16</f>
        <v>26.167245329035978</v>
      </c>
      <c r="J91" s="299">
        <f>+'10.ค่าใช้จ่าย(แยกกลุ่ม)'!K16</f>
        <v>461.76636042490247</v>
      </c>
      <c r="K91" s="299">
        <f>+'10.ค่าใช้จ่าย(แยกกลุ่ม)'!L16</f>
        <v>15.223014104357132</v>
      </c>
      <c r="L91" s="299">
        <f>+'10.ค่าใช้จ่าย(แยกกลุ่ม)'!M16</f>
        <v>249.56754936779654</v>
      </c>
      <c r="M91" s="16" t="str">
        <f>+'10.ค่าใช้จ่าย(แยกกลุ่ม)'!Z16</f>
        <v>หนองแสง,รพช.</v>
      </c>
      <c r="N91" s="15">
        <f>+'10.ค่าใช้จ่าย(แยกกลุ่ม)'!AA16</f>
        <v>5.454420097285085E-2</v>
      </c>
      <c r="O91" s="15">
        <f>+'10.ค่าใช้จ่าย(แยกกลุ่ม)'!AB16</f>
        <v>-0.2652020139261615</v>
      </c>
      <c r="P91" s="15">
        <f>+'10.ค่าใช้จ่าย(แยกกลุ่ม)'!AC16</f>
        <v>-0.12084373149558025</v>
      </c>
      <c r="Q91" s="15">
        <f>+'10.ค่าใช้จ่าย(แยกกลุ่ม)'!AD16</f>
        <v>-0.32179367543965853</v>
      </c>
      <c r="R91" s="15">
        <f>+'10.ค่าใช้จ่าย(แยกกลุ่ม)'!AE16</f>
        <v>-5.6411190573875648E-2</v>
      </c>
      <c r="S91" s="15">
        <f>+'10.ค่าใช้จ่าย(แยกกลุ่ม)'!AF16</f>
        <v>-3.5082298730261738E-2</v>
      </c>
      <c r="T91" s="15">
        <f>+'10.ค่าใช้จ่าย(แยกกลุ่ม)'!AG16</f>
        <v>-0.38025969157765521</v>
      </c>
      <c r="U91" s="15">
        <f>+'10.ค่าใช้จ่าย(แยกกลุ่ม)'!AH16</f>
        <v>-0.85206005873319268</v>
      </c>
      <c r="V91" s="15">
        <f>+'10.ค่าใช้จ่าย(แยกกลุ่ม)'!AI16</f>
        <v>0.2787976571177066</v>
      </c>
      <c r="W91" s="15">
        <f>+'10.ค่าใช้จ่าย(แยกกลุ่ม)'!AJ16</f>
        <v>-0.77955587110781666</v>
      </c>
      <c r="X91" s="15">
        <f>+'10.ค่าใช้จ่าย(แยกกลุ่ม)'!AK16</f>
        <v>0.47364272989509992</v>
      </c>
    </row>
    <row r="92" spans="1:24">
      <c r="A92" s="299" t="str">
        <f>+'10.ค่าใช้จ่าย(แยกกลุ่ม)'!B17</f>
        <v>นายูง,รพช.</v>
      </c>
      <c r="B92" s="299">
        <f>+'10.ค่าใช้จ่าย(แยกกลุ่ม)'!C17</f>
        <v>10633.022062060776</v>
      </c>
      <c r="C92" s="299">
        <f>+'10.ค่าใช้จ่าย(แยกกลุ่ม)'!D17</f>
        <v>60.611910188765087</v>
      </c>
      <c r="D92" s="299">
        <f>+'10.ค่าใช้จ่าย(แยกกลุ่ม)'!E17</f>
        <v>1427.4890634698222</v>
      </c>
      <c r="E92" s="299">
        <f>+'10.ค่าใช้จ่าย(แยกกลุ่ม)'!F17</f>
        <v>468.15741014022802</v>
      </c>
      <c r="F92" s="299">
        <f>+'10.ค่าใช้จ่าย(แยกกลุ่ม)'!G17</f>
        <v>666.68164656382032</v>
      </c>
      <c r="G92" s="299">
        <f>+'10.ค่าใช้จ่าย(แยกกลุ่ม)'!H17</f>
        <v>851.44034364737956</v>
      </c>
      <c r="H92" s="299">
        <f>+'10.ค่าใช้จ่าย(แยกกลุ่ม)'!I17</f>
        <v>872.78480573894501</v>
      </c>
      <c r="I92" s="299">
        <f>+'10.ค่าใช้จ่าย(แยกกลุ่ม)'!J17</f>
        <v>77.882918284160539</v>
      </c>
      <c r="J92" s="299">
        <f>+'10.ค่าใช้จ่าย(แยกกลุ่ม)'!K17</f>
        <v>379.39325594530112</v>
      </c>
      <c r="K92" s="299">
        <f>+'10.ค่าใช้จ่าย(แยกกลุ่ม)'!L17</f>
        <v>50.525626594001601</v>
      </c>
      <c r="L92" s="299">
        <f>+'10.ค่าใช้จ่าย(แยกกลุ่ม)'!M17</f>
        <v>269.05269459198951</v>
      </c>
      <c r="M92" s="16" t="str">
        <f>+'10.ค่าใช้จ่าย(แยกกลุ่ม)'!Z17</f>
        <v>นายูง,รพช.</v>
      </c>
      <c r="N92" s="15">
        <f>+'10.ค่าใช้จ่าย(แยกกลุ่ม)'!AA17</f>
        <v>5.0194109583191315E-2</v>
      </c>
      <c r="O92" s="15">
        <f>+'10.ค่าใช้จ่าย(แยกกลุ่ม)'!AB17</f>
        <v>-0.13544576021833207</v>
      </c>
      <c r="P92" s="15">
        <f>+'10.ค่าใช้จ่าย(แยกกลุ่ม)'!AC17</f>
        <v>5.2329881940401161E-2</v>
      </c>
      <c r="Q92" s="15">
        <f>+'10.ค่าใช้จ่าย(แยกกลุ่ม)'!AD17</f>
        <v>-0.24588529460758285</v>
      </c>
      <c r="R92" s="15">
        <f>+'10.ค่าใช้จ่าย(แยกกลุ่ม)'!AE17</f>
        <v>-1.5191279370705735E-2</v>
      </c>
      <c r="S92" s="15">
        <f>+'10.ค่าใช้จ่าย(แยกกลุ่ม)'!AF17</f>
        <v>0.38665417739120117</v>
      </c>
      <c r="T92" s="15">
        <f>+'10.ค่าใช้จ่าย(แยกกลุ่ม)'!AG17</f>
        <v>0.75550802731965438</v>
      </c>
      <c r="U92" s="15">
        <f>+'10.ค่าใช้จ่าย(แยกกลุ่ม)'!AH17</f>
        <v>-0.55967874295651954</v>
      </c>
      <c r="V92" s="15">
        <f>+'10.ค่าใช้จ่าย(แยกกลุ่ม)'!AI17</f>
        <v>5.0676810633573002E-2</v>
      </c>
      <c r="W92" s="15">
        <f>+'10.ค่าใช้จ่าย(แยกกลุ่ม)'!AJ17</f>
        <v>-0.26833952429575214</v>
      </c>
      <c r="X92" s="15">
        <f>+'10.ค่าใช้จ่าย(แยกกลุ่ม)'!AK17</f>
        <v>0.58869832375464104</v>
      </c>
    </row>
    <row r="93" spans="1:24">
      <c r="A93" s="299" t="str">
        <f>+'10.ค่าใช้จ่าย(แยกกลุ่ม)'!B22</f>
        <v>กู่แก้ว,รพช.</v>
      </c>
      <c r="B93" s="299">
        <f>+'10.ค่าใช้จ่าย(แยกกลุ่ม)'!C22</f>
        <v>9477.5118801423596</v>
      </c>
      <c r="C93" s="299">
        <f>+'10.ค่าใช้จ่าย(แยกกลุ่ม)'!D22</f>
        <v>55.371179210500372</v>
      </c>
      <c r="D93" s="299">
        <f>+'10.ค่าใช้จ่าย(แยกกลุ่ม)'!E22</f>
        <v>1299.3480930428582</v>
      </c>
      <c r="E93" s="299">
        <f>+'10.ค่าใช้จ่าย(แยกกลุ่ม)'!F22</f>
        <v>588.13695473196458</v>
      </c>
      <c r="F93" s="299">
        <f>+'10.ค่าใช้จ่าย(แยกกลุ่ม)'!G22</f>
        <v>797.19685933798451</v>
      </c>
      <c r="G93" s="299">
        <f>+'10.ค่าใช้จ่าย(แยกกลุ่ม)'!H22</f>
        <v>355.71629947921321</v>
      </c>
      <c r="H93" s="299">
        <f>+'10.ค่าใช้จ่าย(แยกกลุ่ม)'!I22</f>
        <v>499.17962142784256</v>
      </c>
      <c r="I93" s="299">
        <f>+'10.ค่าใช้จ่าย(แยกกลุ่ม)'!J22</f>
        <v>234.40566800288963</v>
      </c>
      <c r="J93" s="299">
        <f>+'10.ค่าใช้จ่าย(แยกกลุ่ม)'!K22</f>
        <v>308.95643923779369</v>
      </c>
      <c r="K93" s="299">
        <f>+'10.ค่าใช้จ่าย(แยกกลุ่ม)'!L22</f>
        <v>264.33667715773674</v>
      </c>
      <c r="L93" s="299">
        <f>+'10.ค่าใช้จ่าย(แยกกลุ่ม)'!M22</f>
        <v>462.28055939754086</v>
      </c>
      <c r="M93" s="16" t="str">
        <f>+'10.ค่าใช้จ่าย(แยกกลุ่ม)'!Z22</f>
        <v>กู่แก้ว,รพช.</v>
      </c>
      <c r="N93" s="15">
        <f>+'10.ค่าใช้จ่าย(แยกกลุ่ม)'!AA22</f>
        <v>-6.3932427494540811E-2</v>
      </c>
      <c r="O93" s="15">
        <f>+'10.ค่าใช้จ่าย(แยกกลุ่ม)'!AB22</f>
        <v>-0.21019833232343835</v>
      </c>
      <c r="P93" s="15">
        <f>+'10.ค่าใช้จ่าย(แยกกลุ่ม)'!AC22</f>
        <v>-4.2134289962507579E-2</v>
      </c>
      <c r="Q93" s="15">
        <f>+'10.ค่าใช้จ่าย(แยกกลุ่ม)'!AD22</f>
        <v>-5.2620514507631749E-2</v>
      </c>
      <c r="R93" s="15">
        <f>+'10.ค่าใช้จ่าย(แยกกลุ่ม)'!AE22</f>
        <v>0.17760316813997815</v>
      </c>
      <c r="S93" s="15">
        <f>+'10.ค่าใช้จ่าย(แยกกลุ่ม)'!AF22</f>
        <v>-0.42068108902851065</v>
      </c>
      <c r="T93" s="15">
        <f>+'10.ค่าใช้จ่าย(แยกกลุ่ม)'!AG22</f>
        <v>4.0434099319945037E-3</v>
      </c>
      <c r="U93" s="15">
        <f>+'10.ค่าใช้จ่าย(แยกกลุ่ม)'!AH22</f>
        <v>0.32524307854730516</v>
      </c>
      <c r="V93" s="15">
        <f>+'10.ค่าใช้จ่าย(แยกกลุ่ม)'!AI22</f>
        <v>-0.14438814840221786</v>
      </c>
      <c r="W93" s="15">
        <f>+'10.ค่าใช้จ่าย(แยกกลุ่ม)'!AJ22</f>
        <v>2.8278535466647896</v>
      </c>
      <c r="X93" s="15">
        <f>+'10.ค่าใช้จ่าย(แยกกลุ่ม)'!AK22</f>
        <v>1.7296673275581345</v>
      </c>
    </row>
    <row r="94" spans="1:24">
      <c r="A94" s="299" t="str">
        <f>+'10.ค่าใช้จ่าย(แยกกลุ่ม)'!B31</f>
        <v>ทุ่งฝน,รพช.</v>
      </c>
      <c r="B94" s="299">
        <f>+'10.ค่าใช้จ่าย(แยกกลุ่ม)'!C31</f>
        <v>10653.025528393302</v>
      </c>
      <c r="C94" s="299">
        <f>+'10.ค่าใช้จ่าย(แยกกลุ่ม)'!D31</f>
        <v>61.11608076471024</v>
      </c>
      <c r="D94" s="299">
        <f>+'10.ค่าใช้จ่าย(แยกกลุ่ม)'!E31</f>
        <v>1332.4491939452007</v>
      </c>
      <c r="E94" s="299">
        <f>+'10.ค่าใช้จ่าย(แยกกลุ่ม)'!F31</f>
        <v>618.77557014270837</v>
      </c>
      <c r="F94" s="299">
        <f>+'10.ค่าใช้จ่าย(แยกกลุ่ม)'!G31</f>
        <v>630.98124165968102</v>
      </c>
      <c r="G94" s="299">
        <f>+'10.ค่าใช้จ่าย(แยกกลุ่ม)'!H31</f>
        <v>862.58716304934615</v>
      </c>
      <c r="H94" s="299">
        <f>+'10.ค่าใช้จ่าย(แยกกลุ่ม)'!I31</f>
        <v>166.69368952588329</v>
      </c>
      <c r="I94" s="299">
        <f>+'10.ค่าใช้จ่าย(แยกกลุ่ม)'!J31</f>
        <v>213.09120718096835</v>
      </c>
      <c r="J94" s="299">
        <f>+'10.ค่าใช้จ่าย(แยกกลุ่ม)'!K31</f>
        <v>436.41061831840341</v>
      </c>
      <c r="K94" s="299">
        <f>+'10.ค่าใช้จ่าย(แยกกลุ่ม)'!L31</f>
        <v>100.08699528675986</v>
      </c>
      <c r="L94" s="299">
        <f>+'10.ค่าใช้จ่าย(แยกกลุ่ม)'!M31</f>
        <v>51.779289635190814</v>
      </c>
      <c r="M94" s="16" t="str">
        <f>+'10.ค่าใช้จ่าย(แยกกลุ่ม)'!Z31</f>
        <v>ทุ่งฝน,รพช.</v>
      </c>
      <c r="N94" s="15">
        <f>+'10.ค่าใช้จ่าย(แยกกลุ่ม)'!AA31</f>
        <v>7.0805615469236916E-2</v>
      </c>
      <c r="O94" s="15">
        <f>+'10.ค่าใช้จ่าย(แยกกลุ่ม)'!AB31</f>
        <v>-0.21495666152873785</v>
      </c>
      <c r="P94" s="15">
        <f>+'10.ค่าใช้จ่าย(แยกกลุ่ม)'!AC31</f>
        <v>4.2740233626252247E-2</v>
      </c>
      <c r="Q94" s="15">
        <f>+'10.ค่าใช้จ่าย(แยกกลุ่ม)'!AD31</f>
        <v>-4.8968655488624176E-2</v>
      </c>
      <c r="R94" s="15">
        <f>+'10.ค่าใช้จ่าย(แยกกลุ่ม)'!AE31</f>
        <v>-2.5165187464817246E-2</v>
      </c>
      <c r="S94" s="15">
        <f>+'10.ค่าใช้จ่าย(แยกกลุ่ม)'!AF31</f>
        <v>0.21856366356178025</v>
      </c>
      <c r="T94" s="15">
        <f>+'10.ค่าใช้จ่าย(แยกกลุ่ม)'!AG31</f>
        <v>-0.81578580305437309</v>
      </c>
      <c r="U94" s="15">
        <f>+'10.ค่าใช้จ่าย(แยกกลุ่ม)'!AH31</f>
        <v>0.27266485139016705</v>
      </c>
      <c r="V94" s="15">
        <f>+'10.ค่าใช้จ่าย(แยกกลุ่ม)'!AI31</f>
        <v>0.1254278608563166</v>
      </c>
      <c r="W94" s="15">
        <f>+'10.ค่าใช้จ่าย(แยกกลุ่ม)'!AJ31</f>
        <v>1.5037976026932225</v>
      </c>
      <c r="X94" s="15">
        <f>+'10.ค่าใช้จ่าย(แยกกลุ่ม)'!AK31</f>
        <v>-0.8935359929269121</v>
      </c>
    </row>
    <row r="95" spans="1:24">
      <c r="A95" s="299" t="str">
        <f>+'10.ค่าใช้จ่าย(แยกกลุ่ม)'!B32</f>
        <v>ไชยวาน,รพช.</v>
      </c>
      <c r="B95" s="299">
        <f>+'10.ค่าใช้จ่าย(แยกกลุ่ม)'!C32</f>
        <v>10760.702383311336</v>
      </c>
      <c r="C95" s="299">
        <f>+'10.ค่าใช้จ่าย(แยกกลุ่ม)'!D32</f>
        <v>99.065556476733121</v>
      </c>
      <c r="D95" s="299">
        <f>+'10.ค่าใช้จ่าย(แยกกลุ่ม)'!E32</f>
        <v>1123.2482690636914</v>
      </c>
      <c r="E95" s="299">
        <f>+'10.ค่าใช้จ่าย(แยกกลุ่ม)'!F32</f>
        <v>573.35700171728138</v>
      </c>
      <c r="F95" s="299">
        <f>+'10.ค่าใช้จ่าย(แยกกลุ่ม)'!G32</f>
        <v>1114.3889740609088</v>
      </c>
      <c r="G95" s="299">
        <f>+'10.ค่าใช้จ่าย(แยกกลุ่ม)'!H32</f>
        <v>483.762784310114</v>
      </c>
      <c r="H95" s="299">
        <f>+'10.ค่าใช้จ่าย(แยกกลุ่ม)'!I32</f>
        <v>709.10176598483758</v>
      </c>
      <c r="I95" s="299">
        <f>+'10.ค่าใช้จ่าย(แยกกลุ่ม)'!J32</f>
        <v>147.56640682797354</v>
      </c>
      <c r="J95" s="299">
        <f>+'10.ค่าใช้จ่าย(แยกกลุ่ม)'!K32</f>
        <v>291.42368272206869</v>
      </c>
      <c r="K95" s="299">
        <f>+'10.ค่าใช้จ่าย(แยกกลุ่ม)'!L32</f>
        <v>144.61434899159823</v>
      </c>
      <c r="L95" s="299">
        <f>+'10.ค่าใช้จ่าย(แยกกลุ่ม)'!M32</f>
        <v>215.1422136794074</v>
      </c>
      <c r="M95" s="16" t="str">
        <f>+'10.ค่าใช้จ่าย(แยกกลุ่ม)'!Z32</f>
        <v>ไชยวาน,รพช.</v>
      </c>
      <c r="N95" s="15">
        <f>+'10.ค่าใช้จ่าย(แยกกลุ่ม)'!AA32</f>
        <v>8.1628923889458735E-2</v>
      </c>
      <c r="O95" s="15">
        <f>+'10.ค่าใช้จ่าย(แยกกลุ่ม)'!AB32</f>
        <v>0.27250887509322208</v>
      </c>
      <c r="P95" s="15">
        <f>+'10.ค่าใช้จ่าย(แยกกลุ่ม)'!AC32</f>
        <v>-0.12097499264806717</v>
      </c>
      <c r="Q95" s="15">
        <f>+'10.ค่าใช้จ่าย(แยกกลุ่ม)'!AD32</f>
        <v>-0.11877503486047593</v>
      </c>
      <c r="R95" s="15">
        <f>+'10.ค่าใช้จ่าย(แยกกลุ่ม)'!AE32</f>
        <v>0.72167585166637904</v>
      </c>
      <c r="S95" s="15">
        <f>+'10.ค่าใช้จ่าย(แยกกลุ่ม)'!AF32</f>
        <v>-0.3165957296885295</v>
      </c>
      <c r="T95" s="15">
        <f>+'10.ค่าใช้จ่าย(แยกกลุ่ม)'!AG32</f>
        <v>-0.21636738172179204</v>
      </c>
      <c r="U95" s="15">
        <f>+'10.ค่าใช้จ่าย(แยกกลุ่ม)'!AH32</f>
        <v>-0.11867513587075433</v>
      </c>
      <c r="V95" s="15">
        <f>+'10.ค่าใช้จ่าย(แยกกลุ่ม)'!AI32</f>
        <v>-0.24846848797460402</v>
      </c>
      <c r="W95" s="15">
        <f>+'10.ค่าใช้จ่าย(แยกกลุ่ม)'!AJ32</f>
        <v>2.6177033717796463</v>
      </c>
      <c r="X95" s="15">
        <f>+'10.ค่าใช้จ่าย(แยกกลุ่ม)'!AK32</f>
        <v>-0.55764356134933668</v>
      </c>
    </row>
    <row r="96" spans="1:24">
      <c r="A96" s="299" t="str">
        <f>+'10.ค่าใช้จ่าย(แยกกลุ่ม)'!B33</f>
        <v>สร้างคอม,รพช.</v>
      </c>
      <c r="B96" s="299">
        <f>+'10.ค่าใช้จ่าย(แยกกลุ่ม)'!C33</f>
        <v>8598.475885027623</v>
      </c>
      <c r="C96" s="299">
        <f>+'10.ค่าใช้จ่าย(แยกกลุ่ม)'!D33</f>
        <v>49.236852438329102</v>
      </c>
      <c r="D96" s="299">
        <f>+'10.ค่าใช้จ่าย(แยกกลุ่ม)'!E33</f>
        <v>1071.0082415988161</v>
      </c>
      <c r="E96" s="299">
        <f>+'10.ค่าใช้จ่าย(แยกกลุ่ม)'!F33</f>
        <v>715.75326404444991</v>
      </c>
      <c r="F96" s="299">
        <f>+'10.ค่าใช้จ่าย(แยกกลุ่ม)'!G33</f>
        <v>217.0819120557114</v>
      </c>
      <c r="G96" s="299">
        <f>+'10.ค่าใช้จ่าย(แยกกลุ่ม)'!H33</f>
        <v>587.84235010801547</v>
      </c>
      <c r="H96" s="299">
        <f>+'10.ค่าใช้จ่าย(แยกกลุ่ม)'!I33</f>
        <v>1039.7819732375378</v>
      </c>
      <c r="I96" s="299">
        <f>+'10.ค่าใช้จ่าย(แยกกลุ่ม)'!J33</f>
        <v>121.37617829357347</v>
      </c>
      <c r="J96" s="299">
        <f>+'10.ค่าใช้จ่าย(แยกกลุ่ม)'!K33</f>
        <v>449.64347098380102</v>
      </c>
      <c r="K96" s="299">
        <f>+'10.ค่าใช้จ่าย(แยกกลุ่ม)'!L33</f>
        <v>36.841873097166435</v>
      </c>
      <c r="L96" s="299">
        <f>+'10.ค่าใช้จ่าย(แยกกลุ่ม)'!M33</f>
        <v>83.09230179870184</v>
      </c>
      <c r="M96" s="16" t="str">
        <f>+'10.ค่าใช้จ่าย(แยกกลุ่ม)'!Z33</f>
        <v>สร้างคอม,รพช.</v>
      </c>
      <c r="N96" s="15">
        <f>+'10.ค่าใช้จ่าย(แยกกลุ่ม)'!AA33</f>
        <v>-0.13571067321444341</v>
      </c>
      <c r="O96" s="15">
        <f>+'10.ค่าใช้จ่าย(แยกกลุ่ม)'!AB33</f>
        <v>-0.3675467646099142</v>
      </c>
      <c r="P96" s="15">
        <f>+'10.ค่าใช้จ่าย(แยกกลุ่ม)'!AC33</f>
        <v>-0.16185668531664799</v>
      </c>
      <c r="Q96" s="15">
        <f>+'10.ค่าใช้จ่าย(แยกกลุ่ม)'!AD33</f>
        <v>0.10008187441144142</v>
      </c>
      <c r="R96" s="15">
        <f>+'10.ค่าใช้จ่าย(แยกกลุ่ม)'!AE33</f>
        <v>-0.66461918188410285</v>
      </c>
      <c r="S96" s="15">
        <f>+'10.ค่าใช้จ่าย(แยกกลุ่ม)'!AF33</f>
        <v>-0.16956412241041988</v>
      </c>
      <c r="T96" s="15">
        <f>+'10.ค่าใช้จ่าย(แยกกลุ่ม)'!AG33</f>
        <v>0.14906930036335009</v>
      </c>
      <c r="U96" s="15">
        <f>+'10.ค่าใช้จ่าย(แยกกลุ่ม)'!AH33</f>
        <v>-0.2750935247219658</v>
      </c>
      <c r="V96" s="15">
        <f>+'10.ค่าใช้จ่าย(แยกกลุ่ม)'!AI33</f>
        <v>0.15955310997520872</v>
      </c>
      <c r="W96" s="15">
        <f>+'10.ค่าใช้จ่าย(แยกกลุ่ม)'!AJ33</f>
        <v>-7.835585157569476E-2</v>
      </c>
      <c r="X96" s="15">
        <f>+'10.ค่าใช้จ่าย(แยกกลุ่ม)'!AK33</f>
        <v>-0.82915293993519967</v>
      </c>
    </row>
    <row r="97" spans="1:24">
      <c r="A97" s="299" t="str">
        <f>+'10.ค่าใช้จ่าย(แยกกลุ่ม)'!B34</f>
        <v>พิบูลย์รักษ์,รพช.</v>
      </c>
      <c r="B97" s="299">
        <f>+'10.ค่าใช้จ่าย(แยกกลุ่ม)'!C34</f>
        <v>9908.8926801557973</v>
      </c>
      <c r="C97" s="299">
        <f>+'10.ค่าใช้จ่าย(แยกกลุ่ม)'!D34</f>
        <v>51.190845374121743</v>
      </c>
      <c r="D97" s="299">
        <f>+'10.ค่าใช้จ่าย(แยกกลุ่ม)'!E34</f>
        <v>1116.5667309057496</v>
      </c>
      <c r="E97" s="299">
        <f>+'10.ค่าใช้จ่าย(แยกกลุ่ม)'!F34</f>
        <v>447.13045094112596</v>
      </c>
      <c r="F97" s="299">
        <f>+'10.ค่าใช้จ่าย(แยกกลุ่ม)'!G34</f>
        <v>569.26630457224996</v>
      </c>
      <c r="G97" s="299">
        <f>+'10.ค่าใช้จ่าย(แยกกลุ่ม)'!H34</f>
        <v>634.77121263208244</v>
      </c>
      <c r="H97" s="299">
        <f>+'10.ค่าใช้จ่าย(แยกกลุ่ม)'!I34</f>
        <v>469.08991712116989</v>
      </c>
      <c r="I97" s="299">
        <f>+'10.ค่าใช้จ่าย(แยกกลุ่ม)'!J34</f>
        <v>66.561542944491194</v>
      </c>
      <c r="J97" s="299">
        <f>+'10.ค่าใช้จ่าย(แยกกลุ่ม)'!K34</f>
        <v>411.91190053247703</v>
      </c>
      <c r="K97" s="299">
        <f>+'10.ค่าใช้จ่าย(แยกกลุ่ม)'!L34</f>
        <v>19.432851127272023</v>
      </c>
      <c r="L97" s="299">
        <f>+'10.ค่าใช้จ่าย(แยกกลุ่ม)'!M34</f>
        <v>361.19947366323282</v>
      </c>
      <c r="M97" s="16" t="str">
        <f>+'10.ค่าใช้จ่าย(แยกกลุ่ม)'!Z34</f>
        <v>พิบูลย์รักษ์,รพช.</v>
      </c>
      <c r="N97" s="15">
        <f>+'10.ค่าใช้จ่าย(แยกกลุ่ม)'!AA34</f>
        <v>-3.9920681018842099E-3</v>
      </c>
      <c r="O97" s="15">
        <f>+'10.ค่าใช้จ่าย(แยกกลุ่ม)'!AB34</f>
        <v>-0.34244749256121199</v>
      </c>
      <c r="P97" s="15">
        <f>+'10.ค่าใช้จ่าย(แยกกลุ่ม)'!AC34</f>
        <v>-0.12620379138309906</v>
      </c>
      <c r="Q97" s="15">
        <f>+'10.ค่าใช้จ่าย(แยกกลุ่ม)'!AD34</f>
        <v>-0.31277979537484857</v>
      </c>
      <c r="R97" s="15">
        <f>+'10.ค่าใช้จ่าย(แยกกลุ่ม)'!AE34</f>
        <v>-0.12051171308894139</v>
      </c>
      <c r="S97" s="15">
        <f>+'10.ค่าใช้จ่าย(แยกกลุ่ม)'!AF34</f>
        <v>-0.10326843764511953</v>
      </c>
      <c r="T97" s="15">
        <f>+'10.ค่าใช้จ่าย(แยกกลุ่ม)'!AG34</f>
        <v>-0.48160591667539293</v>
      </c>
      <c r="U97" s="15">
        <f>+'10.ค่าใช้จ่าย(แยกกลุ่ม)'!AH34</f>
        <v>-0.60246817651274354</v>
      </c>
      <c r="V97" s="15">
        <f>+'10.ค่าใช้จ่าย(แยกกลุ่ม)'!AI34</f>
        <v>6.2249884899229266E-2</v>
      </c>
      <c r="W97" s="15">
        <f>+'10.ค่าใช้จ่าย(แยกกลุ่ม)'!AJ34</f>
        <v>-0.51386365504775544</v>
      </c>
      <c r="X97" s="15">
        <f>+'10.ค่าใช้จ่าย(แยกกลุ่ม)'!AK34</f>
        <v>-0.2573335094048298</v>
      </c>
    </row>
    <row r="98" spans="1:24">
      <c r="A98" s="299" t="str">
        <f>+'10.ค่าใช้จ่าย(แยกกลุ่ม)'!B66</f>
        <v>ศรีธาตุ,รพช.</v>
      </c>
      <c r="B98" s="299">
        <f>+'10.ค่าใช้จ่าย(แยกกลุ่ม)'!C66</f>
        <v>10747.630827931736</v>
      </c>
      <c r="C98" s="299">
        <f>+'10.ค่าใช้จ่าย(แยกกลุ่ม)'!D66</f>
        <v>72.111786321844932</v>
      </c>
      <c r="D98" s="299">
        <f>+'10.ค่าใช้จ่าย(แยกกลุ่ม)'!E66</f>
        <v>1785.76889861622</v>
      </c>
      <c r="E98" s="299">
        <f>+'10.ค่าใช้จ่าย(แยกกลุ่ม)'!F66</f>
        <v>628.94508083788901</v>
      </c>
      <c r="F98" s="299">
        <f>+'10.ค่าใช้จ่าย(แยกกลุ่ม)'!G66</f>
        <v>747.37922336335316</v>
      </c>
      <c r="G98" s="299">
        <f>+'10.ค่าใช้จ่าย(แยกกลุ่ม)'!H66</f>
        <v>785.77191077637747</v>
      </c>
      <c r="H98" s="299">
        <f>+'10.ค่าใช้จ่าย(แยกกลุ่ม)'!I66</f>
        <v>717.11320173088529</v>
      </c>
      <c r="I98" s="299">
        <f>+'10.ค่าใช้จ่าย(แยกกลุ่ม)'!J66</f>
        <v>217.57783988749046</v>
      </c>
      <c r="J98" s="299">
        <f>+'10.ค่าใช้จ่าย(แยกกลุ่ม)'!K66</f>
        <v>390.12580869480843</v>
      </c>
      <c r="K98" s="299">
        <f>+'10.ค่าใช้จ่าย(แยกกลุ่ม)'!L66</f>
        <v>13.182298781087924</v>
      </c>
      <c r="L98" s="299">
        <f>+'10.ค่าใช้จ่าย(แยกกลุ่ม)'!M66</f>
        <v>423.47969001020073</v>
      </c>
      <c r="M98" s="16" t="str">
        <f>+'10.ค่าใช้จ่าย(แยกกลุ่ม)'!Z66</f>
        <v>ศรีธาตุ,รพช.</v>
      </c>
      <c r="N98" s="15">
        <f>+'10.ค่าใช้จ่าย(แยกกลุ่ม)'!AA66</f>
        <v>9.3467276180298098E-2</v>
      </c>
      <c r="O98" s="15">
        <f>+'10.ค่าใช้จ่าย(แยกกลุ่ม)'!AB66</f>
        <v>-6.241897493280095E-2</v>
      </c>
      <c r="P98" s="15">
        <f>+'10.ค่าใช้จ่าย(แยกกลุ่ม)'!AC66</f>
        <v>6.4212654199908292E-2</v>
      </c>
      <c r="Q98" s="15">
        <f>+'10.ค่าใช้จ่าย(แยกกลุ่ม)'!AD66</f>
        <v>-8.6699497392922598E-2</v>
      </c>
      <c r="R98" s="15">
        <f>+'10.ค่าใช้จ่าย(แยกกลุ่ม)'!AE66</f>
        <v>3.6295260594430688E-2</v>
      </c>
      <c r="S98" s="15">
        <f>+'10.ค่าใช้จ่าย(แยกกลุ่ม)'!AF66</f>
        <v>-7.0347518893617886E-2</v>
      </c>
      <c r="T98" s="15">
        <f>+'10.ค่าใช้จ่าย(แยกกลุ่ม)'!AG66</f>
        <v>-0.21331768570011952</v>
      </c>
      <c r="U98" s="15">
        <f>+'10.ค่าใช้จ่าย(แยกกลุ่ม)'!AH66</f>
        <v>-0.21969262431214304</v>
      </c>
      <c r="V98" s="15">
        <f>+'10.ค่าใช้จ่าย(แยกกลุ่ม)'!AI66</f>
        <v>5.1267488513869084E-3</v>
      </c>
      <c r="W98" s="15">
        <f>+'10.ค่าใช้จ่าย(แยกกลุ่ม)'!AJ66</f>
        <v>-0.58714057026017075</v>
      </c>
      <c r="X98" s="15">
        <f>+'10.ค่าใช้จ่าย(แยกกลุ่ม)'!AK66</f>
        <v>-0.20452404996914589</v>
      </c>
    </row>
    <row r="99" spans="1:24">
      <c r="A99" s="299" t="str">
        <f>+'10.ค่าใช้จ่าย(แยกกลุ่ม)'!B79</f>
        <v>โนนสะอาด,รพช.</v>
      </c>
      <c r="B99" s="299">
        <f>+'10.ค่าใช้จ่าย(แยกกลุ่ม)'!C79</f>
        <v>9453.423777259788</v>
      </c>
      <c r="C99" s="299">
        <f>+'10.ค่าใช้จ่าย(แยกกลุ่ม)'!D79</f>
        <v>23.357238806332045</v>
      </c>
      <c r="D99" s="299">
        <f>+'10.ค่าใช้จ่าย(แยกกลุ่ม)'!E79</f>
        <v>1653.7259119733733</v>
      </c>
      <c r="E99" s="299">
        <f>+'10.ค่าใช้จ่าย(แยกกลุ่ม)'!F79</f>
        <v>580.06380313951286</v>
      </c>
      <c r="F99" s="299">
        <f>+'10.ค่าใช้จ่าย(แยกกลุ่ม)'!G79</f>
        <v>683.29724545003398</v>
      </c>
      <c r="G99" s="299">
        <f>+'10.ค่าใช้จ่าย(แยกกลุ่ม)'!H79</f>
        <v>486.0219780450704</v>
      </c>
      <c r="H99" s="299">
        <f>+'10.ค่าใช้จ่าย(แยกกลุ่ม)'!I79</f>
        <v>583.17325982694047</v>
      </c>
      <c r="I99" s="299">
        <f>+'10.ค่าใช้จ่าย(แยกกลุ่ม)'!J79</f>
        <v>136.2580843830975</v>
      </c>
      <c r="J99" s="299">
        <f>+'10.ค่าใช้จ่าย(แยกกลุ่ม)'!K79</f>
        <v>463.4218996461542</v>
      </c>
      <c r="K99" s="299">
        <f>+'10.ค่าใช้จ่าย(แยกกลุ่ม)'!L79</f>
        <v>35.714676519605383</v>
      </c>
      <c r="L99" s="299">
        <f>+'10.ค่าใช้จ่าย(แยกกลุ่ม)'!M79</f>
        <v>185.50767743614529</v>
      </c>
      <c r="M99" s="16" t="str">
        <f>+'10.ค่าใช้จ่าย(แยกกลุ่ม)'!Z79</f>
        <v>โนนสะอาด,รพช.</v>
      </c>
      <c r="N99" s="15">
        <f>+'10.ค่าใช้จ่าย(แยกกลุ่ม)'!AA79</f>
        <v>-0.10709663222065582</v>
      </c>
      <c r="O99" s="15">
        <f>+'10.ค่าใช้จ่าย(แยกกลุ่ม)'!AB79</f>
        <v>-0.6539032451079162</v>
      </c>
      <c r="P99" s="15">
        <f>+'10.ค่าใช้จ่าย(แยกกลุ่ม)'!AC79</f>
        <v>-0.14139549610700342</v>
      </c>
      <c r="Q99" s="15">
        <f>+'10.ค่าใช้จ่าย(แยกกลุ่ม)'!AD79</f>
        <v>-0.24240717313405857</v>
      </c>
      <c r="R99" s="15">
        <f>+'10.ค่าใช้จ่าย(แยกกลุ่ม)'!AE79</f>
        <v>-0.11477547520742251</v>
      </c>
      <c r="S99" s="15">
        <f>+'10.ค่าใช้จ่าย(แยกกลุ่ม)'!AF79</f>
        <v>-0.43543427697886877</v>
      </c>
      <c r="T99" s="15">
        <f>+'10.ค่าใช้จ่าย(แยกกลุ่ม)'!AG79</f>
        <v>-0.20172231586158451</v>
      </c>
      <c r="U99" s="15">
        <f>+'10.ค่าใช้จ่าย(แยกกลุ่ม)'!AH79</f>
        <v>-0.62304763535487406</v>
      </c>
      <c r="V99" s="15">
        <f>+'10.ค่าใช้จ่าย(แยกกลุ่ม)'!AI79</f>
        <v>2.0242767423523034E-2</v>
      </c>
      <c r="W99" s="15">
        <f>+'10.ค่าใช้จ่าย(แยกกลุ่ม)'!AJ79</f>
        <v>-0.56114019125337211</v>
      </c>
      <c r="X99" s="15">
        <f>+'10.ค่าใช้จ่าย(แยกกลุ่ม)'!AK79</f>
        <v>-0.69765941273755128</v>
      </c>
    </row>
    <row r="100" spans="1:24">
      <c r="A100" s="299" t="str">
        <f>+'10.ค่าใช้จ่าย(แยกกลุ่ม)'!B88</f>
        <v>กุดจับ,รพช.</v>
      </c>
      <c r="B100" s="299">
        <f>+'10.ค่าใช้จ่าย(แยกกลุ่ม)'!C88</f>
        <v>8653.0866081325112</v>
      </c>
      <c r="C100" s="299">
        <f>+'10.ค่าใช้จ่าย(แยกกลุ่ม)'!D88</f>
        <v>38.287401984854974</v>
      </c>
      <c r="D100" s="299">
        <f>+'10.ค่าใช้จ่าย(แยกกลุ่ม)'!E88</f>
        <v>1525.3739119798431</v>
      </c>
      <c r="E100" s="299">
        <f>+'10.ค่าใช้จ่าย(แยกกลุ่ม)'!F88</f>
        <v>612.79587076939697</v>
      </c>
      <c r="F100" s="299">
        <f>+'10.ค่าใช้จ่าย(แยกกลุ่ม)'!G88</f>
        <v>556.56858645048726</v>
      </c>
      <c r="G100" s="299">
        <f>+'10.ค่าใช้จ่าย(แยกกลุ่ม)'!H88</f>
        <v>614.68050203240216</v>
      </c>
      <c r="H100" s="299">
        <f>+'10.ค่าใช้จ่าย(แยกกลุ่ม)'!I88</f>
        <v>637.6997796270042</v>
      </c>
      <c r="I100" s="299">
        <f>+'10.ค่าใช้จ่าย(แยกกลุ่ม)'!J88</f>
        <v>280.75864002390216</v>
      </c>
      <c r="J100" s="299">
        <f>+'10.ค่าใช้จ่าย(แยกกลุ่ม)'!K88</f>
        <v>466.66228094956074</v>
      </c>
      <c r="K100" s="299">
        <f>+'10.ค่าใช้จ่าย(แยกกลุ่ม)'!L88</f>
        <v>4.4586518428681443E-3</v>
      </c>
      <c r="L100" s="299">
        <f>+'10.ค่าใช้จ่าย(แยกกลุ่ม)'!M88</f>
        <v>155.88723007905614</v>
      </c>
      <c r="M100" s="16" t="str">
        <f>+'10.ค่าใช้จ่าย(แยกกลุ่ม)'!Z88</f>
        <v>กุดจับ,รพช.</v>
      </c>
      <c r="N100" s="15">
        <f>+'10.ค่าใช้จ่าย(แยกกลุ่ม)'!AA88</f>
        <v>-6.5130552894015079E-2</v>
      </c>
      <c r="O100" s="15">
        <f>+'10.ค่าใช้จ่าย(แยกกลุ่ม)'!AB88</f>
        <v>-0.1836429550864612</v>
      </c>
      <c r="P100" s="15">
        <f>+'10.ค่าใช้จ่าย(แยกกลุ่ม)'!AC88</f>
        <v>1.9000222254419094E-2</v>
      </c>
      <c r="Q100" s="15">
        <f>+'10.ค่าใช้จ่าย(แยกกลุ่ม)'!AD88</f>
        <v>6.5113268623148798E-2</v>
      </c>
      <c r="R100" s="15">
        <f>+'10.ค่าใช้จ่าย(แยกกลุ่ม)'!AE88</f>
        <v>-0.22995522484297029</v>
      </c>
      <c r="S100" s="15">
        <f>+'10.ค่าใช้จ่าย(แยกกลุ่ม)'!AF88</f>
        <v>-0.32356523944608329</v>
      </c>
      <c r="T100" s="15">
        <f>+'10.ค่าใช้จ่าย(แยกกลุ่ม)'!AG88</f>
        <v>-0.20038365112362846</v>
      </c>
      <c r="U100" s="15">
        <f>+'10.ค่าใช้จ่าย(แยกกลุ่ม)'!AH88</f>
        <v>0.66685333005540026</v>
      </c>
      <c r="V100" s="15">
        <f>+'10.ค่าใช้จ่าย(แยกกลุ่ม)'!AI88</f>
        <v>0.13444299032135518</v>
      </c>
      <c r="W100" s="15">
        <f>+'10.ค่าใช้จ่าย(แยกกลุ่ม)'!AJ88</f>
        <v>-0.99985618092218498</v>
      </c>
      <c r="X100" s="15">
        <f>+'10.ค่าใช้จ่าย(แยกกลุ่ม)'!AK88</f>
        <v>-0.57915918929307697</v>
      </c>
    </row>
    <row r="101" spans="1:24">
      <c r="A101" s="299" t="str">
        <f>+'10.ค่าใช้จ่าย(แยกกลุ่ม)'!B89</f>
        <v>หนองวัวซอ,รพช.</v>
      </c>
      <c r="B101" s="299">
        <f>+'10.ค่าใช้จ่าย(แยกกลุ่ม)'!C89</f>
        <v>10458.840716161312</v>
      </c>
      <c r="C101" s="299">
        <f>+'10.ค่าใช้จ่าย(แยกกลุ่ม)'!D89</f>
        <v>50.469639180292759</v>
      </c>
      <c r="D101" s="299">
        <f>+'10.ค่าใช้จ่าย(แยกกลุ่ม)'!E89</f>
        <v>1475.2270909041472</v>
      </c>
      <c r="E101" s="299">
        <f>+'10.ค่าใช้จ่าย(แยกกลุ่ม)'!F89</f>
        <v>692.6539399546358</v>
      </c>
      <c r="F101" s="299">
        <f>+'10.ค่าใช้จ่าย(แยกกลุ่ม)'!G89</f>
        <v>597.37272868384105</v>
      </c>
      <c r="G101" s="299">
        <f>+'10.ค่าใช้จ่าย(แยกกลุ่ม)'!H89</f>
        <v>699.96191509774201</v>
      </c>
      <c r="H101" s="299">
        <f>+'10.ค่าใช้จ่าย(แยกกลุ่ม)'!I89</f>
        <v>345.54204135018563</v>
      </c>
      <c r="I101" s="299">
        <f>+'10.ค่าใช้จ่าย(แยกกลุ่ม)'!J89</f>
        <v>123.35248703446011</v>
      </c>
      <c r="J101" s="299">
        <f>+'10.ค่าใช้จ่าย(แยกกลุ่ม)'!K89</f>
        <v>330.46875503052593</v>
      </c>
      <c r="K101" s="299">
        <f>+'10.ค่าใช้จ่าย(แยกกลุ่ม)'!L89</f>
        <v>18.256133339452084</v>
      </c>
      <c r="L101" s="299">
        <f>+'10.ค่าใช้จ่าย(แยกกลุ่ม)'!M89</f>
        <v>331.23715116472272</v>
      </c>
      <c r="M101" s="16" t="str">
        <f>+'10.ค่าใช้จ่าย(แยกกลุ่ม)'!Z89</f>
        <v>หนองวัวซอ,รพช.</v>
      </c>
      <c r="N101" s="15">
        <f>+'10.ค่าใช้จ่าย(แยกกลุ่ม)'!AA89</f>
        <v>0.12996102783691874</v>
      </c>
      <c r="O101" s="15">
        <f>+'10.ค่าใช้จ่าย(แยกกลุ่ม)'!AB89</f>
        <v>7.6104498168196005E-2</v>
      </c>
      <c r="P101" s="15">
        <f>+'10.ค่าใช้จ่าย(แยกกลุ่ม)'!AC89</f>
        <v>-1.4499512741810463E-2</v>
      </c>
      <c r="Q101" s="15">
        <f>+'10.ค่าใช้จ่าย(แยกกลุ่ม)'!AD89</f>
        <v>0.20391624226105648</v>
      </c>
      <c r="R101" s="15">
        <f>+'10.ค่าใช้จ่าย(แยกกลุ่ม)'!AE89</f>
        <v>-0.17350033806621973</v>
      </c>
      <c r="S101" s="15">
        <f>+'10.ค่าใช้จ่าย(แยกกลุ่ม)'!AF89</f>
        <v>-0.22971597623403509</v>
      </c>
      <c r="T101" s="15">
        <f>+'10.ค่าใช้จ่าย(แยกกลุ่ม)'!AG89</f>
        <v>-0.56672234440894054</v>
      </c>
      <c r="U101" s="15">
        <f>+'10.ค่าใช้จ่าย(แยกกลุ่ม)'!AH89</f>
        <v>-0.26766099249340664</v>
      </c>
      <c r="V101" s="15">
        <f>+'10.ค่าใช้จ่าย(แยกกลุ่ม)'!AI89</f>
        <v>-0.1966396729091415</v>
      </c>
      <c r="W101" s="15">
        <f>+'10.ค่าใช้จ่าย(แยกกลุ่ม)'!AJ89</f>
        <v>-0.41112687110848545</v>
      </c>
      <c r="X101" s="15">
        <f>+'10.ค่าใช้จ่าย(แยกกลุ่ม)'!AK89</f>
        <v>-0.10577594353482558</v>
      </c>
    </row>
    <row r="102" spans="1:24">
      <c r="A102" s="299" t="str">
        <f>+'10.ค่าใช้จ่าย(แยกกลุ่ม)'!B90</f>
        <v>วังสามหมอ,รพช.</v>
      </c>
      <c r="B102" s="299">
        <f>+'10.ค่าใช้จ่าย(แยกกลุ่ม)'!C90</f>
        <v>8182.7162196259751</v>
      </c>
      <c r="C102" s="299">
        <f>+'10.ค่าใช้จ่าย(แยกกลุ่ม)'!D90</f>
        <v>12.977566074461986</v>
      </c>
      <c r="D102" s="299">
        <f>+'10.ค่าใช้จ่าย(แยกกลุ่ม)'!E90</f>
        <v>1529.6051044319811</v>
      </c>
      <c r="E102" s="299">
        <f>+'10.ค่าใช้จ่าย(แยกกลุ่ม)'!F90</f>
        <v>599.1371796190881</v>
      </c>
      <c r="F102" s="299">
        <f>+'10.ค่าใช้จ่าย(แยกกลุ่ม)'!G90</f>
        <v>767.72327012330538</v>
      </c>
      <c r="G102" s="299">
        <f>+'10.ค่าใช้จ่าย(แยกกลุ่ม)'!H90</f>
        <v>1764.8612894747707</v>
      </c>
      <c r="H102" s="299">
        <f>+'10.ค่าใช้จ่าย(แยกกลุ่ม)'!I90</f>
        <v>2282.4178859321814</v>
      </c>
      <c r="I102" s="299">
        <f>+'10.ค่าใช้จ่าย(แยกกลุ่ม)'!J90</f>
        <v>236.79761872265487</v>
      </c>
      <c r="J102" s="299">
        <f>+'10.ค่าใช้จ่าย(แยกกลุ่ม)'!K90</f>
        <v>382.66810465805611</v>
      </c>
      <c r="K102" s="299">
        <f>+'10.ค่าใช้จ่าย(แยกกลุ่ม)'!L90</f>
        <v>0.11526223657530574</v>
      </c>
      <c r="L102" s="299">
        <f>+'10.ค่าใช้จ่าย(แยกกลุ่ม)'!M90</f>
        <v>535.74601778923773</v>
      </c>
      <c r="M102" s="16" t="str">
        <f>+'10.ค่าใช้จ่าย(แยกกลุ่ม)'!Z90</f>
        <v>วังสามหมอ,รพช.</v>
      </c>
      <c r="N102" s="15">
        <f>+'10.ค่าใช้จ่าย(แยกกลุ่ม)'!AA90</f>
        <v>-0.11594882444868235</v>
      </c>
      <c r="O102" s="15">
        <f>+'10.ค่าใช้จ่าย(แยกกลุ่ม)'!AB90</f>
        <v>-0.72329468855294266</v>
      </c>
      <c r="P102" s="15">
        <f>+'10.ค่าใช้จ่าย(แยกกลุ่ม)'!AC90</f>
        <v>2.1826798751675192E-2</v>
      </c>
      <c r="Q102" s="15">
        <f>+'10.ค่าใช้จ่าย(แยกกลุ่ม)'!AD90</f>
        <v>4.1372812999722813E-2</v>
      </c>
      <c r="R102" s="15">
        <f>+'10.ค่าใช้จ่าย(แยกกลุ่ม)'!AE90</f>
        <v>6.218947191248312E-2</v>
      </c>
      <c r="S102" s="15">
        <f>+'10.ค่าใช้จ่าย(แยกกลุ่ม)'!AF90</f>
        <v>0.94216917538375544</v>
      </c>
      <c r="T102" s="15">
        <f>+'10.ค่าใช้จ่าย(แยกกลุ่ม)'!AG90</f>
        <v>1.861940234049805</v>
      </c>
      <c r="U102" s="15">
        <f>+'10.ค่าใช้จ่าย(แยกกลุ่ม)'!AH90</f>
        <v>0.40585842445825793</v>
      </c>
      <c r="V102" s="15">
        <f>+'10.ค่าใช้จ่าย(แยกกลุ่ม)'!AI90</f>
        <v>-6.9744509743627905E-2</v>
      </c>
      <c r="W102" s="15">
        <f>+'10.ค่าใช้จ่าย(แยกกลุ่ม)'!AJ90</f>
        <v>-0.99628208051326761</v>
      </c>
      <c r="X102" s="15">
        <f>+'10.ค่าใช้จ่าย(แยกกลุ่ม)'!AK90</f>
        <v>0.44632622149413692</v>
      </c>
    </row>
    <row r="103" spans="1:24">
      <c r="A103" s="299" t="str">
        <f>+'10.ค่าใช้จ่าย(แยกกลุ่ม)'!B91</f>
        <v>น้ำโสม,รพช.</v>
      </c>
      <c r="B103" s="299">
        <f>+'10.ค่าใช้จ่าย(แยกกลุ่ม)'!C91</f>
        <v>10278.712869954425</v>
      </c>
      <c r="C103" s="299">
        <f>+'10.ค่าใช้จ่าย(แยกกลุ่ม)'!D91</f>
        <v>90.951078384819709</v>
      </c>
      <c r="D103" s="299">
        <f>+'10.ค่าใช้จ่าย(แยกกลุ่ม)'!E91</f>
        <v>1530.411119243463</v>
      </c>
      <c r="E103" s="299">
        <f>+'10.ค่าใช้จ่าย(แยกกลุ่ม)'!F91</f>
        <v>424.98554446025275</v>
      </c>
      <c r="F103" s="299">
        <f>+'10.ค่าใช้จ่าย(แยกกลุ่ม)'!G91</f>
        <v>678.61570877574854</v>
      </c>
      <c r="G103" s="299">
        <f>+'10.ค่าใช้จ่าย(แยกกลุ่ม)'!H91</f>
        <v>607.19923663041561</v>
      </c>
      <c r="H103" s="299">
        <f>+'10.ค่าใช้จ่าย(แยกกลุ่ม)'!I91</f>
        <v>369.71391796194132</v>
      </c>
      <c r="I103" s="299">
        <f>+'10.ค่าใช้จ่าย(แยกกลุ่ม)'!J91</f>
        <v>84.434209912669829</v>
      </c>
      <c r="J103" s="299">
        <f>+'10.ค่าใช้จ่าย(แยกกลุ่ม)'!K91</f>
        <v>484.70516510225974</v>
      </c>
      <c r="K103" s="299">
        <f>+'10.ค่าใช้จ่าย(แยกกลุ่ม)'!L91</f>
        <v>20.039830415397471</v>
      </c>
      <c r="L103" s="299">
        <f>+'10.ค่าใช้จ่าย(แยกกลุ่ม)'!M91</f>
        <v>689.82857190523384</v>
      </c>
      <c r="M103" s="16" t="str">
        <f>+'10.ค่าใช้จ่าย(แยกกลุ่ม)'!Z91</f>
        <v>น้ำโสม,รพช.</v>
      </c>
      <c r="N103" s="15">
        <f>+'10.ค่าใช้จ่าย(แยกกลุ่ม)'!AA91</f>
        <v>0.11050022412399166</v>
      </c>
      <c r="O103" s="15">
        <f>+'10.ค่าใช้จ่าย(แยกกลุ่ม)'!AB91</f>
        <v>0.93924240697503913</v>
      </c>
      <c r="P103" s="15">
        <f>+'10.ค่าใช้จ่าย(แยกกลุ่ม)'!AC91</f>
        <v>2.2365243303263428E-2</v>
      </c>
      <c r="Q103" s="15">
        <f>+'10.ค่าใช้จ่าย(แยกกลุ่ม)'!AD91</f>
        <v>-0.2613237719612681</v>
      </c>
      <c r="R103" s="15">
        <f>+'10.ค่าใช้จ่าย(แยกกลุ่ม)'!AE91</f>
        <v>-6.1095984207622279E-2</v>
      </c>
      <c r="S103" s="15">
        <f>+'10.ค่าใช้จ่าย(แยกกลุ่ม)'!AF91</f>
        <v>-0.33179811482459376</v>
      </c>
      <c r="T103" s="15">
        <f>+'10.ค่าใช้จ่าย(แยกกลุ่ม)'!AG91</f>
        <v>-0.53641305414528784</v>
      </c>
      <c r="U103" s="15">
        <f>+'10.ค่าใช้จ่าย(แยกกลุ่ม)'!AH91</f>
        <v>-0.49871731836445476</v>
      </c>
      <c r="V103" s="15">
        <f>+'10.ค่าใช้จ่าย(แยกกลุ่ม)'!AI91</f>
        <v>0.17830473850156003</v>
      </c>
      <c r="W103" s="15">
        <f>+'10.ค่าใช้จ่าย(แยกกลุ่ม)'!AJ91</f>
        <v>-0.3535916165955969</v>
      </c>
      <c r="X103" s="15">
        <f>+'10.ค่าใช้จ่าย(แยกกลุ่ม)'!AK91</f>
        <v>0.86229504047362782</v>
      </c>
    </row>
    <row r="104" spans="1:24">
      <c r="A104" s="299" t="str">
        <f>+'10.ค่าใช้จ่าย(แยกกลุ่ม)'!B119</f>
        <v>หนองหาน,รพช.</v>
      </c>
      <c r="B104" s="299">
        <f>+'10.ค่าใช้จ่าย(แยกกลุ่ม)'!C119</f>
        <v>6987.6226121708651</v>
      </c>
      <c r="C104" s="299">
        <f>+'10.ค่าใช้จ่าย(แยกกลุ่ม)'!D119</f>
        <v>40.046511609754297</v>
      </c>
      <c r="D104" s="299">
        <f>+'10.ค่าใช้จ่าย(แยกกลุ่ม)'!E119</f>
        <v>1662.900264785138</v>
      </c>
      <c r="E104" s="299">
        <f>+'10.ค่าใช้จ่าย(แยกกลุ่ม)'!F119</f>
        <v>771.13564900112215</v>
      </c>
      <c r="F104" s="299">
        <f>+'10.ค่าใช้จ่าย(แยกกลุ่ม)'!G119</f>
        <v>612.71286322672449</v>
      </c>
      <c r="G104" s="299">
        <f>+'10.ค่าใช้จ่าย(แยกกลุ่ม)'!H119</f>
        <v>492.41367333799565</v>
      </c>
      <c r="H104" s="299">
        <f>+'10.ค่าใช้จ่าย(แยกกลุ่ม)'!I119</f>
        <v>505.45626312687006</v>
      </c>
      <c r="I104" s="299">
        <f>+'10.ค่าใช้จ่าย(แยกกลุ่ม)'!J119</f>
        <v>500.99283296391394</v>
      </c>
      <c r="J104" s="299">
        <f>+'10.ค่าใช้จ่าย(แยกกลุ่ม)'!K119</f>
        <v>342.03803059296087</v>
      </c>
      <c r="K104" s="299">
        <f>+'10.ค่าใช้จ่าย(แยกกลุ่ม)'!L119</f>
        <v>52.936914182035373</v>
      </c>
      <c r="L104" s="299">
        <f>+'10.ค่าใช้จ่าย(แยกกลุ่ม)'!M119</f>
        <v>137.36202641722497</v>
      </c>
      <c r="M104" s="16" t="str">
        <f>+'10.ค่าใช้จ่าย(แยกกลุ่ม)'!Z119</f>
        <v>หนองหาน,รพช.</v>
      </c>
      <c r="N104" s="15">
        <f>+'10.ค่าใช้จ่าย(แยกกลุ่ม)'!AA119</f>
        <v>-2.0096511510526997E-2</v>
      </c>
      <c r="O104" s="15">
        <f>+'10.ค่าใช้จ่าย(แยกกลุ่ม)'!AB119</f>
        <v>-0.36163859902554285</v>
      </c>
      <c r="P104" s="15">
        <f>+'10.ค่าใช้จ่าย(แยกกลุ่ม)'!AC119</f>
        <v>1.6240229831486784E-2</v>
      </c>
      <c r="Q104" s="15">
        <f>+'10.ค่าใช้จ่าย(แยกกลุ่ม)'!AD119</f>
        <v>5.3611354591752501E-2</v>
      </c>
      <c r="R104" s="15">
        <f>+'10.ค่าใช้จ่าย(แยกกลุ่ม)'!AE119</f>
        <v>-4.2198974887826035E-2</v>
      </c>
      <c r="S104" s="15">
        <f>+'10.ค่าใช้จ่าย(แยกกลุ่ม)'!AF119</f>
        <v>-0.1224837770395325</v>
      </c>
      <c r="T104" s="15">
        <f>+'10.ค่าใช้จ่าย(แยกกลุ่ม)'!AG119</f>
        <v>-0.27569370572277752</v>
      </c>
      <c r="U104" s="15">
        <f>+'10.ค่าใช้จ่าย(แยกกลุ่ม)'!AH119</f>
        <v>-8.6871975398342335E-2</v>
      </c>
      <c r="V104" s="15">
        <f>+'10.ค่าใช้จ่าย(แยกกลุ่ม)'!AI119</f>
        <v>-2.119595972887724E-2</v>
      </c>
      <c r="W104" s="15">
        <f>+'10.ค่าใช้จ่าย(แยกกลุ่ม)'!AJ119</f>
        <v>0.26952259464183742</v>
      </c>
      <c r="X104" s="15">
        <f>+'10.ค่าใช้จ่าย(แยกกลุ่ม)'!AK119</f>
        <v>-3.7177772972769543E-2</v>
      </c>
    </row>
    <row r="105" spans="1:24">
      <c r="A105" s="299" t="str">
        <f>+'10.ค่าใช้จ่าย(แยกกลุ่ม)'!B120</f>
        <v>บ้านผือ,รพช.</v>
      </c>
      <c r="B105" s="299">
        <f>+'10.ค่าใช้จ่าย(แยกกลุ่ม)'!C120</f>
        <v>6423.6155383397918</v>
      </c>
      <c r="C105" s="299">
        <f>+'10.ค่าใช้จ่าย(แยกกลุ่ม)'!D120</f>
        <v>29.472793078212845</v>
      </c>
      <c r="D105" s="299">
        <f>+'10.ค่าใช้จ่าย(แยกกลุ่ม)'!E120</f>
        <v>1446.422507885206</v>
      </c>
      <c r="E105" s="299">
        <f>+'10.ค่าใช้จ่าย(แยกกลุ่ม)'!F120</f>
        <v>616.4897148905585</v>
      </c>
      <c r="F105" s="299">
        <f>+'10.ค่าใช้จ่าย(แยกกลุ่ม)'!G120</f>
        <v>353.97637420308001</v>
      </c>
      <c r="G105" s="299">
        <f>+'10.ค่าใช้จ่าย(แยกกลุ่ม)'!H120</f>
        <v>321.86363090013896</v>
      </c>
      <c r="H105" s="299">
        <f>+'10.ค่าใช้จ่าย(แยกกลุ่ม)'!I120</f>
        <v>655.50549362996264</v>
      </c>
      <c r="I105" s="299">
        <f>+'10.ค่าใช้จ่าย(แยกกลุ่ม)'!J120</f>
        <v>712.4707719379744</v>
      </c>
      <c r="J105" s="299">
        <f>+'10.ค่าใช้จ่าย(แยกกลุ่ม)'!K120</f>
        <v>299.45236165818216</v>
      </c>
      <c r="K105" s="299">
        <f>+'10.ค่าใช้จ่าย(แยกกลุ่ม)'!L120</f>
        <v>5.5307973189899844</v>
      </c>
      <c r="L105" s="299">
        <f>+'10.ค่าใช้จ่าย(แยกกลุ่ม)'!M120</f>
        <v>97.593621113818159</v>
      </c>
      <c r="M105" s="16" t="str">
        <f>+'10.ค่าใช้จ่าย(แยกกลุ่ม)'!Z120</f>
        <v>บ้านผือ,รพช.</v>
      </c>
      <c r="N105" s="15">
        <f>+'10.ค่าใช้จ่าย(แยกกลุ่ม)'!AA120</f>
        <v>-9.9189577901544937E-2</v>
      </c>
      <c r="O105" s="15">
        <f>+'10.ค่าใช้จ่าย(แยกกลุ่ม)'!AB120</f>
        <v>-0.53018895469897653</v>
      </c>
      <c r="P105" s="15">
        <f>+'10.ค่าใช้จ่าย(แยกกลุ่ม)'!AC120</f>
        <v>-0.11605477912614112</v>
      </c>
      <c r="Q105" s="15">
        <f>+'10.ค่าใช้จ่าย(แยกกลุ่ม)'!AD120</f>
        <v>-0.15768313339021961</v>
      </c>
      <c r="R105" s="15">
        <f>+'10.ค่าใช้จ่าย(แยกกลุ่ม)'!AE120</f>
        <v>-0.44665934987602074</v>
      </c>
      <c r="S105" s="15">
        <f>+'10.ค่าใช้จ่าย(แยกกลุ่ม)'!AF120</f>
        <v>-0.42641609486346838</v>
      </c>
      <c r="T105" s="15">
        <f>+'10.ค่าใช้จ่าย(แยกกลุ่ม)'!AG120</f>
        <v>-6.0676878287473646E-2</v>
      </c>
      <c r="U105" s="15">
        <f>+'10.ค่าใช้จ่าย(แยกกลุ่ม)'!AH120</f>
        <v>0.29857551996757048</v>
      </c>
      <c r="V105" s="15">
        <f>+'10.ค่าใช้จ่าย(แยกกลุ่ม)'!AI120</f>
        <v>-0.1430625975958644</v>
      </c>
      <c r="W105" s="15">
        <f>+'10.ค่าใช้จ่าย(แยกกลุ่ม)'!AJ120</f>
        <v>-0.86736151376906134</v>
      </c>
      <c r="X105" s="15">
        <f>+'10.ค่าใช้จ่าย(แยกกลุ่ม)'!AK120</f>
        <v>-0.31592951796556312</v>
      </c>
    </row>
    <row r="106" spans="1:24">
      <c r="A106" s="299" t="str">
        <f>+'10.ค่าใช้จ่าย(แยกกลุ่ม)'!B121</f>
        <v>เพ็ญ,รพช.</v>
      </c>
      <c r="B106" s="299">
        <f>+'10.ค่าใช้จ่าย(แยกกลุ่ม)'!C121</f>
        <v>7613.4165984202073</v>
      </c>
      <c r="C106" s="299">
        <f>+'10.ค่าใช้จ่าย(แยกกลุ่ม)'!D121</f>
        <v>43.708306202334704</v>
      </c>
      <c r="D106" s="299">
        <f>+'10.ค่าใช้จ่าย(แยกกลุ่ม)'!E121</f>
        <v>1921.5500885756496</v>
      </c>
      <c r="E106" s="299">
        <f>+'10.ค่าใช้จ่าย(แยกกลุ่ม)'!F121</f>
        <v>663.84156369985033</v>
      </c>
      <c r="F106" s="299">
        <f>+'10.ค่าใช้จ่าย(แยกกลุ่ม)'!G121</f>
        <v>513.53704711752221</v>
      </c>
      <c r="G106" s="299">
        <f>+'10.ค่าใช้จ่าย(แยกกลุ่ม)'!H121</f>
        <v>438.09202259776259</v>
      </c>
      <c r="H106" s="299">
        <f>+'10.ค่าใช้จ่าย(แยกกลุ่ม)'!I121</f>
        <v>831.93034964017022</v>
      </c>
      <c r="I106" s="299">
        <f>+'10.ค่าใช้จ่าย(แยกกลุ่ม)'!J121</f>
        <v>716.57653669996432</v>
      </c>
      <c r="J106" s="299">
        <f>+'10.ค่าใช้จ่าย(แยกกลุ่ม)'!K121</f>
        <v>418.22754735140938</v>
      </c>
      <c r="K106" s="299">
        <f>+'10.ค่าใช้จ่าย(แยกกลุ่ม)'!L121</f>
        <v>49.740983779917933</v>
      </c>
      <c r="L106" s="299">
        <f>+'10.ค่าใช้จ่าย(แยกกลุ่ม)'!M121</f>
        <v>71.657653875531764</v>
      </c>
      <c r="M106" s="16" t="str">
        <f>+'10.ค่าใช้จ่าย(แยกกลุ่ม)'!Z121</f>
        <v>เพ็ญ,รพช.</v>
      </c>
      <c r="N106" s="15">
        <f>+'10.ค่าใช้จ่าย(แยกกลุ่ม)'!AA121</f>
        <v>6.7661191536196874E-2</v>
      </c>
      <c r="O106" s="15">
        <f>+'10.ค่าใช้จ่าย(แยกกลุ่ม)'!AB121</f>
        <v>-0.30326776390813515</v>
      </c>
      <c r="P106" s="15">
        <f>+'10.ค่าใช้จ่าย(แยกกลุ่ม)'!AC121</f>
        <v>0.17430765091564049</v>
      </c>
      <c r="Q106" s="15">
        <f>+'10.ค่าใช้จ่าย(แยกกลุ่ม)'!AD121</f>
        <v>-9.298576706951249E-2</v>
      </c>
      <c r="R106" s="15">
        <f>+'10.ค่าใช้จ่าย(แยกกลุ่ม)'!AE121</f>
        <v>-0.19723195042465697</v>
      </c>
      <c r="S106" s="15">
        <f>+'10.ค่าใช้จ่าย(แยกกลุ่ม)'!AF121</f>
        <v>-0.21928882605332645</v>
      </c>
      <c r="T106" s="15">
        <f>+'10.ค่าใช้จ่าย(แยกกลุ่ม)'!AG121</f>
        <v>0.19213556662048803</v>
      </c>
      <c r="U106" s="15">
        <f>+'10.ค่าใช้จ่าย(แยกกลุ่ม)'!AH121</f>
        <v>0.3060588383304601</v>
      </c>
      <c r="V106" s="15">
        <f>+'10.ค่าใช้จ่าย(แยกกลุ่ม)'!AI121</f>
        <v>0.19683420112835395</v>
      </c>
      <c r="W106" s="15">
        <f>+'10.ค่าใช้จ่าย(แยกกลุ่ม)'!AJ121</f>
        <v>0.19287842451815188</v>
      </c>
      <c r="X106" s="15">
        <f>+'10.ค่าใช้จ่าย(แยกกลุ่ม)'!AK121</f>
        <v>-0.4977244898934145</v>
      </c>
    </row>
    <row r="107" spans="1:24">
      <c r="A107" s="299" t="str">
        <f>+'10.ค่าใช้จ่าย(แยกกลุ่ม)'!B124</f>
        <v>สมเด็จพระยุพราชบ้านดุง,รพช.</v>
      </c>
      <c r="B107" s="299">
        <f>+'10.ค่าใช้จ่าย(แยกกลุ่ม)'!C124</f>
        <v>6120.4024377479136</v>
      </c>
      <c r="C107" s="299">
        <f>+'10.ค่าใช้จ่าย(แยกกลุ่ม)'!D124</f>
        <v>77.008209681567436</v>
      </c>
      <c r="D107" s="299">
        <f>+'10.ค่าใช้จ่าย(แยกกลุ่ม)'!E124</f>
        <v>1498.0018032066407</v>
      </c>
      <c r="E107" s="299">
        <f>+'10.ค่าใช้จ่าย(แยกกลุ่ม)'!F124</f>
        <v>861.34732079872845</v>
      </c>
      <c r="F107" s="299">
        <f>+'10.ค่าใช้จ่าย(แยกกลุ่ม)'!G124</f>
        <v>782.93838695155239</v>
      </c>
      <c r="G107" s="299">
        <f>+'10.ค่าใช้จ่าย(แยกกลุ่ม)'!H124</f>
        <v>623.23465107279378</v>
      </c>
      <c r="H107" s="299">
        <f>+'10.ค่าใช้จ่าย(แยกกลุ่ม)'!I124</f>
        <v>816.12876002895587</v>
      </c>
      <c r="I107" s="299">
        <f>+'10.ค่าใช้จ่าย(แยกกลุ่ม)'!J124</f>
        <v>365.22867939865398</v>
      </c>
      <c r="J107" s="299">
        <f>+'10.ค่าใช้จ่าย(แยกกลุ่ม)'!K124</f>
        <v>322.70464415467995</v>
      </c>
      <c r="K107" s="299">
        <f>+'10.ค่าใช้จ่าย(แยกกลุ่ม)'!L124</f>
        <v>11.44712348906301</v>
      </c>
      <c r="L107" s="299">
        <f>+'10.ค่าใช้จ่าย(แยกกลุ่ม)'!M124</f>
        <v>200.34219026125967</v>
      </c>
      <c r="M107" s="16" t="str">
        <f>+'10.ค่าใช้จ่าย(แยกกลุ่ม)'!Z124</f>
        <v>สมเด็จพระยุพราชบ้านดุง,รพช.</v>
      </c>
      <c r="N107" s="15">
        <f>+'10.ค่าใช้จ่าย(แยกกลุ่ม)'!AA124</f>
        <v>-0.14171041674996465</v>
      </c>
      <c r="O107" s="15">
        <f>+'10.ค่าใช้จ่าย(แยกกลุ่ม)'!AB124</f>
        <v>0.22754933308314088</v>
      </c>
      <c r="P107" s="15">
        <f>+'10.ค่าใช้จ่าย(แยกกลุ่ม)'!AC124</f>
        <v>-8.4533372796475451E-2</v>
      </c>
      <c r="Q107" s="15">
        <f>+'10.ค่าใช้จ่าย(แยกกลุ่ม)'!AD124</f>
        <v>0.17686858157351826</v>
      </c>
      <c r="R107" s="15">
        <f>+'10.ค่าใช้จ่าย(แยกกลุ่ม)'!AE124</f>
        <v>0.22389986342490206</v>
      </c>
      <c r="S107" s="15">
        <f>+'10.ค่าใช้จ่าย(แยกกลุ่ม)'!AF124</f>
        <v>0.11064851899855449</v>
      </c>
      <c r="T107" s="15">
        <f>+'10.ค่าใช้จ่าย(แยกกลุ่ม)'!AG124</f>
        <v>0.16949228044536874</v>
      </c>
      <c r="U107" s="15">
        <f>+'10.ค่าใช้จ่าย(แยกกลุ่ม)'!AH124</f>
        <v>-0.33432073154789665</v>
      </c>
      <c r="V107" s="15">
        <f>+'10.ค่าใช้จ่าย(แยกกลุ่ม)'!AI124</f>
        <v>-7.6521961709142813E-2</v>
      </c>
      <c r="W107" s="15">
        <f>+'10.ค่าใช้จ่าย(แยกกลุ่ม)'!AJ124</f>
        <v>-0.72547735096443366</v>
      </c>
      <c r="X107" s="15">
        <f>+'10.ค่าใช้จ่าย(แยกกลุ่ม)'!AK124</f>
        <v>0.40427393819133833</v>
      </c>
    </row>
    <row r="108" spans="1:24">
      <c r="A108" s="299" t="str">
        <f>+'10.ค่าใช้จ่าย(แยกกลุ่ม)'!B131</f>
        <v>กุมภวาปี,รพท.</v>
      </c>
      <c r="B108" s="299">
        <f>+'10.ค่าใช้จ่าย(แยกกลุ่ม)'!C131</f>
        <v>7891.199188124283</v>
      </c>
      <c r="C108" s="299">
        <f>+'10.ค่าใช้จ่าย(แยกกลุ่ม)'!D131</f>
        <v>93.837794782269611</v>
      </c>
      <c r="D108" s="299">
        <f>+'10.ค่าใช้จ่าย(แยกกลุ่ม)'!E131</f>
        <v>2483.3198752497883</v>
      </c>
      <c r="E108" s="299">
        <f>+'10.ค่าใช้จ่าย(แยกกลุ่ม)'!F131</f>
        <v>1111.1952361702215</v>
      </c>
      <c r="F108" s="299">
        <f>+'10.ค่าใช้จ่าย(แยกกลุ่ม)'!G131</f>
        <v>550.53398821266137</v>
      </c>
      <c r="G108" s="299">
        <f>+'10.ค่าใช้จ่าย(แยกกลุ่ม)'!H131</f>
        <v>388.0577572062698</v>
      </c>
      <c r="H108" s="299">
        <f>+'10.ค่าใช้จ่าย(แยกกลุ่ม)'!I131</f>
        <v>1362.0767465048448</v>
      </c>
      <c r="I108" s="299">
        <f>+'10.ค่าใช้จ่าย(แยกกลุ่ม)'!J131</f>
        <v>445.684987742538</v>
      </c>
      <c r="J108" s="299">
        <f>+'10.ค่าใช้จ่าย(แยกกลุ่ม)'!K131</f>
        <v>481.38714125798106</v>
      </c>
      <c r="K108" s="299">
        <f>+'10.ค่าใช้จ่าย(แยกกลุ่ม)'!L131</f>
        <v>50.354725700470766</v>
      </c>
      <c r="L108" s="299">
        <f>+'10.ค่าใช้จ่าย(แยกกลุ่ม)'!M131</f>
        <v>225.46706514239773</v>
      </c>
      <c r="M108" s="16" t="str">
        <f>+'10.ค่าใช้จ่าย(แยกกลุ่ม)'!Z131</f>
        <v>กุมภวาปี,รพท.</v>
      </c>
      <c r="N108" s="15">
        <f>+'10.ค่าใช้จ่าย(แยกกลุ่ม)'!AA131</f>
        <v>0.12328866547907866</v>
      </c>
      <c r="O108" s="15">
        <f>+'10.ค่าใช้จ่าย(แยกกลุ่ม)'!AB131</f>
        <v>0.52175170606415755</v>
      </c>
      <c r="P108" s="15">
        <f>+'10.ค่าใช้จ่าย(แยกกลุ่ม)'!AC131</f>
        <v>3.6313066527893192E-2</v>
      </c>
      <c r="Q108" s="15">
        <f>+'10.ค่าใช้จ่าย(แยกกลุ่ม)'!AD131</f>
        <v>-0.19132684187794211</v>
      </c>
      <c r="R108" s="15">
        <f>+'10.ค่าใช้จ่าย(แยกกลุ่ม)'!AE131</f>
        <v>-2.0904159540161928E-3</v>
      </c>
      <c r="S108" s="15">
        <f>+'10.ค่าใช้จ่าย(แยกกลุ่ม)'!AF131</f>
        <v>-0.15977085493363277</v>
      </c>
      <c r="T108" s="15">
        <f>+'10.ค่าใช้จ่าย(แยกกลุ่ม)'!AG131</f>
        <v>0.3243506172440529</v>
      </c>
      <c r="U108" s="15">
        <f>+'10.ค่าใช้จ่าย(แยกกลุ่ม)'!AH131</f>
        <v>-0.17374612813365675</v>
      </c>
      <c r="V108" s="15">
        <f>+'10.ค่าใช้จ่าย(แยกกลุ่ม)'!AI131</f>
        <v>0.25141628830657475</v>
      </c>
      <c r="W108" s="15">
        <f>+'10.ค่าใช้จ่าย(แยกกลุ่ม)'!AJ131</f>
        <v>0.98920039467442933</v>
      </c>
      <c r="X108" s="15">
        <f>+'10.ค่าใช้จ่าย(แยกกลุ่ม)'!AK131</f>
        <v>0.43175582234301385</v>
      </c>
    </row>
    <row r="109" spans="1:24">
      <c r="A109" s="299" t="str">
        <f>+'10.ค่าใช้จ่าย(แยกกลุ่ม)'!B150</f>
        <v>อุดรธานี,รพศ.</v>
      </c>
      <c r="B109" s="299">
        <f>+'10.ค่าใช้จ่าย(แยกกลุ่ม)'!C150</f>
        <v>7127.5380086072855</v>
      </c>
      <c r="C109" s="299">
        <f>+'10.ค่าใช้จ่าย(แยกกลุ่ม)'!D150</f>
        <v>56.859057571092968</v>
      </c>
      <c r="D109" s="299">
        <f>+'10.ค่าใช้จ่าย(แยกกลุ่ม)'!E150</f>
        <v>4234.8810370366909</v>
      </c>
      <c r="E109" s="299">
        <f>+'10.ค่าใช้จ่าย(แยกกลุ่ม)'!F150</f>
        <v>2412.9195118907433</v>
      </c>
      <c r="F109" s="299">
        <f>+'10.ค่าใช้จ่าย(แยกกลุ่ม)'!G150</f>
        <v>82.460668680972205</v>
      </c>
      <c r="G109" s="299">
        <f>+'10.ค่าใช้จ่าย(แยกกลุ่ม)'!H150</f>
        <v>487.77663255418065</v>
      </c>
      <c r="H109" s="299">
        <f>+'10.ค่าใช้จ่าย(แยกกลุ่ม)'!I150</f>
        <v>835.30564123810154</v>
      </c>
      <c r="I109" s="299">
        <f>+'10.ค่าใช้จ่าย(แยกกลุ่ม)'!J150</f>
        <v>683.00048167499347</v>
      </c>
      <c r="J109" s="299">
        <f>+'10.ค่าใช้จ่าย(แยกกลุ่ม)'!K150</f>
        <v>318.77003159946673</v>
      </c>
      <c r="K109" s="299">
        <f>+'10.ค่าใช้จ่าย(แยกกลุ่ม)'!L150</f>
        <v>7.1008538430327706</v>
      </c>
      <c r="L109" s="299">
        <f>+'10.ค่าใช้จ่าย(แยกกลุ่ม)'!M150</f>
        <v>169.27949538884306</v>
      </c>
      <c r="M109" s="16" t="str">
        <f>+'10.ค่าใช้จ่าย(แยกกลุ่ม)'!Z150</f>
        <v>อุดรธานี,รพศ.</v>
      </c>
      <c r="N109" s="15">
        <f>+'10.ค่าใช้จ่าย(แยกกลุ่ม)'!AA150</f>
        <v>2.3594261334893778E-2</v>
      </c>
      <c r="O109" s="15">
        <f>+'10.ค่าใช้จ่าย(แยกกลุ่ม)'!AB150</f>
        <v>0.12820985519126207</v>
      </c>
      <c r="P109" s="15">
        <f>+'10.ค่าใช้จ่าย(แยกกลุ่ม)'!AC150</f>
        <v>0.10772257891985781</v>
      </c>
      <c r="Q109" s="15">
        <f>+'10.ค่าใช้จ่าย(แยกกลุ่ม)'!AD150</f>
        <v>0.12697508633476873</v>
      </c>
      <c r="R109" s="15">
        <f>+'10.ค่าใช้จ่าย(แยกกลุ่ม)'!AE150</f>
        <v>-0.57214301483094332</v>
      </c>
      <c r="S109" s="15">
        <f>+'10.ค่าใช้จ่าย(แยกกลุ่ม)'!AF150</f>
        <v>0.11403779243024555</v>
      </c>
      <c r="T109" s="15">
        <f>+'10.ค่าใช้จ่าย(แยกกลุ่ม)'!AG150</f>
        <v>-2.4938240247405238E-3</v>
      </c>
      <c r="U109" s="15">
        <f>+'10.ค่าใช้จ่าย(แยกกลุ่ม)'!AH150</f>
        <v>0.15667774294197512</v>
      </c>
      <c r="V109" s="15">
        <f>+'10.ค่าใช้จ่าย(แยกกลุ่ม)'!AI150</f>
        <v>-6.1017064162037372E-2</v>
      </c>
      <c r="W109" s="15">
        <f>+'10.ค่าใช้จ่าย(แยกกลุ่ม)'!AJ150</f>
        <v>0.16006449564961603</v>
      </c>
      <c r="X109" s="15">
        <f>+'10.ค่าใช้จ่าย(แยกกลุ่ม)'!AK150</f>
        <v>0.84613247017985915</v>
      </c>
    </row>
  </sheetData>
  <mergeCells count="28">
    <mergeCell ref="A2:A3"/>
    <mergeCell ref="M2:M3"/>
    <mergeCell ref="A17:A18"/>
    <mergeCell ref="M17:M18"/>
    <mergeCell ref="A87:A88"/>
    <mergeCell ref="M87:M88"/>
    <mergeCell ref="B2:L2"/>
    <mergeCell ref="B17:L17"/>
    <mergeCell ref="B28:L28"/>
    <mergeCell ref="B45:L45"/>
    <mergeCell ref="B66:L66"/>
    <mergeCell ref="B78:L78"/>
    <mergeCell ref="A66:A67"/>
    <mergeCell ref="M66:M67"/>
    <mergeCell ref="A78:A79"/>
    <mergeCell ref="M78:M79"/>
    <mergeCell ref="A28:A29"/>
    <mergeCell ref="M28:M29"/>
    <mergeCell ref="A45:A46"/>
    <mergeCell ref="M45:M46"/>
    <mergeCell ref="B87:L87"/>
    <mergeCell ref="N78:X78"/>
    <mergeCell ref="N87:X87"/>
    <mergeCell ref="N2:X2"/>
    <mergeCell ref="N17:X17"/>
    <mergeCell ref="N28:X28"/>
    <mergeCell ref="N45:X45"/>
    <mergeCell ref="N66:X6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K35"/>
  <sheetViews>
    <sheetView view="pageBreakPreview" zoomScale="76" zoomScaleNormal="60" zoomScaleSheetLayoutView="76" workbookViewId="0">
      <selection activeCell="G29" sqref="G29"/>
    </sheetView>
  </sheetViews>
  <sheetFormatPr defaultColWidth="9" defaultRowHeight="13.2"/>
  <cols>
    <col min="1" max="1" width="20.5546875" style="36" customWidth="1"/>
    <col min="2" max="4" width="16.5546875" style="36" customWidth="1"/>
    <col min="5" max="8" width="13" style="36" customWidth="1"/>
    <col min="9" max="11" width="16.5546875" style="36" customWidth="1"/>
    <col min="12" max="256" width="9" style="36"/>
    <col min="257" max="257" width="20.5546875" style="36" customWidth="1"/>
    <col min="258" max="260" width="16.5546875" style="36" customWidth="1"/>
    <col min="261" max="264" width="13" style="36" customWidth="1"/>
    <col min="265" max="267" width="16.5546875" style="36" customWidth="1"/>
    <col min="268" max="512" width="9" style="36"/>
    <col min="513" max="513" width="20.5546875" style="36" customWidth="1"/>
    <col min="514" max="516" width="16.5546875" style="36" customWidth="1"/>
    <col min="517" max="520" width="13" style="36" customWidth="1"/>
    <col min="521" max="523" width="16.5546875" style="36" customWidth="1"/>
    <col min="524" max="768" width="9" style="36"/>
    <col min="769" max="769" width="20.5546875" style="36" customWidth="1"/>
    <col min="770" max="772" width="16.5546875" style="36" customWidth="1"/>
    <col min="773" max="776" width="13" style="36" customWidth="1"/>
    <col min="777" max="779" width="16.5546875" style="36" customWidth="1"/>
    <col min="780" max="1024" width="9" style="36"/>
    <col min="1025" max="1025" width="20.5546875" style="36" customWidth="1"/>
    <col min="1026" max="1028" width="16.5546875" style="36" customWidth="1"/>
    <col min="1029" max="1032" width="13" style="36" customWidth="1"/>
    <col min="1033" max="1035" width="16.5546875" style="36" customWidth="1"/>
    <col min="1036" max="1280" width="9" style="36"/>
    <col min="1281" max="1281" width="20.5546875" style="36" customWidth="1"/>
    <col min="1282" max="1284" width="16.5546875" style="36" customWidth="1"/>
    <col min="1285" max="1288" width="13" style="36" customWidth="1"/>
    <col min="1289" max="1291" width="16.5546875" style="36" customWidth="1"/>
    <col min="1292" max="1536" width="9" style="36"/>
    <col min="1537" max="1537" width="20.5546875" style="36" customWidth="1"/>
    <col min="1538" max="1540" width="16.5546875" style="36" customWidth="1"/>
    <col min="1541" max="1544" width="13" style="36" customWidth="1"/>
    <col min="1545" max="1547" width="16.5546875" style="36" customWidth="1"/>
    <col min="1548" max="1792" width="9" style="36"/>
    <col min="1793" max="1793" width="20.5546875" style="36" customWidth="1"/>
    <col min="1794" max="1796" width="16.5546875" style="36" customWidth="1"/>
    <col min="1797" max="1800" width="13" style="36" customWidth="1"/>
    <col min="1801" max="1803" width="16.5546875" style="36" customWidth="1"/>
    <col min="1804" max="2048" width="9" style="36"/>
    <col min="2049" max="2049" width="20.5546875" style="36" customWidth="1"/>
    <col min="2050" max="2052" width="16.5546875" style="36" customWidth="1"/>
    <col min="2053" max="2056" width="13" style="36" customWidth="1"/>
    <col min="2057" max="2059" width="16.5546875" style="36" customWidth="1"/>
    <col min="2060" max="2304" width="9" style="36"/>
    <col min="2305" max="2305" width="20.5546875" style="36" customWidth="1"/>
    <col min="2306" max="2308" width="16.5546875" style="36" customWidth="1"/>
    <col min="2309" max="2312" width="13" style="36" customWidth="1"/>
    <col min="2313" max="2315" width="16.5546875" style="36" customWidth="1"/>
    <col min="2316" max="2560" width="9" style="36"/>
    <col min="2561" max="2561" width="20.5546875" style="36" customWidth="1"/>
    <col min="2562" max="2564" width="16.5546875" style="36" customWidth="1"/>
    <col min="2565" max="2568" width="13" style="36" customWidth="1"/>
    <col min="2569" max="2571" width="16.5546875" style="36" customWidth="1"/>
    <col min="2572" max="2816" width="9" style="36"/>
    <col min="2817" max="2817" width="20.5546875" style="36" customWidth="1"/>
    <col min="2818" max="2820" width="16.5546875" style="36" customWidth="1"/>
    <col min="2821" max="2824" width="13" style="36" customWidth="1"/>
    <col min="2825" max="2827" width="16.5546875" style="36" customWidth="1"/>
    <col min="2828" max="3072" width="9" style="36"/>
    <col min="3073" max="3073" width="20.5546875" style="36" customWidth="1"/>
    <col min="3074" max="3076" width="16.5546875" style="36" customWidth="1"/>
    <col min="3077" max="3080" width="13" style="36" customWidth="1"/>
    <col min="3081" max="3083" width="16.5546875" style="36" customWidth="1"/>
    <col min="3084" max="3328" width="9" style="36"/>
    <col min="3329" max="3329" width="20.5546875" style="36" customWidth="1"/>
    <col min="3330" max="3332" width="16.5546875" style="36" customWidth="1"/>
    <col min="3333" max="3336" width="13" style="36" customWidth="1"/>
    <col min="3337" max="3339" width="16.5546875" style="36" customWidth="1"/>
    <col min="3340" max="3584" width="9" style="36"/>
    <col min="3585" max="3585" width="20.5546875" style="36" customWidth="1"/>
    <col min="3586" max="3588" width="16.5546875" style="36" customWidth="1"/>
    <col min="3589" max="3592" width="13" style="36" customWidth="1"/>
    <col min="3593" max="3595" width="16.5546875" style="36" customWidth="1"/>
    <col min="3596" max="3840" width="9" style="36"/>
    <col min="3841" max="3841" width="20.5546875" style="36" customWidth="1"/>
    <col min="3842" max="3844" width="16.5546875" style="36" customWidth="1"/>
    <col min="3845" max="3848" width="13" style="36" customWidth="1"/>
    <col min="3849" max="3851" width="16.5546875" style="36" customWidth="1"/>
    <col min="3852" max="4096" width="9" style="36"/>
    <col min="4097" max="4097" width="20.5546875" style="36" customWidth="1"/>
    <col min="4098" max="4100" width="16.5546875" style="36" customWidth="1"/>
    <col min="4101" max="4104" width="13" style="36" customWidth="1"/>
    <col min="4105" max="4107" width="16.5546875" style="36" customWidth="1"/>
    <col min="4108" max="4352" width="9" style="36"/>
    <col min="4353" max="4353" width="20.5546875" style="36" customWidth="1"/>
    <col min="4354" max="4356" width="16.5546875" style="36" customWidth="1"/>
    <col min="4357" max="4360" width="13" style="36" customWidth="1"/>
    <col min="4361" max="4363" width="16.5546875" style="36" customWidth="1"/>
    <col min="4364" max="4608" width="9" style="36"/>
    <col min="4609" max="4609" width="20.5546875" style="36" customWidth="1"/>
    <col min="4610" max="4612" width="16.5546875" style="36" customWidth="1"/>
    <col min="4613" max="4616" width="13" style="36" customWidth="1"/>
    <col min="4617" max="4619" width="16.5546875" style="36" customWidth="1"/>
    <col min="4620" max="4864" width="9" style="36"/>
    <col min="4865" max="4865" width="20.5546875" style="36" customWidth="1"/>
    <col min="4866" max="4868" width="16.5546875" style="36" customWidth="1"/>
    <col min="4869" max="4872" width="13" style="36" customWidth="1"/>
    <col min="4873" max="4875" width="16.5546875" style="36" customWidth="1"/>
    <col min="4876" max="5120" width="9" style="36"/>
    <col min="5121" max="5121" width="20.5546875" style="36" customWidth="1"/>
    <col min="5122" max="5124" width="16.5546875" style="36" customWidth="1"/>
    <col min="5125" max="5128" width="13" style="36" customWidth="1"/>
    <col min="5129" max="5131" width="16.5546875" style="36" customWidth="1"/>
    <col min="5132" max="5376" width="9" style="36"/>
    <col min="5377" max="5377" width="20.5546875" style="36" customWidth="1"/>
    <col min="5378" max="5380" width="16.5546875" style="36" customWidth="1"/>
    <col min="5381" max="5384" width="13" style="36" customWidth="1"/>
    <col min="5385" max="5387" width="16.5546875" style="36" customWidth="1"/>
    <col min="5388" max="5632" width="9" style="36"/>
    <col min="5633" max="5633" width="20.5546875" style="36" customWidth="1"/>
    <col min="5634" max="5636" width="16.5546875" style="36" customWidth="1"/>
    <col min="5637" max="5640" width="13" style="36" customWidth="1"/>
    <col min="5641" max="5643" width="16.5546875" style="36" customWidth="1"/>
    <col min="5644" max="5888" width="9" style="36"/>
    <col min="5889" max="5889" width="20.5546875" style="36" customWidth="1"/>
    <col min="5890" max="5892" width="16.5546875" style="36" customWidth="1"/>
    <col min="5893" max="5896" width="13" style="36" customWidth="1"/>
    <col min="5897" max="5899" width="16.5546875" style="36" customWidth="1"/>
    <col min="5900" max="6144" width="9" style="36"/>
    <col min="6145" max="6145" width="20.5546875" style="36" customWidth="1"/>
    <col min="6146" max="6148" width="16.5546875" style="36" customWidth="1"/>
    <col min="6149" max="6152" width="13" style="36" customWidth="1"/>
    <col min="6153" max="6155" width="16.5546875" style="36" customWidth="1"/>
    <col min="6156" max="6400" width="9" style="36"/>
    <col min="6401" max="6401" width="20.5546875" style="36" customWidth="1"/>
    <col min="6402" max="6404" width="16.5546875" style="36" customWidth="1"/>
    <col min="6405" max="6408" width="13" style="36" customWidth="1"/>
    <col min="6409" max="6411" width="16.5546875" style="36" customWidth="1"/>
    <col min="6412" max="6656" width="9" style="36"/>
    <col min="6657" max="6657" width="20.5546875" style="36" customWidth="1"/>
    <col min="6658" max="6660" width="16.5546875" style="36" customWidth="1"/>
    <col min="6661" max="6664" width="13" style="36" customWidth="1"/>
    <col min="6665" max="6667" width="16.5546875" style="36" customWidth="1"/>
    <col min="6668" max="6912" width="9" style="36"/>
    <col min="6913" max="6913" width="20.5546875" style="36" customWidth="1"/>
    <col min="6914" max="6916" width="16.5546875" style="36" customWidth="1"/>
    <col min="6917" max="6920" width="13" style="36" customWidth="1"/>
    <col min="6921" max="6923" width="16.5546875" style="36" customWidth="1"/>
    <col min="6924" max="7168" width="9" style="36"/>
    <col min="7169" max="7169" width="20.5546875" style="36" customWidth="1"/>
    <col min="7170" max="7172" width="16.5546875" style="36" customWidth="1"/>
    <col min="7173" max="7176" width="13" style="36" customWidth="1"/>
    <col min="7177" max="7179" width="16.5546875" style="36" customWidth="1"/>
    <col min="7180" max="7424" width="9" style="36"/>
    <col min="7425" max="7425" width="20.5546875" style="36" customWidth="1"/>
    <col min="7426" max="7428" width="16.5546875" style="36" customWidth="1"/>
    <col min="7429" max="7432" width="13" style="36" customWidth="1"/>
    <col min="7433" max="7435" width="16.5546875" style="36" customWidth="1"/>
    <col min="7436" max="7680" width="9" style="36"/>
    <col min="7681" max="7681" width="20.5546875" style="36" customWidth="1"/>
    <col min="7682" max="7684" width="16.5546875" style="36" customWidth="1"/>
    <col min="7685" max="7688" width="13" style="36" customWidth="1"/>
    <col min="7689" max="7691" width="16.5546875" style="36" customWidth="1"/>
    <col min="7692" max="7936" width="9" style="36"/>
    <col min="7937" max="7937" width="20.5546875" style="36" customWidth="1"/>
    <col min="7938" max="7940" width="16.5546875" style="36" customWidth="1"/>
    <col min="7941" max="7944" width="13" style="36" customWidth="1"/>
    <col min="7945" max="7947" width="16.5546875" style="36" customWidth="1"/>
    <col min="7948" max="8192" width="9" style="36"/>
    <col min="8193" max="8193" width="20.5546875" style="36" customWidth="1"/>
    <col min="8194" max="8196" width="16.5546875" style="36" customWidth="1"/>
    <col min="8197" max="8200" width="13" style="36" customWidth="1"/>
    <col min="8201" max="8203" width="16.5546875" style="36" customWidth="1"/>
    <col min="8204" max="8448" width="9" style="36"/>
    <col min="8449" max="8449" width="20.5546875" style="36" customWidth="1"/>
    <col min="8450" max="8452" width="16.5546875" style="36" customWidth="1"/>
    <col min="8453" max="8456" width="13" style="36" customWidth="1"/>
    <col min="8457" max="8459" width="16.5546875" style="36" customWidth="1"/>
    <col min="8460" max="8704" width="9" style="36"/>
    <col min="8705" max="8705" width="20.5546875" style="36" customWidth="1"/>
    <col min="8706" max="8708" width="16.5546875" style="36" customWidth="1"/>
    <col min="8709" max="8712" width="13" style="36" customWidth="1"/>
    <col min="8713" max="8715" width="16.5546875" style="36" customWidth="1"/>
    <col min="8716" max="8960" width="9" style="36"/>
    <col min="8961" max="8961" width="20.5546875" style="36" customWidth="1"/>
    <col min="8962" max="8964" width="16.5546875" style="36" customWidth="1"/>
    <col min="8965" max="8968" width="13" style="36" customWidth="1"/>
    <col min="8969" max="8971" width="16.5546875" style="36" customWidth="1"/>
    <col min="8972" max="9216" width="9" style="36"/>
    <col min="9217" max="9217" width="20.5546875" style="36" customWidth="1"/>
    <col min="9218" max="9220" width="16.5546875" style="36" customWidth="1"/>
    <col min="9221" max="9224" width="13" style="36" customWidth="1"/>
    <col min="9225" max="9227" width="16.5546875" style="36" customWidth="1"/>
    <col min="9228" max="9472" width="9" style="36"/>
    <col min="9473" max="9473" width="20.5546875" style="36" customWidth="1"/>
    <col min="9474" max="9476" width="16.5546875" style="36" customWidth="1"/>
    <col min="9477" max="9480" width="13" style="36" customWidth="1"/>
    <col min="9481" max="9483" width="16.5546875" style="36" customWidth="1"/>
    <col min="9484" max="9728" width="9" style="36"/>
    <col min="9729" max="9729" width="20.5546875" style="36" customWidth="1"/>
    <col min="9730" max="9732" width="16.5546875" style="36" customWidth="1"/>
    <col min="9733" max="9736" width="13" style="36" customWidth="1"/>
    <col min="9737" max="9739" width="16.5546875" style="36" customWidth="1"/>
    <col min="9740" max="9984" width="9" style="36"/>
    <col min="9985" max="9985" width="20.5546875" style="36" customWidth="1"/>
    <col min="9986" max="9988" width="16.5546875" style="36" customWidth="1"/>
    <col min="9989" max="9992" width="13" style="36" customWidth="1"/>
    <col min="9993" max="9995" width="16.5546875" style="36" customWidth="1"/>
    <col min="9996" max="10240" width="9" style="36"/>
    <col min="10241" max="10241" width="20.5546875" style="36" customWidth="1"/>
    <col min="10242" max="10244" width="16.5546875" style="36" customWidth="1"/>
    <col min="10245" max="10248" width="13" style="36" customWidth="1"/>
    <col min="10249" max="10251" width="16.5546875" style="36" customWidth="1"/>
    <col min="10252" max="10496" width="9" style="36"/>
    <col min="10497" max="10497" width="20.5546875" style="36" customWidth="1"/>
    <col min="10498" max="10500" width="16.5546875" style="36" customWidth="1"/>
    <col min="10501" max="10504" width="13" style="36" customWidth="1"/>
    <col min="10505" max="10507" width="16.5546875" style="36" customWidth="1"/>
    <col min="10508" max="10752" width="9" style="36"/>
    <col min="10753" max="10753" width="20.5546875" style="36" customWidth="1"/>
    <col min="10754" max="10756" width="16.5546875" style="36" customWidth="1"/>
    <col min="10757" max="10760" width="13" style="36" customWidth="1"/>
    <col min="10761" max="10763" width="16.5546875" style="36" customWidth="1"/>
    <col min="10764" max="11008" width="9" style="36"/>
    <col min="11009" max="11009" width="20.5546875" style="36" customWidth="1"/>
    <col min="11010" max="11012" width="16.5546875" style="36" customWidth="1"/>
    <col min="11013" max="11016" width="13" style="36" customWidth="1"/>
    <col min="11017" max="11019" width="16.5546875" style="36" customWidth="1"/>
    <col min="11020" max="11264" width="9" style="36"/>
    <col min="11265" max="11265" width="20.5546875" style="36" customWidth="1"/>
    <col min="11266" max="11268" width="16.5546875" style="36" customWidth="1"/>
    <col min="11269" max="11272" width="13" style="36" customWidth="1"/>
    <col min="11273" max="11275" width="16.5546875" style="36" customWidth="1"/>
    <col min="11276" max="11520" width="9" style="36"/>
    <col min="11521" max="11521" width="20.5546875" style="36" customWidth="1"/>
    <col min="11522" max="11524" width="16.5546875" style="36" customWidth="1"/>
    <col min="11525" max="11528" width="13" style="36" customWidth="1"/>
    <col min="11529" max="11531" width="16.5546875" style="36" customWidth="1"/>
    <col min="11532" max="11776" width="9" style="36"/>
    <col min="11777" max="11777" width="20.5546875" style="36" customWidth="1"/>
    <col min="11778" max="11780" width="16.5546875" style="36" customWidth="1"/>
    <col min="11781" max="11784" width="13" style="36" customWidth="1"/>
    <col min="11785" max="11787" width="16.5546875" style="36" customWidth="1"/>
    <col min="11788" max="12032" width="9" style="36"/>
    <col min="12033" max="12033" width="20.5546875" style="36" customWidth="1"/>
    <col min="12034" max="12036" width="16.5546875" style="36" customWidth="1"/>
    <col min="12037" max="12040" width="13" style="36" customWidth="1"/>
    <col min="12041" max="12043" width="16.5546875" style="36" customWidth="1"/>
    <col min="12044" max="12288" width="9" style="36"/>
    <col min="12289" max="12289" width="20.5546875" style="36" customWidth="1"/>
    <col min="12290" max="12292" width="16.5546875" style="36" customWidth="1"/>
    <col min="12293" max="12296" width="13" style="36" customWidth="1"/>
    <col min="12297" max="12299" width="16.5546875" style="36" customWidth="1"/>
    <col min="12300" max="12544" width="9" style="36"/>
    <col min="12545" max="12545" width="20.5546875" style="36" customWidth="1"/>
    <col min="12546" max="12548" width="16.5546875" style="36" customWidth="1"/>
    <col min="12549" max="12552" width="13" style="36" customWidth="1"/>
    <col min="12553" max="12555" width="16.5546875" style="36" customWidth="1"/>
    <col min="12556" max="12800" width="9" style="36"/>
    <col min="12801" max="12801" width="20.5546875" style="36" customWidth="1"/>
    <col min="12802" max="12804" width="16.5546875" style="36" customWidth="1"/>
    <col min="12805" max="12808" width="13" style="36" customWidth="1"/>
    <col min="12809" max="12811" width="16.5546875" style="36" customWidth="1"/>
    <col min="12812" max="13056" width="9" style="36"/>
    <col min="13057" max="13057" width="20.5546875" style="36" customWidth="1"/>
    <col min="13058" max="13060" width="16.5546875" style="36" customWidth="1"/>
    <col min="13061" max="13064" width="13" style="36" customWidth="1"/>
    <col min="13065" max="13067" width="16.5546875" style="36" customWidth="1"/>
    <col min="13068" max="13312" width="9" style="36"/>
    <col min="13313" max="13313" width="20.5546875" style="36" customWidth="1"/>
    <col min="13314" max="13316" width="16.5546875" style="36" customWidth="1"/>
    <col min="13317" max="13320" width="13" style="36" customWidth="1"/>
    <col min="13321" max="13323" width="16.5546875" style="36" customWidth="1"/>
    <col min="13324" max="13568" width="9" style="36"/>
    <col min="13569" max="13569" width="20.5546875" style="36" customWidth="1"/>
    <col min="13570" max="13572" width="16.5546875" style="36" customWidth="1"/>
    <col min="13573" max="13576" width="13" style="36" customWidth="1"/>
    <col min="13577" max="13579" width="16.5546875" style="36" customWidth="1"/>
    <col min="13580" max="13824" width="9" style="36"/>
    <col min="13825" max="13825" width="20.5546875" style="36" customWidth="1"/>
    <col min="13826" max="13828" width="16.5546875" style="36" customWidth="1"/>
    <col min="13829" max="13832" width="13" style="36" customWidth="1"/>
    <col min="13833" max="13835" width="16.5546875" style="36" customWidth="1"/>
    <col min="13836" max="14080" width="9" style="36"/>
    <col min="14081" max="14081" width="20.5546875" style="36" customWidth="1"/>
    <col min="14082" max="14084" width="16.5546875" style="36" customWidth="1"/>
    <col min="14085" max="14088" width="13" style="36" customWidth="1"/>
    <col min="14089" max="14091" width="16.5546875" style="36" customWidth="1"/>
    <col min="14092" max="14336" width="9" style="36"/>
    <col min="14337" max="14337" width="20.5546875" style="36" customWidth="1"/>
    <col min="14338" max="14340" width="16.5546875" style="36" customWidth="1"/>
    <col min="14341" max="14344" width="13" style="36" customWidth="1"/>
    <col min="14345" max="14347" width="16.5546875" style="36" customWidth="1"/>
    <col min="14348" max="14592" width="9" style="36"/>
    <col min="14593" max="14593" width="20.5546875" style="36" customWidth="1"/>
    <col min="14594" max="14596" width="16.5546875" style="36" customWidth="1"/>
    <col min="14597" max="14600" width="13" style="36" customWidth="1"/>
    <col min="14601" max="14603" width="16.5546875" style="36" customWidth="1"/>
    <col min="14604" max="14848" width="9" style="36"/>
    <col min="14849" max="14849" width="20.5546875" style="36" customWidth="1"/>
    <col min="14850" max="14852" width="16.5546875" style="36" customWidth="1"/>
    <col min="14853" max="14856" width="13" style="36" customWidth="1"/>
    <col min="14857" max="14859" width="16.5546875" style="36" customWidth="1"/>
    <col min="14860" max="15104" width="9" style="36"/>
    <col min="15105" max="15105" width="20.5546875" style="36" customWidth="1"/>
    <col min="15106" max="15108" width="16.5546875" style="36" customWidth="1"/>
    <col min="15109" max="15112" width="13" style="36" customWidth="1"/>
    <col min="15113" max="15115" width="16.5546875" style="36" customWidth="1"/>
    <col min="15116" max="15360" width="9" style="36"/>
    <col min="15361" max="15361" width="20.5546875" style="36" customWidth="1"/>
    <col min="15362" max="15364" width="16.5546875" style="36" customWidth="1"/>
    <col min="15365" max="15368" width="13" style="36" customWidth="1"/>
    <col min="15369" max="15371" width="16.5546875" style="36" customWidth="1"/>
    <col min="15372" max="15616" width="9" style="36"/>
    <col min="15617" max="15617" width="20.5546875" style="36" customWidth="1"/>
    <col min="15618" max="15620" width="16.5546875" style="36" customWidth="1"/>
    <col min="15621" max="15624" width="13" style="36" customWidth="1"/>
    <col min="15625" max="15627" width="16.5546875" style="36" customWidth="1"/>
    <col min="15628" max="15872" width="9" style="36"/>
    <col min="15873" max="15873" width="20.5546875" style="36" customWidth="1"/>
    <col min="15874" max="15876" width="16.5546875" style="36" customWidth="1"/>
    <col min="15877" max="15880" width="13" style="36" customWidth="1"/>
    <col min="15881" max="15883" width="16.5546875" style="36" customWidth="1"/>
    <col min="15884" max="16128" width="9" style="36"/>
    <col min="16129" max="16129" width="20.5546875" style="36" customWidth="1"/>
    <col min="16130" max="16132" width="16.5546875" style="36" customWidth="1"/>
    <col min="16133" max="16136" width="13" style="36" customWidth="1"/>
    <col min="16137" max="16139" width="16.5546875" style="36" customWidth="1"/>
    <col min="16140" max="16384" width="9" style="36"/>
  </cols>
  <sheetData>
    <row r="1" spans="1:11" s="27" customFormat="1" ht="15">
      <c r="A1" s="27" t="s">
        <v>1356</v>
      </c>
      <c r="I1" s="27" t="s">
        <v>1356</v>
      </c>
    </row>
    <row r="2" spans="1:11" s="27" customFormat="1" ht="15" customHeight="1">
      <c r="A2" s="389" t="s">
        <v>247</v>
      </c>
      <c r="B2" s="390" t="s">
        <v>135</v>
      </c>
      <c r="C2" s="390"/>
      <c r="D2" s="390"/>
      <c r="E2" s="390"/>
      <c r="F2" s="390"/>
      <c r="G2" s="390"/>
      <c r="H2" s="390"/>
    </row>
    <row r="3" spans="1:11" s="27" customFormat="1" ht="15" customHeight="1">
      <c r="A3" s="389"/>
      <c r="B3" s="28" t="s">
        <v>137</v>
      </c>
      <c r="C3" s="29" t="s">
        <v>253</v>
      </c>
      <c r="D3" s="28" t="s">
        <v>139</v>
      </c>
      <c r="E3" s="28" t="s">
        <v>140</v>
      </c>
      <c r="F3" s="28" t="s">
        <v>141</v>
      </c>
      <c r="G3" s="28" t="s">
        <v>142</v>
      </c>
      <c r="H3" s="28" t="s">
        <v>143</v>
      </c>
    </row>
    <row r="4" spans="1:11" s="27" customFormat="1" ht="15">
      <c r="A4" s="30">
        <v>1</v>
      </c>
      <c r="B4" s="31">
        <f>+'9.รายได้(แยกกลุ่ม)'!C11</f>
        <v>1365.0597968069517</v>
      </c>
      <c r="C4" s="31">
        <f>+'9.รายได้(แยกกลุ่ม)'!D11</f>
        <v>581.84885232858915</v>
      </c>
      <c r="D4" s="31">
        <f>+'9.รายได้(แยกกลุ่ม)'!E11</f>
        <v>1635.3499016883434</v>
      </c>
      <c r="E4" s="31">
        <f>+'9.รายได้(แยกกลุ่ม)'!F11</f>
        <v>12389.63987611972</v>
      </c>
      <c r="F4" s="31">
        <f>+'9.รายได้(แยกกลุ่ม)'!G11</f>
        <v>13.869576546729844</v>
      </c>
      <c r="G4" s="31">
        <f>+'9.รายได้(แยกกลุ่ม)'!H11</f>
        <v>63.248730111093309</v>
      </c>
      <c r="H4" s="31">
        <f>+'9.รายได้(แยกกลุ่ม)'!I11</f>
        <v>1391.7559340268292</v>
      </c>
      <c r="I4" s="32"/>
      <c r="K4" s="32"/>
    </row>
    <row r="5" spans="1:11" s="27" customFormat="1" ht="15">
      <c r="A5" s="33">
        <v>2</v>
      </c>
      <c r="B5" s="34">
        <f>+'9.รายได้(แยกกลุ่ม)'!C26</f>
        <v>1306.914319831729</v>
      </c>
      <c r="C5" s="34">
        <f>+'9.รายได้(แยกกลุ่ม)'!D26</f>
        <v>310.05766712604026</v>
      </c>
      <c r="D5" s="34">
        <f>+'9.รายได้(แยกกลุ่ม)'!E26</f>
        <v>946.69150841857788</v>
      </c>
      <c r="E5" s="34">
        <f>+'9.รายได้(แยกกลุ่ม)'!F26</f>
        <v>3392.3963957565124</v>
      </c>
      <c r="F5" s="34">
        <f>+'9.รายได้(แยกกลุ่ม)'!G26</f>
        <v>13.581164828416718</v>
      </c>
      <c r="G5" s="34">
        <f>+'9.รายได้(แยกกลุ่ม)'!H26</f>
        <v>44.114407071836894</v>
      </c>
      <c r="H5" s="34">
        <f>+'9.รายได้(แยกกลุ่ม)'!I26</f>
        <v>848.745961346743</v>
      </c>
      <c r="I5" s="32"/>
      <c r="K5" s="32"/>
    </row>
    <row r="6" spans="1:11" s="27" customFormat="1" ht="15">
      <c r="A6" s="33">
        <v>3</v>
      </c>
      <c r="B6" s="34">
        <f>+'9.รายได้(แยกกลุ่ม)'!C44</f>
        <v>1292.9525425062834</v>
      </c>
      <c r="C6" s="34">
        <f>+'9.รายได้(แยกกลุ่ม)'!D44</f>
        <v>283.04653579677921</v>
      </c>
      <c r="D6" s="34">
        <f>+'9.รายได้(แยกกลุ่ม)'!E44</f>
        <v>841.33182293639948</v>
      </c>
      <c r="E6" s="34">
        <f>+'9.รายได้(แยกกลุ่ม)'!F44</f>
        <v>4060.9543619141023</v>
      </c>
      <c r="F6" s="34">
        <f>+'9.รายได้(แยกกลุ่ม)'!G44</f>
        <v>7.9136929506726075</v>
      </c>
      <c r="G6" s="34">
        <f>+'9.รายได้(แยกกลุ่ม)'!H44</f>
        <v>39.780167037594069</v>
      </c>
      <c r="H6" s="34">
        <f>+'9.รายได้(แยกกลุ่ม)'!I44</f>
        <v>865.95327293387425</v>
      </c>
      <c r="I6" s="32"/>
      <c r="K6" s="32"/>
    </row>
    <row r="7" spans="1:11" s="27" customFormat="1" ht="15">
      <c r="A7" s="33">
        <v>4</v>
      </c>
      <c r="B7" s="34">
        <f>+'9.รายได้(แยกกลุ่ม)'!C61</f>
        <v>1338.8484397302061</v>
      </c>
      <c r="C7" s="34">
        <f>+'9.รายได้(แยกกลุ่ม)'!D61</f>
        <v>275.37561033588196</v>
      </c>
      <c r="D7" s="34">
        <f>+'9.รายได้(แยกกลุ่ม)'!E61</f>
        <v>847.25707633894592</v>
      </c>
      <c r="E7" s="34">
        <f>+'9.รายได้(แยกกลุ่ม)'!F61</f>
        <v>4142.4301415543878</v>
      </c>
      <c r="F7" s="34">
        <f>+'9.รายได้(แยกกลุ่ม)'!G61</f>
        <v>8.2487633344480855</v>
      </c>
      <c r="G7" s="34">
        <f>+'9.รายได้(แยกกลุ่ม)'!H61</f>
        <v>73.002542336478783</v>
      </c>
      <c r="H7" s="34">
        <f>+'9.รายได้(แยกกลุ่ม)'!I61</f>
        <v>908.5301720356548</v>
      </c>
      <c r="I7" s="32"/>
      <c r="K7" s="32"/>
    </row>
    <row r="8" spans="1:11" s="27" customFormat="1" ht="15">
      <c r="A8" s="33">
        <v>5</v>
      </c>
      <c r="B8" s="34">
        <f>+'9.รายได้(แยกกลุ่ม)'!C72</f>
        <v>1294.5593548200065</v>
      </c>
      <c r="C8" s="34">
        <f>+'9.รายได้(แยกกลุ่ม)'!D72</f>
        <v>366.9881426238789</v>
      </c>
      <c r="D8" s="34">
        <f>+'9.รายได้(แยกกลุ่ม)'!E72</f>
        <v>1370.3907388582729</v>
      </c>
      <c r="E8" s="34">
        <f>+'9.รายได้(แยกกลุ่ม)'!F72</f>
        <v>8384.8290944441196</v>
      </c>
      <c r="F8" s="34">
        <f>+'9.รายได้(แยกกลุ่ม)'!G72</f>
        <v>11.952315877018384</v>
      </c>
      <c r="G8" s="34">
        <f>+'9.รายได้(แยกกลุ่ม)'!H72</f>
        <v>59.779375685886613</v>
      </c>
      <c r="H8" s="34">
        <f>+'9.รายได้(แยกกลุ่ม)'!I72</f>
        <v>939.18286925745167</v>
      </c>
      <c r="I8" s="32"/>
      <c r="K8" s="32"/>
    </row>
    <row r="9" spans="1:11" s="27" customFormat="1" ht="15">
      <c r="A9" s="33">
        <v>6</v>
      </c>
      <c r="B9" s="34">
        <f>+'9.รายได้(แยกกลุ่ม)'!C83</f>
        <v>1148.7022090349442</v>
      </c>
      <c r="C9" s="34">
        <f>+'9.รายได้(แยกกลุ่ม)'!D83</f>
        <v>267.4544534849212</v>
      </c>
      <c r="D9" s="34">
        <f>+'9.รายได้(แยกกลุ่ม)'!E83</f>
        <v>763.30252824342779</v>
      </c>
      <c r="E9" s="34">
        <f>+'9.รายได้(แยกกลุ่ม)'!F83</f>
        <v>2584.6610922239897</v>
      </c>
      <c r="F9" s="34">
        <f>+'9.รายได้(แยกกลุ่ม)'!G83</f>
        <v>7.592335914728678</v>
      </c>
      <c r="G9" s="34">
        <f>+'9.รายได้(แยกกลุ่ม)'!H83</f>
        <v>46.157096425935151</v>
      </c>
      <c r="H9" s="34">
        <f>+'9.รายได้(แยกกลุ่ม)'!I83</f>
        <v>717.20421545568172</v>
      </c>
      <c r="I9" s="32"/>
      <c r="K9" s="32"/>
    </row>
    <row r="10" spans="1:11" s="27" customFormat="1" ht="15">
      <c r="A10" s="33">
        <v>7</v>
      </c>
      <c r="B10" s="34">
        <f>+'9.รายได้(แยกกลุ่ม)'!C93</f>
        <v>1186.5633150241938</v>
      </c>
      <c r="C10" s="34">
        <f>+'9.รายได้(แยกกลุ่ม)'!D93</f>
        <v>365.60446759426225</v>
      </c>
      <c r="D10" s="34">
        <f>+'9.รายได้(แยกกลุ่ม)'!E93</f>
        <v>730.39784875472537</v>
      </c>
      <c r="E10" s="34">
        <f>+'9.รายได้(แยกกลุ่ม)'!F93</f>
        <v>4443.1248431529357</v>
      </c>
      <c r="F10" s="34">
        <f>+'9.รายได้(แยกกลุ่ม)'!G93</f>
        <v>8.5666608565058375</v>
      </c>
      <c r="G10" s="34">
        <f>+'9.รายได้(แยกกลุ่ม)'!H93</f>
        <v>40.579632117192581</v>
      </c>
      <c r="H10" s="34">
        <f>+'9.รายได้(แยกกลุ่ม)'!I93</f>
        <v>776.5208943719955</v>
      </c>
      <c r="I10" s="32"/>
      <c r="K10" s="32"/>
    </row>
    <row r="11" spans="1:11" s="27" customFormat="1" ht="15">
      <c r="A11" s="33">
        <v>8</v>
      </c>
      <c r="B11" s="34">
        <f>+'9.รายได้(แยกกลุ่ม)'!C104</f>
        <v>1446.5190950090816</v>
      </c>
      <c r="C11" s="34">
        <f>+'9.รายได้(แยกกลุ่ม)'!D104</f>
        <v>407.10549657524575</v>
      </c>
      <c r="D11" s="34">
        <f>+'9.รายได้(แยกกลุ่ม)'!E104</f>
        <v>1328.4645059817105</v>
      </c>
      <c r="E11" s="34">
        <f>+'9.รายได้(แยกกลุ่ม)'!F104</f>
        <v>4785.5282410389955</v>
      </c>
      <c r="F11" s="34">
        <f>+'9.รายได้(แยกกลุ่ม)'!G104</f>
        <v>10.055719470169729</v>
      </c>
      <c r="G11" s="34">
        <f>+'9.รายได้(แยกกลุ่ม)'!H104</f>
        <v>94.066882955922949</v>
      </c>
      <c r="H11" s="34">
        <f>+'9.รายได้(แยกกลุ่ม)'!I104</f>
        <v>763.40142693610278</v>
      </c>
      <c r="I11" s="32"/>
      <c r="K11" s="32"/>
    </row>
    <row r="12" spans="1:11" s="27" customFormat="1" ht="15">
      <c r="A12" s="33">
        <v>9</v>
      </c>
      <c r="B12" s="34">
        <f>+'9.รายได้(แยกกลุ่ม)'!C114</f>
        <v>1423.8255517453044</v>
      </c>
      <c r="C12" s="34">
        <f>+'9.รายได้(แยกกลุ่ม)'!D114</f>
        <v>378.62679161460329</v>
      </c>
      <c r="D12" s="34">
        <f>+'9.รายได้(แยกกลุ่ม)'!E114</f>
        <v>2018.2736598825572</v>
      </c>
      <c r="E12" s="34">
        <f>+'9.รายได้(แยกกลุ่ม)'!F114</f>
        <v>6603.1155448139862</v>
      </c>
      <c r="F12" s="34">
        <f>+'9.รายได้(แยกกลุ่ม)'!G114</f>
        <v>11.395197831339059</v>
      </c>
      <c r="G12" s="34">
        <f>+'9.รายได้(แยกกลุ่ม)'!H114</f>
        <v>81.273139785457701</v>
      </c>
      <c r="H12" s="34">
        <f>+'9.รายได้(แยกกลุ่ม)'!I114</f>
        <v>897.9305637715695</v>
      </c>
      <c r="I12" s="32"/>
      <c r="K12" s="32"/>
    </row>
    <row r="13" spans="1:11" s="27" customFormat="1" ht="15">
      <c r="A13" s="33">
        <v>10</v>
      </c>
      <c r="B13" s="34">
        <f>+'9.รายได้(แยกกลุ่ม)'!C126</f>
        <v>1487.4276222804435</v>
      </c>
      <c r="C13" s="34">
        <f>+'9.รายได้(แยกกลุ่ม)'!D126</f>
        <v>366.95946896027766</v>
      </c>
      <c r="D13" s="34">
        <f>+'9.รายได้(แยกกลุ่ม)'!E126</f>
        <v>1061.310423466628</v>
      </c>
      <c r="E13" s="34">
        <f>+'9.รายได้(แยกกลุ่ม)'!F126</f>
        <v>7044.8179319864985</v>
      </c>
      <c r="F13" s="34">
        <f>+'9.รายได้(แยกกลุ่ม)'!G126</f>
        <v>19.748027377483229</v>
      </c>
      <c r="G13" s="34">
        <f>+'9.รายได้(แยกกลุ่ม)'!H126</f>
        <v>100.83988029942945</v>
      </c>
      <c r="H13" s="34">
        <f>+'9.รายได้(แยกกลุ่ม)'!I126</f>
        <v>798.90801739444419</v>
      </c>
      <c r="I13" s="32"/>
      <c r="K13" s="32"/>
    </row>
    <row r="14" spans="1:11" s="27" customFormat="1" ht="15">
      <c r="A14" s="33">
        <v>11</v>
      </c>
      <c r="B14" s="35">
        <f>+'9.รายได้(แยกกลุ่ม)'!C136</f>
        <v>2420.194783713649</v>
      </c>
      <c r="C14" s="35">
        <f>+'9.รายได้(แยกกลุ่ม)'!D136</f>
        <v>1226.428803118512</v>
      </c>
      <c r="D14" s="35">
        <f>+'9.รายได้(แยกกลุ่ม)'!E136</f>
        <v>3472.335980075416</v>
      </c>
      <c r="E14" s="35">
        <f>+'9.รายได้(แยกกลุ่ม)'!F136</f>
        <v>14407.064267542301</v>
      </c>
      <c r="F14" s="35">
        <f>+'9.รายได้(แยกกลุ่ม)'!G136</f>
        <v>56.510329031792978</v>
      </c>
      <c r="G14" s="35">
        <f>+'9.รายได้(แยกกลุ่ม)'!H136</f>
        <v>316.83752928377965</v>
      </c>
      <c r="H14" s="35">
        <f>+'9.รายได้(แยกกลุ่ม)'!I136</f>
        <v>1322.7737764750614</v>
      </c>
      <c r="I14" s="32"/>
      <c r="K14" s="32"/>
    </row>
    <row r="15" spans="1:11" s="27" customFormat="1" ht="15">
      <c r="A15" s="33">
        <v>12</v>
      </c>
      <c r="B15" s="35">
        <f>+'9.รายได้(แยกกลุ่ม)'!C145</f>
        <v>2591.2144699255759</v>
      </c>
      <c r="C15" s="35">
        <f>+'9.รายได้(แยกกลุ่ม)'!D145</f>
        <v>1632.8572711842694</v>
      </c>
      <c r="D15" s="35">
        <f>+'9.รายได้(แยกกลุ่ม)'!E145</f>
        <v>5647.2300338196774</v>
      </c>
      <c r="E15" s="35">
        <f>+'9.รายได้(แยกกลุ่ม)'!F145</f>
        <v>16213.195044570393</v>
      </c>
      <c r="F15" s="35">
        <f>+'9.รายได้(แยกกลุ่ม)'!G145</f>
        <v>107.05970787615129</v>
      </c>
      <c r="G15" s="35">
        <f>+'9.รายได้(แยกกลุ่ม)'!H145</f>
        <v>477.01572570750335</v>
      </c>
      <c r="H15" s="35">
        <f>+'9.รายได้(แยกกลุ่ม)'!I145</f>
        <v>2204.9455678819268</v>
      </c>
      <c r="I15" s="32"/>
      <c r="K15" s="32"/>
    </row>
    <row r="16" spans="1:11" s="27" customFormat="1" ht="15">
      <c r="A16" s="33">
        <v>13</v>
      </c>
      <c r="B16" s="35">
        <f>+'9.รายได้(แยกกลุ่ม)'!C152</f>
        <v>4798.7950348843406</v>
      </c>
      <c r="C16" s="35">
        <f>+'9.รายได้(แยกกลุ่ม)'!D152</f>
        <v>2634.1684296583858</v>
      </c>
      <c r="D16" s="35">
        <f>+'9.รายได้(แยกกลุ่ม)'!E152</f>
        <v>8049.7279709821996</v>
      </c>
      <c r="E16" s="35">
        <f>+'9.รายได้(แยกกลุ่ม)'!F152</f>
        <v>29557.756091054791</v>
      </c>
      <c r="F16" s="35">
        <f>+'9.รายได้(แยกกลุ่ม)'!G152</f>
        <v>137.43522681806235</v>
      </c>
      <c r="G16" s="35">
        <f>+'9.รายได้(แยกกลุ่ม)'!H152</f>
        <v>519.63613056781355</v>
      </c>
      <c r="H16" s="35">
        <f>+'9.รายได้(แยกกลุ่ม)'!I152</f>
        <v>2631.4439371997323</v>
      </c>
      <c r="I16" s="32"/>
      <c r="K16" s="32"/>
    </row>
    <row r="17" spans="1:11" s="27" customFormat="1" ht="15">
      <c r="A17" s="36"/>
      <c r="B17" s="36"/>
      <c r="C17" s="36"/>
      <c r="D17" s="36"/>
      <c r="E17" s="36"/>
      <c r="F17" s="36"/>
      <c r="G17" s="36"/>
      <c r="H17" s="36"/>
      <c r="I17" s="32"/>
      <c r="K17" s="32"/>
    </row>
    <row r="35" spans="1:1" ht="15">
      <c r="A35" s="27" t="s">
        <v>1356</v>
      </c>
    </row>
  </sheetData>
  <mergeCells count="2">
    <mergeCell ref="A2:A3"/>
    <mergeCell ref="B2:H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>
    <oddHeader>&amp;Cสรุปรายได้&amp;Rสิ่งที่ส่งมาด้วย 1</oddHeader>
    <oddFooter>หน้าที่ &amp;P จาก 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O41"/>
  <sheetViews>
    <sheetView view="pageBreakPreview" zoomScale="75" zoomScaleNormal="75" zoomScaleSheetLayoutView="75" workbookViewId="0">
      <selection activeCell="H25" sqref="H25"/>
    </sheetView>
  </sheetViews>
  <sheetFormatPr defaultColWidth="9" defaultRowHeight="13.2"/>
  <cols>
    <col min="1" max="1" width="8.6640625" style="36" customWidth="1"/>
    <col min="2" max="2" width="12.88671875" style="36" customWidth="1"/>
    <col min="3" max="3" width="11.109375" style="36" customWidth="1"/>
    <col min="4" max="4" width="8.88671875" style="36" customWidth="1"/>
    <col min="5" max="5" width="13.88671875" style="36" customWidth="1"/>
    <col min="6" max="6" width="16.88671875" style="36" customWidth="1"/>
    <col min="7" max="7" width="7.44140625" style="36" customWidth="1"/>
    <col min="8" max="8" width="19.5546875" style="36" customWidth="1"/>
    <col min="9" max="9" width="13.5546875" style="36" customWidth="1"/>
    <col min="10" max="10" width="16.5546875" style="36" customWidth="1"/>
    <col min="11" max="11" width="13.21875" style="36" customWidth="1"/>
    <col min="12" max="12" width="14.21875" style="36" customWidth="1"/>
    <col min="13" max="18" width="10.6640625" style="36" customWidth="1"/>
    <col min="19" max="256" width="9" style="36"/>
    <col min="257" max="257" width="8.6640625" style="36" customWidth="1"/>
    <col min="258" max="258" width="12.88671875" style="36" customWidth="1"/>
    <col min="259" max="259" width="11.109375" style="36" customWidth="1"/>
    <col min="260" max="260" width="8.88671875" style="36" customWidth="1"/>
    <col min="261" max="261" width="13.88671875" style="36" customWidth="1"/>
    <col min="262" max="262" width="16.88671875" style="36" customWidth="1"/>
    <col min="263" max="263" width="7.44140625" style="36" customWidth="1"/>
    <col min="264" max="264" width="19.5546875" style="36" customWidth="1"/>
    <col min="265" max="265" width="13.5546875" style="36" customWidth="1"/>
    <col min="266" max="266" width="16.5546875" style="36" customWidth="1"/>
    <col min="267" max="267" width="13.21875" style="36" customWidth="1"/>
    <col min="268" max="268" width="14.21875" style="36" customWidth="1"/>
    <col min="269" max="274" width="10.6640625" style="36" customWidth="1"/>
    <col min="275" max="512" width="9" style="36"/>
    <col min="513" max="513" width="8.6640625" style="36" customWidth="1"/>
    <col min="514" max="514" width="12.88671875" style="36" customWidth="1"/>
    <col min="515" max="515" width="11.109375" style="36" customWidth="1"/>
    <col min="516" max="516" width="8.88671875" style="36" customWidth="1"/>
    <col min="517" max="517" width="13.88671875" style="36" customWidth="1"/>
    <col min="518" max="518" width="16.88671875" style="36" customWidth="1"/>
    <col min="519" max="519" width="7.44140625" style="36" customWidth="1"/>
    <col min="520" max="520" width="19.5546875" style="36" customWidth="1"/>
    <col min="521" max="521" width="13.5546875" style="36" customWidth="1"/>
    <col min="522" max="522" width="16.5546875" style="36" customWidth="1"/>
    <col min="523" max="523" width="13.21875" style="36" customWidth="1"/>
    <col min="524" max="524" width="14.21875" style="36" customWidth="1"/>
    <col min="525" max="530" width="10.6640625" style="36" customWidth="1"/>
    <col min="531" max="768" width="9" style="36"/>
    <col min="769" max="769" width="8.6640625" style="36" customWidth="1"/>
    <col min="770" max="770" width="12.88671875" style="36" customWidth="1"/>
    <col min="771" max="771" width="11.109375" style="36" customWidth="1"/>
    <col min="772" max="772" width="8.88671875" style="36" customWidth="1"/>
    <col min="773" max="773" width="13.88671875" style="36" customWidth="1"/>
    <col min="774" max="774" width="16.88671875" style="36" customWidth="1"/>
    <col min="775" max="775" width="7.44140625" style="36" customWidth="1"/>
    <col min="776" max="776" width="19.5546875" style="36" customWidth="1"/>
    <col min="777" max="777" width="13.5546875" style="36" customWidth="1"/>
    <col min="778" max="778" width="16.5546875" style="36" customWidth="1"/>
    <col min="779" max="779" width="13.21875" style="36" customWidth="1"/>
    <col min="780" max="780" width="14.21875" style="36" customWidth="1"/>
    <col min="781" max="786" width="10.6640625" style="36" customWidth="1"/>
    <col min="787" max="1024" width="9" style="36"/>
    <col min="1025" max="1025" width="8.6640625" style="36" customWidth="1"/>
    <col min="1026" max="1026" width="12.88671875" style="36" customWidth="1"/>
    <col min="1027" max="1027" width="11.109375" style="36" customWidth="1"/>
    <col min="1028" max="1028" width="8.88671875" style="36" customWidth="1"/>
    <col min="1029" max="1029" width="13.88671875" style="36" customWidth="1"/>
    <col min="1030" max="1030" width="16.88671875" style="36" customWidth="1"/>
    <col min="1031" max="1031" width="7.44140625" style="36" customWidth="1"/>
    <col min="1032" max="1032" width="19.5546875" style="36" customWidth="1"/>
    <col min="1033" max="1033" width="13.5546875" style="36" customWidth="1"/>
    <col min="1034" max="1034" width="16.5546875" style="36" customWidth="1"/>
    <col min="1035" max="1035" width="13.21875" style="36" customWidth="1"/>
    <col min="1036" max="1036" width="14.21875" style="36" customWidth="1"/>
    <col min="1037" max="1042" width="10.6640625" style="36" customWidth="1"/>
    <col min="1043" max="1280" width="9" style="36"/>
    <col min="1281" max="1281" width="8.6640625" style="36" customWidth="1"/>
    <col min="1282" max="1282" width="12.88671875" style="36" customWidth="1"/>
    <col min="1283" max="1283" width="11.109375" style="36" customWidth="1"/>
    <col min="1284" max="1284" width="8.88671875" style="36" customWidth="1"/>
    <col min="1285" max="1285" width="13.88671875" style="36" customWidth="1"/>
    <col min="1286" max="1286" width="16.88671875" style="36" customWidth="1"/>
    <col min="1287" max="1287" width="7.44140625" style="36" customWidth="1"/>
    <col min="1288" max="1288" width="19.5546875" style="36" customWidth="1"/>
    <col min="1289" max="1289" width="13.5546875" style="36" customWidth="1"/>
    <col min="1290" max="1290" width="16.5546875" style="36" customWidth="1"/>
    <col min="1291" max="1291" width="13.21875" style="36" customWidth="1"/>
    <col min="1292" max="1292" width="14.21875" style="36" customWidth="1"/>
    <col min="1293" max="1298" width="10.6640625" style="36" customWidth="1"/>
    <col min="1299" max="1536" width="9" style="36"/>
    <col min="1537" max="1537" width="8.6640625" style="36" customWidth="1"/>
    <col min="1538" max="1538" width="12.88671875" style="36" customWidth="1"/>
    <col min="1539" max="1539" width="11.109375" style="36" customWidth="1"/>
    <col min="1540" max="1540" width="8.88671875" style="36" customWidth="1"/>
    <col min="1541" max="1541" width="13.88671875" style="36" customWidth="1"/>
    <col min="1542" max="1542" width="16.88671875" style="36" customWidth="1"/>
    <col min="1543" max="1543" width="7.44140625" style="36" customWidth="1"/>
    <col min="1544" max="1544" width="19.5546875" style="36" customWidth="1"/>
    <col min="1545" max="1545" width="13.5546875" style="36" customWidth="1"/>
    <col min="1546" max="1546" width="16.5546875" style="36" customWidth="1"/>
    <col min="1547" max="1547" width="13.21875" style="36" customWidth="1"/>
    <col min="1548" max="1548" width="14.21875" style="36" customWidth="1"/>
    <col min="1549" max="1554" width="10.6640625" style="36" customWidth="1"/>
    <col min="1555" max="1792" width="9" style="36"/>
    <col min="1793" max="1793" width="8.6640625" style="36" customWidth="1"/>
    <col min="1794" max="1794" width="12.88671875" style="36" customWidth="1"/>
    <col min="1795" max="1795" width="11.109375" style="36" customWidth="1"/>
    <col min="1796" max="1796" width="8.88671875" style="36" customWidth="1"/>
    <col min="1797" max="1797" width="13.88671875" style="36" customWidth="1"/>
    <col min="1798" max="1798" width="16.88671875" style="36" customWidth="1"/>
    <col min="1799" max="1799" width="7.44140625" style="36" customWidth="1"/>
    <col min="1800" max="1800" width="19.5546875" style="36" customWidth="1"/>
    <col min="1801" max="1801" width="13.5546875" style="36" customWidth="1"/>
    <col min="1802" max="1802" width="16.5546875" style="36" customWidth="1"/>
    <col min="1803" max="1803" width="13.21875" style="36" customWidth="1"/>
    <col min="1804" max="1804" width="14.21875" style="36" customWidth="1"/>
    <col min="1805" max="1810" width="10.6640625" style="36" customWidth="1"/>
    <col min="1811" max="2048" width="9" style="36"/>
    <col min="2049" max="2049" width="8.6640625" style="36" customWidth="1"/>
    <col min="2050" max="2050" width="12.88671875" style="36" customWidth="1"/>
    <col min="2051" max="2051" width="11.109375" style="36" customWidth="1"/>
    <col min="2052" max="2052" width="8.88671875" style="36" customWidth="1"/>
    <col min="2053" max="2053" width="13.88671875" style="36" customWidth="1"/>
    <col min="2054" max="2054" width="16.88671875" style="36" customWidth="1"/>
    <col min="2055" max="2055" width="7.44140625" style="36" customWidth="1"/>
    <col min="2056" max="2056" width="19.5546875" style="36" customWidth="1"/>
    <col min="2057" max="2057" width="13.5546875" style="36" customWidth="1"/>
    <col min="2058" max="2058" width="16.5546875" style="36" customWidth="1"/>
    <col min="2059" max="2059" width="13.21875" style="36" customWidth="1"/>
    <col min="2060" max="2060" width="14.21875" style="36" customWidth="1"/>
    <col min="2061" max="2066" width="10.6640625" style="36" customWidth="1"/>
    <col min="2067" max="2304" width="9" style="36"/>
    <col min="2305" max="2305" width="8.6640625" style="36" customWidth="1"/>
    <col min="2306" max="2306" width="12.88671875" style="36" customWidth="1"/>
    <col min="2307" max="2307" width="11.109375" style="36" customWidth="1"/>
    <col min="2308" max="2308" width="8.88671875" style="36" customWidth="1"/>
    <col min="2309" max="2309" width="13.88671875" style="36" customWidth="1"/>
    <col min="2310" max="2310" width="16.88671875" style="36" customWidth="1"/>
    <col min="2311" max="2311" width="7.44140625" style="36" customWidth="1"/>
    <col min="2312" max="2312" width="19.5546875" style="36" customWidth="1"/>
    <col min="2313" max="2313" width="13.5546875" style="36" customWidth="1"/>
    <col min="2314" max="2314" width="16.5546875" style="36" customWidth="1"/>
    <col min="2315" max="2315" width="13.21875" style="36" customWidth="1"/>
    <col min="2316" max="2316" width="14.21875" style="36" customWidth="1"/>
    <col min="2317" max="2322" width="10.6640625" style="36" customWidth="1"/>
    <col min="2323" max="2560" width="9" style="36"/>
    <col min="2561" max="2561" width="8.6640625" style="36" customWidth="1"/>
    <col min="2562" max="2562" width="12.88671875" style="36" customWidth="1"/>
    <col min="2563" max="2563" width="11.109375" style="36" customWidth="1"/>
    <col min="2564" max="2564" width="8.88671875" style="36" customWidth="1"/>
    <col min="2565" max="2565" width="13.88671875" style="36" customWidth="1"/>
    <col min="2566" max="2566" width="16.88671875" style="36" customWidth="1"/>
    <col min="2567" max="2567" width="7.44140625" style="36" customWidth="1"/>
    <col min="2568" max="2568" width="19.5546875" style="36" customWidth="1"/>
    <col min="2569" max="2569" width="13.5546875" style="36" customWidth="1"/>
    <col min="2570" max="2570" width="16.5546875" style="36" customWidth="1"/>
    <col min="2571" max="2571" width="13.21875" style="36" customWidth="1"/>
    <col min="2572" max="2572" width="14.21875" style="36" customWidth="1"/>
    <col min="2573" max="2578" width="10.6640625" style="36" customWidth="1"/>
    <col min="2579" max="2816" width="9" style="36"/>
    <col min="2817" max="2817" width="8.6640625" style="36" customWidth="1"/>
    <col min="2818" max="2818" width="12.88671875" style="36" customWidth="1"/>
    <col min="2819" max="2819" width="11.109375" style="36" customWidth="1"/>
    <col min="2820" max="2820" width="8.88671875" style="36" customWidth="1"/>
    <col min="2821" max="2821" width="13.88671875" style="36" customWidth="1"/>
    <col min="2822" max="2822" width="16.88671875" style="36" customWidth="1"/>
    <col min="2823" max="2823" width="7.44140625" style="36" customWidth="1"/>
    <col min="2824" max="2824" width="19.5546875" style="36" customWidth="1"/>
    <col min="2825" max="2825" width="13.5546875" style="36" customWidth="1"/>
    <col min="2826" max="2826" width="16.5546875" style="36" customWidth="1"/>
    <col min="2827" max="2827" width="13.21875" style="36" customWidth="1"/>
    <col min="2828" max="2828" width="14.21875" style="36" customWidth="1"/>
    <col min="2829" max="2834" width="10.6640625" style="36" customWidth="1"/>
    <col min="2835" max="3072" width="9" style="36"/>
    <col min="3073" max="3073" width="8.6640625" style="36" customWidth="1"/>
    <col min="3074" max="3074" width="12.88671875" style="36" customWidth="1"/>
    <col min="3075" max="3075" width="11.109375" style="36" customWidth="1"/>
    <col min="3076" max="3076" width="8.88671875" style="36" customWidth="1"/>
    <col min="3077" max="3077" width="13.88671875" style="36" customWidth="1"/>
    <col min="3078" max="3078" width="16.88671875" style="36" customWidth="1"/>
    <col min="3079" max="3079" width="7.44140625" style="36" customWidth="1"/>
    <col min="3080" max="3080" width="19.5546875" style="36" customWidth="1"/>
    <col min="3081" max="3081" width="13.5546875" style="36" customWidth="1"/>
    <col min="3082" max="3082" width="16.5546875" style="36" customWidth="1"/>
    <col min="3083" max="3083" width="13.21875" style="36" customWidth="1"/>
    <col min="3084" max="3084" width="14.21875" style="36" customWidth="1"/>
    <col min="3085" max="3090" width="10.6640625" style="36" customWidth="1"/>
    <col min="3091" max="3328" width="9" style="36"/>
    <col min="3329" max="3329" width="8.6640625" style="36" customWidth="1"/>
    <col min="3330" max="3330" width="12.88671875" style="36" customWidth="1"/>
    <col min="3331" max="3331" width="11.109375" style="36" customWidth="1"/>
    <col min="3332" max="3332" width="8.88671875" style="36" customWidth="1"/>
    <col min="3333" max="3333" width="13.88671875" style="36" customWidth="1"/>
    <col min="3334" max="3334" width="16.88671875" style="36" customWidth="1"/>
    <col min="3335" max="3335" width="7.44140625" style="36" customWidth="1"/>
    <col min="3336" max="3336" width="19.5546875" style="36" customWidth="1"/>
    <col min="3337" max="3337" width="13.5546875" style="36" customWidth="1"/>
    <col min="3338" max="3338" width="16.5546875" style="36" customWidth="1"/>
    <col min="3339" max="3339" width="13.21875" style="36" customWidth="1"/>
    <col min="3340" max="3340" width="14.21875" style="36" customWidth="1"/>
    <col min="3341" max="3346" width="10.6640625" style="36" customWidth="1"/>
    <col min="3347" max="3584" width="9" style="36"/>
    <col min="3585" max="3585" width="8.6640625" style="36" customWidth="1"/>
    <col min="3586" max="3586" width="12.88671875" style="36" customWidth="1"/>
    <col min="3587" max="3587" width="11.109375" style="36" customWidth="1"/>
    <col min="3588" max="3588" width="8.88671875" style="36" customWidth="1"/>
    <col min="3589" max="3589" width="13.88671875" style="36" customWidth="1"/>
    <col min="3590" max="3590" width="16.88671875" style="36" customWidth="1"/>
    <col min="3591" max="3591" width="7.44140625" style="36" customWidth="1"/>
    <col min="3592" max="3592" width="19.5546875" style="36" customWidth="1"/>
    <col min="3593" max="3593" width="13.5546875" style="36" customWidth="1"/>
    <col min="3594" max="3594" width="16.5546875" style="36" customWidth="1"/>
    <col min="3595" max="3595" width="13.21875" style="36" customWidth="1"/>
    <col min="3596" max="3596" width="14.21875" style="36" customWidth="1"/>
    <col min="3597" max="3602" width="10.6640625" style="36" customWidth="1"/>
    <col min="3603" max="3840" width="9" style="36"/>
    <col min="3841" max="3841" width="8.6640625" style="36" customWidth="1"/>
    <col min="3842" max="3842" width="12.88671875" style="36" customWidth="1"/>
    <col min="3843" max="3843" width="11.109375" style="36" customWidth="1"/>
    <col min="3844" max="3844" width="8.88671875" style="36" customWidth="1"/>
    <col min="3845" max="3845" width="13.88671875" style="36" customWidth="1"/>
    <col min="3846" max="3846" width="16.88671875" style="36" customWidth="1"/>
    <col min="3847" max="3847" width="7.44140625" style="36" customWidth="1"/>
    <col min="3848" max="3848" width="19.5546875" style="36" customWidth="1"/>
    <col min="3849" max="3849" width="13.5546875" style="36" customWidth="1"/>
    <col min="3850" max="3850" width="16.5546875" style="36" customWidth="1"/>
    <col min="3851" max="3851" width="13.21875" style="36" customWidth="1"/>
    <col min="3852" max="3852" width="14.21875" style="36" customWidth="1"/>
    <col min="3853" max="3858" width="10.6640625" style="36" customWidth="1"/>
    <col min="3859" max="4096" width="9" style="36"/>
    <col min="4097" max="4097" width="8.6640625" style="36" customWidth="1"/>
    <col min="4098" max="4098" width="12.88671875" style="36" customWidth="1"/>
    <col min="4099" max="4099" width="11.109375" style="36" customWidth="1"/>
    <col min="4100" max="4100" width="8.88671875" style="36" customWidth="1"/>
    <col min="4101" max="4101" width="13.88671875" style="36" customWidth="1"/>
    <col min="4102" max="4102" width="16.88671875" style="36" customWidth="1"/>
    <col min="4103" max="4103" width="7.44140625" style="36" customWidth="1"/>
    <col min="4104" max="4104" width="19.5546875" style="36" customWidth="1"/>
    <col min="4105" max="4105" width="13.5546875" style="36" customWidth="1"/>
    <col min="4106" max="4106" width="16.5546875" style="36" customWidth="1"/>
    <col min="4107" max="4107" width="13.21875" style="36" customWidth="1"/>
    <col min="4108" max="4108" width="14.21875" style="36" customWidth="1"/>
    <col min="4109" max="4114" width="10.6640625" style="36" customWidth="1"/>
    <col min="4115" max="4352" width="9" style="36"/>
    <col min="4353" max="4353" width="8.6640625" style="36" customWidth="1"/>
    <col min="4354" max="4354" width="12.88671875" style="36" customWidth="1"/>
    <col min="4355" max="4355" width="11.109375" style="36" customWidth="1"/>
    <col min="4356" max="4356" width="8.88671875" style="36" customWidth="1"/>
    <col min="4357" max="4357" width="13.88671875" style="36" customWidth="1"/>
    <col min="4358" max="4358" width="16.88671875" style="36" customWidth="1"/>
    <col min="4359" max="4359" width="7.44140625" style="36" customWidth="1"/>
    <col min="4360" max="4360" width="19.5546875" style="36" customWidth="1"/>
    <col min="4361" max="4361" width="13.5546875" style="36" customWidth="1"/>
    <col min="4362" max="4362" width="16.5546875" style="36" customWidth="1"/>
    <col min="4363" max="4363" width="13.21875" style="36" customWidth="1"/>
    <col min="4364" max="4364" width="14.21875" style="36" customWidth="1"/>
    <col min="4365" max="4370" width="10.6640625" style="36" customWidth="1"/>
    <col min="4371" max="4608" width="9" style="36"/>
    <col min="4609" max="4609" width="8.6640625" style="36" customWidth="1"/>
    <col min="4610" max="4610" width="12.88671875" style="36" customWidth="1"/>
    <col min="4611" max="4611" width="11.109375" style="36" customWidth="1"/>
    <col min="4612" max="4612" width="8.88671875" style="36" customWidth="1"/>
    <col min="4613" max="4613" width="13.88671875" style="36" customWidth="1"/>
    <col min="4614" max="4614" width="16.88671875" style="36" customWidth="1"/>
    <col min="4615" max="4615" width="7.44140625" style="36" customWidth="1"/>
    <col min="4616" max="4616" width="19.5546875" style="36" customWidth="1"/>
    <col min="4617" max="4617" width="13.5546875" style="36" customWidth="1"/>
    <col min="4618" max="4618" width="16.5546875" style="36" customWidth="1"/>
    <col min="4619" max="4619" width="13.21875" style="36" customWidth="1"/>
    <col min="4620" max="4620" width="14.21875" style="36" customWidth="1"/>
    <col min="4621" max="4626" width="10.6640625" style="36" customWidth="1"/>
    <col min="4627" max="4864" width="9" style="36"/>
    <col min="4865" max="4865" width="8.6640625" style="36" customWidth="1"/>
    <col min="4866" max="4866" width="12.88671875" style="36" customWidth="1"/>
    <col min="4867" max="4867" width="11.109375" style="36" customWidth="1"/>
    <col min="4868" max="4868" width="8.88671875" style="36" customWidth="1"/>
    <col min="4869" max="4869" width="13.88671875" style="36" customWidth="1"/>
    <col min="4870" max="4870" width="16.88671875" style="36" customWidth="1"/>
    <col min="4871" max="4871" width="7.44140625" style="36" customWidth="1"/>
    <col min="4872" max="4872" width="19.5546875" style="36" customWidth="1"/>
    <col min="4873" max="4873" width="13.5546875" style="36" customWidth="1"/>
    <col min="4874" max="4874" width="16.5546875" style="36" customWidth="1"/>
    <col min="4875" max="4875" width="13.21875" style="36" customWidth="1"/>
    <col min="4876" max="4876" width="14.21875" style="36" customWidth="1"/>
    <col min="4877" max="4882" width="10.6640625" style="36" customWidth="1"/>
    <col min="4883" max="5120" width="9" style="36"/>
    <col min="5121" max="5121" width="8.6640625" style="36" customWidth="1"/>
    <col min="5122" max="5122" width="12.88671875" style="36" customWidth="1"/>
    <col min="5123" max="5123" width="11.109375" style="36" customWidth="1"/>
    <col min="5124" max="5124" width="8.88671875" style="36" customWidth="1"/>
    <col min="5125" max="5125" width="13.88671875" style="36" customWidth="1"/>
    <col min="5126" max="5126" width="16.88671875" style="36" customWidth="1"/>
    <col min="5127" max="5127" width="7.44140625" style="36" customWidth="1"/>
    <col min="5128" max="5128" width="19.5546875" style="36" customWidth="1"/>
    <col min="5129" max="5129" width="13.5546875" style="36" customWidth="1"/>
    <col min="5130" max="5130" width="16.5546875" style="36" customWidth="1"/>
    <col min="5131" max="5131" width="13.21875" style="36" customWidth="1"/>
    <col min="5132" max="5132" width="14.21875" style="36" customWidth="1"/>
    <col min="5133" max="5138" width="10.6640625" style="36" customWidth="1"/>
    <col min="5139" max="5376" width="9" style="36"/>
    <col min="5377" max="5377" width="8.6640625" style="36" customWidth="1"/>
    <col min="5378" max="5378" width="12.88671875" style="36" customWidth="1"/>
    <col min="5379" max="5379" width="11.109375" style="36" customWidth="1"/>
    <col min="5380" max="5380" width="8.88671875" style="36" customWidth="1"/>
    <col min="5381" max="5381" width="13.88671875" style="36" customWidth="1"/>
    <col min="5382" max="5382" width="16.88671875" style="36" customWidth="1"/>
    <col min="5383" max="5383" width="7.44140625" style="36" customWidth="1"/>
    <col min="5384" max="5384" width="19.5546875" style="36" customWidth="1"/>
    <col min="5385" max="5385" width="13.5546875" style="36" customWidth="1"/>
    <col min="5386" max="5386" width="16.5546875" style="36" customWidth="1"/>
    <col min="5387" max="5387" width="13.21875" style="36" customWidth="1"/>
    <col min="5388" max="5388" width="14.21875" style="36" customWidth="1"/>
    <col min="5389" max="5394" width="10.6640625" style="36" customWidth="1"/>
    <col min="5395" max="5632" width="9" style="36"/>
    <col min="5633" max="5633" width="8.6640625" style="36" customWidth="1"/>
    <col min="5634" max="5634" width="12.88671875" style="36" customWidth="1"/>
    <col min="5635" max="5635" width="11.109375" style="36" customWidth="1"/>
    <col min="5636" max="5636" width="8.88671875" style="36" customWidth="1"/>
    <col min="5637" max="5637" width="13.88671875" style="36" customWidth="1"/>
    <col min="5638" max="5638" width="16.88671875" style="36" customWidth="1"/>
    <col min="5639" max="5639" width="7.44140625" style="36" customWidth="1"/>
    <col min="5640" max="5640" width="19.5546875" style="36" customWidth="1"/>
    <col min="5641" max="5641" width="13.5546875" style="36" customWidth="1"/>
    <col min="5642" max="5642" width="16.5546875" style="36" customWidth="1"/>
    <col min="5643" max="5643" width="13.21875" style="36" customWidth="1"/>
    <col min="5644" max="5644" width="14.21875" style="36" customWidth="1"/>
    <col min="5645" max="5650" width="10.6640625" style="36" customWidth="1"/>
    <col min="5651" max="5888" width="9" style="36"/>
    <col min="5889" max="5889" width="8.6640625" style="36" customWidth="1"/>
    <col min="5890" max="5890" width="12.88671875" style="36" customWidth="1"/>
    <col min="5891" max="5891" width="11.109375" style="36" customWidth="1"/>
    <col min="5892" max="5892" width="8.88671875" style="36" customWidth="1"/>
    <col min="5893" max="5893" width="13.88671875" style="36" customWidth="1"/>
    <col min="5894" max="5894" width="16.88671875" style="36" customWidth="1"/>
    <col min="5895" max="5895" width="7.44140625" style="36" customWidth="1"/>
    <col min="5896" max="5896" width="19.5546875" style="36" customWidth="1"/>
    <col min="5897" max="5897" width="13.5546875" style="36" customWidth="1"/>
    <col min="5898" max="5898" width="16.5546875" style="36" customWidth="1"/>
    <col min="5899" max="5899" width="13.21875" style="36" customWidth="1"/>
    <col min="5900" max="5900" width="14.21875" style="36" customWidth="1"/>
    <col min="5901" max="5906" width="10.6640625" style="36" customWidth="1"/>
    <col min="5907" max="6144" width="9" style="36"/>
    <col min="6145" max="6145" width="8.6640625" style="36" customWidth="1"/>
    <col min="6146" max="6146" width="12.88671875" style="36" customWidth="1"/>
    <col min="6147" max="6147" width="11.109375" style="36" customWidth="1"/>
    <col min="6148" max="6148" width="8.88671875" style="36" customWidth="1"/>
    <col min="6149" max="6149" width="13.88671875" style="36" customWidth="1"/>
    <col min="6150" max="6150" width="16.88671875" style="36" customWidth="1"/>
    <col min="6151" max="6151" width="7.44140625" style="36" customWidth="1"/>
    <col min="6152" max="6152" width="19.5546875" style="36" customWidth="1"/>
    <col min="6153" max="6153" width="13.5546875" style="36" customWidth="1"/>
    <col min="6154" max="6154" width="16.5546875" style="36" customWidth="1"/>
    <col min="6155" max="6155" width="13.21875" style="36" customWidth="1"/>
    <col min="6156" max="6156" width="14.21875" style="36" customWidth="1"/>
    <col min="6157" max="6162" width="10.6640625" style="36" customWidth="1"/>
    <col min="6163" max="6400" width="9" style="36"/>
    <col min="6401" max="6401" width="8.6640625" style="36" customWidth="1"/>
    <col min="6402" max="6402" width="12.88671875" style="36" customWidth="1"/>
    <col min="6403" max="6403" width="11.109375" style="36" customWidth="1"/>
    <col min="6404" max="6404" width="8.88671875" style="36" customWidth="1"/>
    <col min="6405" max="6405" width="13.88671875" style="36" customWidth="1"/>
    <col min="6406" max="6406" width="16.88671875" style="36" customWidth="1"/>
    <col min="6407" max="6407" width="7.44140625" style="36" customWidth="1"/>
    <col min="6408" max="6408" width="19.5546875" style="36" customWidth="1"/>
    <col min="6409" max="6409" width="13.5546875" style="36" customWidth="1"/>
    <col min="6410" max="6410" width="16.5546875" style="36" customWidth="1"/>
    <col min="6411" max="6411" width="13.21875" style="36" customWidth="1"/>
    <col min="6412" max="6412" width="14.21875" style="36" customWidth="1"/>
    <col min="6413" max="6418" width="10.6640625" style="36" customWidth="1"/>
    <col min="6419" max="6656" width="9" style="36"/>
    <col min="6657" max="6657" width="8.6640625" style="36" customWidth="1"/>
    <col min="6658" max="6658" width="12.88671875" style="36" customWidth="1"/>
    <col min="6659" max="6659" width="11.109375" style="36" customWidth="1"/>
    <col min="6660" max="6660" width="8.88671875" style="36" customWidth="1"/>
    <col min="6661" max="6661" width="13.88671875" style="36" customWidth="1"/>
    <col min="6662" max="6662" width="16.88671875" style="36" customWidth="1"/>
    <col min="6663" max="6663" width="7.44140625" style="36" customWidth="1"/>
    <col min="6664" max="6664" width="19.5546875" style="36" customWidth="1"/>
    <col min="6665" max="6665" width="13.5546875" style="36" customWidth="1"/>
    <col min="6666" max="6666" width="16.5546875" style="36" customWidth="1"/>
    <col min="6667" max="6667" width="13.21875" style="36" customWidth="1"/>
    <col min="6668" max="6668" width="14.21875" style="36" customWidth="1"/>
    <col min="6669" max="6674" width="10.6640625" style="36" customWidth="1"/>
    <col min="6675" max="6912" width="9" style="36"/>
    <col min="6913" max="6913" width="8.6640625" style="36" customWidth="1"/>
    <col min="6914" max="6914" width="12.88671875" style="36" customWidth="1"/>
    <col min="6915" max="6915" width="11.109375" style="36" customWidth="1"/>
    <col min="6916" max="6916" width="8.88671875" style="36" customWidth="1"/>
    <col min="6917" max="6917" width="13.88671875" style="36" customWidth="1"/>
    <col min="6918" max="6918" width="16.88671875" style="36" customWidth="1"/>
    <col min="6919" max="6919" width="7.44140625" style="36" customWidth="1"/>
    <col min="6920" max="6920" width="19.5546875" style="36" customWidth="1"/>
    <col min="6921" max="6921" width="13.5546875" style="36" customWidth="1"/>
    <col min="6922" max="6922" width="16.5546875" style="36" customWidth="1"/>
    <col min="6923" max="6923" width="13.21875" style="36" customWidth="1"/>
    <col min="6924" max="6924" width="14.21875" style="36" customWidth="1"/>
    <col min="6925" max="6930" width="10.6640625" style="36" customWidth="1"/>
    <col min="6931" max="7168" width="9" style="36"/>
    <col min="7169" max="7169" width="8.6640625" style="36" customWidth="1"/>
    <col min="7170" max="7170" width="12.88671875" style="36" customWidth="1"/>
    <col min="7171" max="7171" width="11.109375" style="36" customWidth="1"/>
    <col min="7172" max="7172" width="8.88671875" style="36" customWidth="1"/>
    <col min="7173" max="7173" width="13.88671875" style="36" customWidth="1"/>
    <col min="7174" max="7174" width="16.88671875" style="36" customWidth="1"/>
    <col min="7175" max="7175" width="7.44140625" style="36" customWidth="1"/>
    <col min="7176" max="7176" width="19.5546875" style="36" customWidth="1"/>
    <col min="7177" max="7177" width="13.5546875" style="36" customWidth="1"/>
    <col min="7178" max="7178" width="16.5546875" style="36" customWidth="1"/>
    <col min="7179" max="7179" width="13.21875" style="36" customWidth="1"/>
    <col min="7180" max="7180" width="14.21875" style="36" customWidth="1"/>
    <col min="7181" max="7186" width="10.6640625" style="36" customWidth="1"/>
    <col min="7187" max="7424" width="9" style="36"/>
    <col min="7425" max="7425" width="8.6640625" style="36" customWidth="1"/>
    <col min="7426" max="7426" width="12.88671875" style="36" customWidth="1"/>
    <col min="7427" max="7427" width="11.109375" style="36" customWidth="1"/>
    <col min="7428" max="7428" width="8.88671875" style="36" customWidth="1"/>
    <col min="7429" max="7429" width="13.88671875" style="36" customWidth="1"/>
    <col min="7430" max="7430" width="16.88671875" style="36" customWidth="1"/>
    <col min="7431" max="7431" width="7.44140625" style="36" customWidth="1"/>
    <col min="7432" max="7432" width="19.5546875" style="36" customWidth="1"/>
    <col min="7433" max="7433" width="13.5546875" style="36" customWidth="1"/>
    <col min="7434" max="7434" width="16.5546875" style="36" customWidth="1"/>
    <col min="7435" max="7435" width="13.21875" style="36" customWidth="1"/>
    <col min="7436" max="7436" width="14.21875" style="36" customWidth="1"/>
    <col min="7437" max="7442" width="10.6640625" style="36" customWidth="1"/>
    <col min="7443" max="7680" width="9" style="36"/>
    <col min="7681" max="7681" width="8.6640625" style="36" customWidth="1"/>
    <col min="7682" max="7682" width="12.88671875" style="36" customWidth="1"/>
    <col min="7683" max="7683" width="11.109375" style="36" customWidth="1"/>
    <col min="7684" max="7684" width="8.88671875" style="36" customWidth="1"/>
    <col min="7685" max="7685" width="13.88671875" style="36" customWidth="1"/>
    <col min="7686" max="7686" width="16.88671875" style="36" customWidth="1"/>
    <col min="7687" max="7687" width="7.44140625" style="36" customWidth="1"/>
    <col min="7688" max="7688" width="19.5546875" style="36" customWidth="1"/>
    <col min="7689" max="7689" width="13.5546875" style="36" customWidth="1"/>
    <col min="7690" max="7690" width="16.5546875" style="36" customWidth="1"/>
    <col min="7691" max="7691" width="13.21875" style="36" customWidth="1"/>
    <col min="7692" max="7692" width="14.21875" style="36" customWidth="1"/>
    <col min="7693" max="7698" width="10.6640625" style="36" customWidth="1"/>
    <col min="7699" max="7936" width="9" style="36"/>
    <col min="7937" max="7937" width="8.6640625" style="36" customWidth="1"/>
    <col min="7938" max="7938" width="12.88671875" style="36" customWidth="1"/>
    <col min="7939" max="7939" width="11.109375" style="36" customWidth="1"/>
    <col min="7940" max="7940" width="8.88671875" style="36" customWidth="1"/>
    <col min="7941" max="7941" width="13.88671875" style="36" customWidth="1"/>
    <col min="7942" max="7942" width="16.88671875" style="36" customWidth="1"/>
    <col min="7943" max="7943" width="7.44140625" style="36" customWidth="1"/>
    <col min="7944" max="7944" width="19.5546875" style="36" customWidth="1"/>
    <col min="7945" max="7945" width="13.5546875" style="36" customWidth="1"/>
    <col min="7946" max="7946" width="16.5546875" style="36" customWidth="1"/>
    <col min="7947" max="7947" width="13.21875" style="36" customWidth="1"/>
    <col min="7948" max="7948" width="14.21875" style="36" customWidth="1"/>
    <col min="7949" max="7954" width="10.6640625" style="36" customWidth="1"/>
    <col min="7955" max="8192" width="9" style="36"/>
    <col min="8193" max="8193" width="8.6640625" style="36" customWidth="1"/>
    <col min="8194" max="8194" width="12.88671875" style="36" customWidth="1"/>
    <col min="8195" max="8195" width="11.109375" style="36" customWidth="1"/>
    <col min="8196" max="8196" width="8.88671875" style="36" customWidth="1"/>
    <col min="8197" max="8197" width="13.88671875" style="36" customWidth="1"/>
    <col min="8198" max="8198" width="16.88671875" style="36" customWidth="1"/>
    <col min="8199" max="8199" width="7.44140625" style="36" customWidth="1"/>
    <col min="8200" max="8200" width="19.5546875" style="36" customWidth="1"/>
    <col min="8201" max="8201" width="13.5546875" style="36" customWidth="1"/>
    <col min="8202" max="8202" width="16.5546875" style="36" customWidth="1"/>
    <col min="8203" max="8203" width="13.21875" style="36" customWidth="1"/>
    <col min="8204" max="8204" width="14.21875" style="36" customWidth="1"/>
    <col min="8205" max="8210" width="10.6640625" style="36" customWidth="1"/>
    <col min="8211" max="8448" width="9" style="36"/>
    <col min="8449" max="8449" width="8.6640625" style="36" customWidth="1"/>
    <col min="8450" max="8450" width="12.88671875" style="36" customWidth="1"/>
    <col min="8451" max="8451" width="11.109375" style="36" customWidth="1"/>
    <col min="8452" max="8452" width="8.88671875" style="36" customWidth="1"/>
    <col min="8453" max="8453" width="13.88671875" style="36" customWidth="1"/>
    <col min="8454" max="8454" width="16.88671875" style="36" customWidth="1"/>
    <col min="8455" max="8455" width="7.44140625" style="36" customWidth="1"/>
    <col min="8456" max="8456" width="19.5546875" style="36" customWidth="1"/>
    <col min="8457" max="8457" width="13.5546875" style="36" customWidth="1"/>
    <col min="8458" max="8458" width="16.5546875" style="36" customWidth="1"/>
    <col min="8459" max="8459" width="13.21875" style="36" customWidth="1"/>
    <col min="8460" max="8460" width="14.21875" style="36" customWidth="1"/>
    <col min="8461" max="8466" width="10.6640625" style="36" customWidth="1"/>
    <col min="8467" max="8704" width="9" style="36"/>
    <col min="8705" max="8705" width="8.6640625" style="36" customWidth="1"/>
    <col min="8706" max="8706" width="12.88671875" style="36" customWidth="1"/>
    <col min="8707" max="8707" width="11.109375" style="36" customWidth="1"/>
    <col min="8708" max="8708" width="8.88671875" style="36" customWidth="1"/>
    <col min="8709" max="8709" width="13.88671875" style="36" customWidth="1"/>
    <col min="8710" max="8710" width="16.88671875" style="36" customWidth="1"/>
    <col min="8711" max="8711" width="7.44140625" style="36" customWidth="1"/>
    <col min="8712" max="8712" width="19.5546875" style="36" customWidth="1"/>
    <col min="8713" max="8713" width="13.5546875" style="36" customWidth="1"/>
    <col min="8714" max="8714" width="16.5546875" style="36" customWidth="1"/>
    <col min="8715" max="8715" width="13.21875" style="36" customWidth="1"/>
    <col min="8716" max="8716" width="14.21875" style="36" customWidth="1"/>
    <col min="8717" max="8722" width="10.6640625" style="36" customWidth="1"/>
    <col min="8723" max="8960" width="9" style="36"/>
    <col min="8961" max="8961" width="8.6640625" style="36" customWidth="1"/>
    <col min="8962" max="8962" width="12.88671875" style="36" customWidth="1"/>
    <col min="8963" max="8963" width="11.109375" style="36" customWidth="1"/>
    <col min="8964" max="8964" width="8.88671875" style="36" customWidth="1"/>
    <col min="8965" max="8965" width="13.88671875" style="36" customWidth="1"/>
    <col min="8966" max="8966" width="16.88671875" style="36" customWidth="1"/>
    <col min="8967" max="8967" width="7.44140625" style="36" customWidth="1"/>
    <col min="8968" max="8968" width="19.5546875" style="36" customWidth="1"/>
    <col min="8969" max="8969" width="13.5546875" style="36" customWidth="1"/>
    <col min="8970" max="8970" width="16.5546875" style="36" customWidth="1"/>
    <col min="8971" max="8971" width="13.21875" style="36" customWidth="1"/>
    <col min="8972" max="8972" width="14.21875" style="36" customWidth="1"/>
    <col min="8973" max="8978" width="10.6640625" style="36" customWidth="1"/>
    <col min="8979" max="9216" width="9" style="36"/>
    <col min="9217" max="9217" width="8.6640625" style="36" customWidth="1"/>
    <col min="9218" max="9218" width="12.88671875" style="36" customWidth="1"/>
    <col min="9219" max="9219" width="11.109375" style="36" customWidth="1"/>
    <col min="9220" max="9220" width="8.88671875" style="36" customWidth="1"/>
    <col min="9221" max="9221" width="13.88671875" style="36" customWidth="1"/>
    <col min="9222" max="9222" width="16.88671875" style="36" customWidth="1"/>
    <col min="9223" max="9223" width="7.44140625" style="36" customWidth="1"/>
    <col min="9224" max="9224" width="19.5546875" style="36" customWidth="1"/>
    <col min="9225" max="9225" width="13.5546875" style="36" customWidth="1"/>
    <col min="9226" max="9226" width="16.5546875" style="36" customWidth="1"/>
    <col min="9227" max="9227" width="13.21875" style="36" customWidth="1"/>
    <col min="9228" max="9228" width="14.21875" style="36" customWidth="1"/>
    <col min="9229" max="9234" width="10.6640625" style="36" customWidth="1"/>
    <col min="9235" max="9472" width="9" style="36"/>
    <col min="9473" max="9473" width="8.6640625" style="36" customWidth="1"/>
    <col min="9474" max="9474" width="12.88671875" style="36" customWidth="1"/>
    <col min="9475" max="9475" width="11.109375" style="36" customWidth="1"/>
    <col min="9476" max="9476" width="8.88671875" style="36" customWidth="1"/>
    <col min="9477" max="9477" width="13.88671875" style="36" customWidth="1"/>
    <col min="9478" max="9478" width="16.88671875" style="36" customWidth="1"/>
    <col min="9479" max="9479" width="7.44140625" style="36" customWidth="1"/>
    <col min="9480" max="9480" width="19.5546875" style="36" customWidth="1"/>
    <col min="9481" max="9481" width="13.5546875" style="36" customWidth="1"/>
    <col min="9482" max="9482" width="16.5546875" style="36" customWidth="1"/>
    <col min="9483" max="9483" width="13.21875" style="36" customWidth="1"/>
    <col min="9484" max="9484" width="14.21875" style="36" customWidth="1"/>
    <col min="9485" max="9490" width="10.6640625" style="36" customWidth="1"/>
    <col min="9491" max="9728" width="9" style="36"/>
    <col min="9729" max="9729" width="8.6640625" style="36" customWidth="1"/>
    <col min="9730" max="9730" width="12.88671875" style="36" customWidth="1"/>
    <col min="9731" max="9731" width="11.109375" style="36" customWidth="1"/>
    <col min="9732" max="9732" width="8.88671875" style="36" customWidth="1"/>
    <col min="9733" max="9733" width="13.88671875" style="36" customWidth="1"/>
    <col min="9734" max="9734" width="16.88671875" style="36" customWidth="1"/>
    <col min="9735" max="9735" width="7.44140625" style="36" customWidth="1"/>
    <col min="9736" max="9736" width="19.5546875" style="36" customWidth="1"/>
    <col min="9737" max="9737" width="13.5546875" style="36" customWidth="1"/>
    <col min="9738" max="9738" width="16.5546875" style="36" customWidth="1"/>
    <col min="9739" max="9739" width="13.21875" style="36" customWidth="1"/>
    <col min="9740" max="9740" width="14.21875" style="36" customWidth="1"/>
    <col min="9741" max="9746" width="10.6640625" style="36" customWidth="1"/>
    <col min="9747" max="9984" width="9" style="36"/>
    <col min="9985" max="9985" width="8.6640625" style="36" customWidth="1"/>
    <col min="9986" max="9986" width="12.88671875" style="36" customWidth="1"/>
    <col min="9987" max="9987" width="11.109375" style="36" customWidth="1"/>
    <col min="9988" max="9988" width="8.88671875" style="36" customWidth="1"/>
    <col min="9989" max="9989" width="13.88671875" style="36" customWidth="1"/>
    <col min="9990" max="9990" width="16.88671875" style="36" customWidth="1"/>
    <col min="9991" max="9991" width="7.44140625" style="36" customWidth="1"/>
    <col min="9992" max="9992" width="19.5546875" style="36" customWidth="1"/>
    <col min="9993" max="9993" width="13.5546875" style="36" customWidth="1"/>
    <col min="9994" max="9994" width="16.5546875" style="36" customWidth="1"/>
    <col min="9995" max="9995" width="13.21875" style="36" customWidth="1"/>
    <col min="9996" max="9996" width="14.21875" style="36" customWidth="1"/>
    <col min="9997" max="10002" width="10.6640625" style="36" customWidth="1"/>
    <col min="10003" max="10240" width="9" style="36"/>
    <col min="10241" max="10241" width="8.6640625" style="36" customWidth="1"/>
    <col min="10242" max="10242" width="12.88671875" style="36" customWidth="1"/>
    <col min="10243" max="10243" width="11.109375" style="36" customWidth="1"/>
    <col min="10244" max="10244" width="8.88671875" style="36" customWidth="1"/>
    <col min="10245" max="10245" width="13.88671875" style="36" customWidth="1"/>
    <col min="10246" max="10246" width="16.88671875" style="36" customWidth="1"/>
    <col min="10247" max="10247" width="7.44140625" style="36" customWidth="1"/>
    <col min="10248" max="10248" width="19.5546875" style="36" customWidth="1"/>
    <col min="10249" max="10249" width="13.5546875" style="36" customWidth="1"/>
    <col min="10250" max="10250" width="16.5546875" style="36" customWidth="1"/>
    <col min="10251" max="10251" width="13.21875" style="36" customWidth="1"/>
    <col min="10252" max="10252" width="14.21875" style="36" customWidth="1"/>
    <col min="10253" max="10258" width="10.6640625" style="36" customWidth="1"/>
    <col min="10259" max="10496" width="9" style="36"/>
    <col min="10497" max="10497" width="8.6640625" style="36" customWidth="1"/>
    <col min="10498" max="10498" width="12.88671875" style="36" customWidth="1"/>
    <col min="10499" max="10499" width="11.109375" style="36" customWidth="1"/>
    <col min="10500" max="10500" width="8.88671875" style="36" customWidth="1"/>
    <col min="10501" max="10501" width="13.88671875" style="36" customWidth="1"/>
    <col min="10502" max="10502" width="16.88671875" style="36" customWidth="1"/>
    <col min="10503" max="10503" width="7.44140625" style="36" customWidth="1"/>
    <col min="10504" max="10504" width="19.5546875" style="36" customWidth="1"/>
    <col min="10505" max="10505" width="13.5546875" style="36" customWidth="1"/>
    <col min="10506" max="10506" width="16.5546875" style="36" customWidth="1"/>
    <col min="10507" max="10507" width="13.21875" style="36" customWidth="1"/>
    <col min="10508" max="10508" width="14.21875" style="36" customWidth="1"/>
    <col min="10509" max="10514" width="10.6640625" style="36" customWidth="1"/>
    <col min="10515" max="10752" width="9" style="36"/>
    <col min="10753" max="10753" width="8.6640625" style="36" customWidth="1"/>
    <col min="10754" max="10754" width="12.88671875" style="36" customWidth="1"/>
    <col min="10755" max="10755" width="11.109375" style="36" customWidth="1"/>
    <col min="10756" max="10756" width="8.88671875" style="36" customWidth="1"/>
    <col min="10757" max="10757" width="13.88671875" style="36" customWidth="1"/>
    <col min="10758" max="10758" width="16.88671875" style="36" customWidth="1"/>
    <col min="10759" max="10759" width="7.44140625" style="36" customWidth="1"/>
    <col min="10760" max="10760" width="19.5546875" style="36" customWidth="1"/>
    <col min="10761" max="10761" width="13.5546875" style="36" customWidth="1"/>
    <col min="10762" max="10762" width="16.5546875" style="36" customWidth="1"/>
    <col min="10763" max="10763" width="13.21875" style="36" customWidth="1"/>
    <col min="10764" max="10764" width="14.21875" style="36" customWidth="1"/>
    <col min="10765" max="10770" width="10.6640625" style="36" customWidth="1"/>
    <col min="10771" max="11008" width="9" style="36"/>
    <col min="11009" max="11009" width="8.6640625" style="36" customWidth="1"/>
    <col min="11010" max="11010" width="12.88671875" style="36" customWidth="1"/>
    <col min="11011" max="11011" width="11.109375" style="36" customWidth="1"/>
    <col min="11012" max="11012" width="8.88671875" style="36" customWidth="1"/>
    <col min="11013" max="11013" width="13.88671875" style="36" customWidth="1"/>
    <col min="11014" max="11014" width="16.88671875" style="36" customWidth="1"/>
    <col min="11015" max="11015" width="7.44140625" style="36" customWidth="1"/>
    <col min="11016" max="11016" width="19.5546875" style="36" customWidth="1"/>
    <col min="11017" max="11017" width="13.5546875" style="36" customWidth="1"/>
    <col min="11018" max="11018" width="16.5546875" style="36" customWidth="1"/>
    <col min="11019" max="11019" width="13.21875" style="36" customWidth="1"/>
    <col min="11020" max="11020" width="14.21875" style="36" customWidth="1"/>
    <col min="11021" max="11026" width="10.6640625" style="36" customWidth="1"/>
    <col min="11027" max="11264" width="9" style="36"/>
    <col min="11265" max="11265" width="8.6640625" style="36" customWidth="1"/>
    <col min="11266" max="11266" width="12.88671875" style="36" customWidth="1"/>
    <col min="11267" max="11267" width="11.109375" style="36" customWidth="1"/>
    <col min="11268" max="11268" width="8.88671875" style="36" customWidth="1"/>
    <col min="11269" max="11269" width="13.88671875" style="36" customWidth="1"/>
    <col min="11270" max="11270" width="16.88671875" style="36" customWidth="1"/>
    <col min="11271" max="11271" width="7.44140625" style="36" customWidth="1"/>
    <col min="11272" max="11272" width="19.5546875" style="36" customWidth="1"/>
    <col min="11273" max="11273" width="13.5546875" style="36" customWidth="1"/>
    <col min="11274" max="11274" width="16.5546875" style="36" customWidth="1"/>
    <col min="11275" max="11275" width="13.21875" style="36" customWidth="1"/>
    <col min="11276" max="11276" width="14.21875" style="36" customWidth="1"/>
    <col min="11277" max="11282" width="10.6640625" style="36" customWidth="1"/>
    <col min="11283" max="11520" width="9" style="36"/>
    <col min="11521" max="11521" width="8.6640625" style="36" customWidth="1"/>
    <col min="11522" max="11522" width="12.88671875" style="36" customWidth="1"/>
    <col min="11523" max="11523" width="11.109375" style="36" customWidth="1"/>
    <col min="11524" max="11524" width="8.88671875" style="36" customWidth="1"/>
    <col min="11525" max="11525" width="13.88671875" style="36" customWidth="1"/>
    <col min="11526" max="11526" width="16.88671875" style="36" customWidth="1"/>
    <col min="11527" max="11527" width="7.44140625" style="36" customWidth="1"/>
    <col min="11528" max="11528" width="19.5546875" style="36" customWidth="1"/>
    <col min="11529" max="11529" width="13.5546875" style="36" customWidth="1"/>
    <col min="11530" max="11530" width="16.5546875" style="36" customWidth="1"/>
    <col min="11531" max="11531" width="13.21875" style="36" customWidth="1"/>
    <col min="11532" max="11532" width="14.21875" style="36" customWidth="1"/>
    <col min="11533" max="11538" width="10.6640625" style="36" customWidth="1"/>
    <col min="11539" max="11776" width="9" style="36"/>
    <col min="11777" max="11777" width="8.6640625" style="36" customWidth="1"/>
    <col min="11778" max="11778" width="12.88671875" style="36" customWidth="1"/>
    <col min="11779" max="11779" width="11.109375" style="36" customWidth="1"/>
    <col min="11780" max="11780" width="8.88671875" style="36" customWidth="1"/>
    <col min="11781" max="11781" width="13.88671875" style="36" customWidth="1"/>
    <col min="11782" max="11782" width="16.88671875" style="36" customWidth="1"/>
    <col min="11783" max="11783" width="7.44140625" style="36" customWidth="1"/>
    <col min="11784" max="11784" width="19.5546875" style="36" customWidth="1"/>
    <col min="11785" max="11785" width="13.5546875" style="36" customWidth="1"/>
    <col min="11786" max="11786" width="16.5546875" style="36" customWidth="1"/>
    <col min="11787" max="11787" width="13.21875" style="36" customWidth="1"/>
    <col min="11788" max="11788" width="14.21875" style="36" customWidth="1"/>
    <col min="11789" max="11794" width="10.6640625" style="36" customWidth="1"/>
    <col min="11795" max="12032" width="9" style="36"/>
    <col min="12033" max="12033" width="8.6640625" style="36" customWidth="1"/>
    <col min="12034" max="12034" width="12.88671875" style="36" customWidth="1"/>
    <col min="12035" max="12035" width="11.109375" style="36" customWidth="1"/>
    <col min="12036" max="12036" width="8.88671875" style="36" customWidth="1"/>
    <col min="12037" max="12037" width="13.88671875" style="36" customWidth="1"/>
    <col min="12038" max="12038" width="16.88671875" style="36" customWidth="1"/>
    <col min="12039" max="12039" width="7.44140625" style="36" customWidth="1"/>
    <col min="12040" max="12040" width="19.5546875" style="36" customWidth="1"/>
    <col min="12041" max="12041" width="13.5546875" style="36" customWidth="1"/>
    <col min="12042" max="12042" width="16.5546875" style="36" customWidth="1"/>
    <col min="12043" max="12043" width="13.21875" style="36" customWidth="1"/>
    <col min="12044" max="12044" width="14.21875" style="36" customWidth="1"/>
    <col min="12045" max="12050" width="10.6640625" style="36" customWidth="1"/>
    <col min="12051" max="12288" width="9" style="36"/>
    <col min="12289" max="12289" width="8.6640625" style="36" customWidth="1"/>
    <col min="12290" max="12290" width="12.88671875" style="36" customWidth="1"/>
    <col min="12291" max="12291" width="11.109375" style="36" customWidth="1"/>
    <col min="12292" max="12292" width="8.88671875" style="36" customWidth="1"/>
    <col min="12293" max="12293" width="13.88671875" style="36" customWidth="1"/>
    <col min="12294" max="12294" width="16.88671875" style="36" customWidth="1"/>
    <col min="12295" max="12295" width="7.44140625" style="36" customWidth="1"/>
    <col min="12296" max="12296" width="19.5546875" style="36" customWidth="1"/>
    <col min="12297" max="12297" width="13.5546875" style="36" customWidth="1"/>
    <col min="12298" max="12298" width="16.5546875" style="36" customWidth="1"/>
    <col min="12299" max="12299" width="13.21875" style="36" customWidth="1"/>
    <col min="12300" max="12300" width="14.21875" style="36" customWidth="1"/>
    <col min="12301" max="12306" width="10.6640625" style="36" customWidth="1"/>
    <col min="12307" max="12544" width="9" style="36"/>
    <col min="12545" max="12545" width="8.6640625" style="36" customWidth="1"/>
    <col min="12546" max="12546" width="12.88671875" style="36" customWidth="1"/>
    <col min="12547" max="12547" width="11.109375" style="36" customWidth="1"/>
    <col min="12548" max="12548" width="8.88671875" style="36" customWidth="1"/>
    <col min="12549" max="12549" width="13.88671875" style="36" customWidth="1"/>
    <col min="12550" max="12550" width="16.88671875" style="36" customWidth="1"/>
    <col min="12551" max="12551" width="7.44140625" style="36" customWidth="1"/>
    <col min="12552" max="12552" width="19.5546875" style="36" customWidth="1"/>
    <col min="12553" max="12553" width="13.5546875" style="36" customWidth="1"/>
    <col min="12554" max="12554" width="16.5546875" style="36" customWidth="1"/>
    <col min="12555" max="12555" width="13.21875" style="36" customWidth="1"/>
    <col min="12556" max="12556" width="14.21875" style="36" customWidth="1"/>
    <col min="12557" max="12562" width="10.6640625" style="36" customWidth="1"/>
    <col min="12563" max="12800" width="9" style="36"/>
    <col min="12801" max="12801" width="8.6640625" style="36" customWidth="1"/>
    <col min="12802" max="12802" width="12.88671875" style="36" customWidth="1"/>
    <col min="12803" max="12803" width="11.109375" style="36" customWidth="1"/>
    <col min="12804" max="12804" width="8.88671875" style="36" customWidth="1"/>
    <col min="12805" max="12805" width="13.88671875" style="36" customWidth="1"/>
    <col min="12806" max="12806" width="16.88671875" style="36" customWidth="1"/>
    <col min="12807" max="12807" width="7.44140625" style="36" customWidth="1"/>
    <col min="12808" max="12808" width="19.5546875" style="36" customWidth="1"/>
    <col min="12809" max="12809" width="13.5546875" style="36" customWidth="1"/>
    <col min="12810" max="12810" width="16.5546875" style="36" customWidth="1"/>
    <col min="12811" max="12811" width="13.21875" style="36" customWidth="1"/>
    <col min="12812" max="12812" width="14.21875" style="36" customWidth="1"/>
    <col min="12813" max="12818" width="10.6640625" style="36" customWidth="1"/>
    <col min="12819" max="13056" width="9" style="36"/>
    <col min="13057" max="13057" width="8.6640625" style="36" customWidth="1"/>
    <col min="13058" max="13058" width="12.88671875" style="36" customWidth="1"/>
    <col min="13059" max="13059" width="11.109375" style="36" customWidth="1"/>
    <col min="13060" max="13060" width="8.88671875" style="36" customWidth="1"/>
    <col min="13061" max="13061" width="13.88671875" style="36" customWidth="1"/>
    <col min="13062" max="13062" width="16.88671875" style="36" customWidth="1"/>
    <col min="13063" max="13063" width="7.44140625" style="36" customWidth="1"/>
    <col min="13064" max="13064" width="19.5546875" style="36" customWidth="1"/>
    <col min="13065" max="13065" width="13.5546875" style="36" customWidth="1"/>
    <col min="13066" max="13066" width="16.5546875" style="36" customWidth="1"/>
    <col min="13067" max="13067" width="13.21875" style="36" customWidth="1"/>
    <col min="13068" max="13068" width="14.21875" style="36" customWidth="1"/>
    <col min="13069" max="13074" width="10.6640625" style="36" customWidth="1"/>
    <col min="13075" max="13312" width="9" style="36"/>
    <col min="13313" max="13313" width="8.6640625" style="36" customWidth="1"/>
    <col min="13314" max="13314" width="12.88671875" style="36" customWidth="1"/>
    <col min="13315" max="13315" width="11.109375" style="36" customWidth="1"/>
    <col min="13316" max="13316" width="8.88671875" style="36" customWidth="1"/>
    <col min="13317" max="13317" width="13.88671875" style="36" customWidth="1"/>
    <col min="13318" max="13318" width="16.88671875" style="36" customWidth="1"/>
    <col min="13319" max="13319" width="7.44140625" style="36" customWidth="1"/>
    <col min="13320" max="13320" width="19.5546875" style="36" customWidth="1"/>
    <col min="13321" max="13321" width="13.5546875" style="36" customWidth="1"/>
    <col min="13322" max="13322" width="16.5546875" style="36" customWidth="1"/>
    <col min="13323" max="13323" width="13.21875" style="36" customWidth="1"/>
    <col min="13324" max="13324" width="14.21875" style="36" customWidth="1"/>
    <col min="13325" max="13330" width="10.6640625" style="36" customWidth="1"/>
    <col min="13331" max="13568" width="9" style="36"/>
    <col min="13569" max="13569" width="8.6640625" style="36" customWidth="1"/>
    <col min="13570" max="13570" width="12.88671875" style="36" customWidth="1"/>
    <col min="13571" max="13571" width="11.109375" style="36" customWidth="1"/>
    <col min="13572" max="13572" width="8.88671875" style="36" customWidth="1"/>
    <col min="13573" max="13573" width="13.88671875" style="36" customWidth="1"/>
    <col min="13574" max="13574" width="16.88671875" style="36" customWidth="1"/>
    <col min="13575" max="13575" width="7.44140625" style="36" customWidth="1"/>
    <col min="13576" max="13576" width="19.5546875" style="36" customWidth="1"/>
    <col min="13577" max="13577" width="13.5546875" style="36" customWidth="1"/>
    <col min="13578" max="13578" width="16.5546875" style="36" customWidth="1"/>
    <col min="13579" max="13579" width="13.21875" style="36" customWidth="1"/>
    <col min="13580" max="13580" width="14.21875" style="36" customWidth="1"/>
    <col min="13581" max="13586" width="10.6640625" style="36" customWidth="1"/>
    <col min="13587" max="13824" width="9" style="36"/>
    <col min="13825" max="13825" width="8.6640625" style="36" customWidth="1"/>
    <col min="13826" max="13826" width="12.88671875" style="36" customWidth="1"/>
    <col min="13827" max="13827" width="11.109375" style="36" customWidth="1"/>
    <col min="13828" max="13828" width="8.88671875" style="36" customWidth="1"/>
    <col min="13829" max="13829" width="13.88671875" style="36" customWidth="1"/>
    <col min="13830" max="13830" width="16.88671875" style="36" customWidth="1"/>
    <col min="13831" max="13831" width="7.44140625" style="36" customWidth="1"/>
    <col min="13832" max="13832" width="19.5546875" style="36" customWidth="1"/>
    <col min="13833" max="13833" width="13.5546875" style="36" customWidth="1"/>
    <col min="13834" max="13834" width="16.5546875" style="36" customWidth="1"/>
    <col min="13835" max="13835" width="13.21875" style="36" customWidth="1"/>
    <col min="13836" max="13836" width="14.21875" style="36" customWidth="1"/>
    <col min="13837" max="13842" width="10.6640625" style="36" customWidth="1"/>
    <col min="13843" max="14080" width="9" style="36"/>
    <col min="14081" max="14081" width="8.6640625" style="36" customWidth="1"/>
    <col min="14082" max="14082" width="12.88671875" style="36" customWidth="1"/>
    <col min="14083" max="14083" width="11.109375" style="36" customWidth="1"/>
    <col min="14084" max="14084" width="8.88671875" style="36" customWidth="1"/>
    <col min="14085" max="14085" width="13.88671875" style="36" customWidth="1"/>
    <col min="14086" max="14086" width="16.88671875" style="36" customWidth="1"/>
    <col min="14087" max="14087" width="7.44140625" style="36" customWidth="1"/>
    <col min="14088" max="14088" width="19.5546875" style="36" customWidth="1"/>
    <col min="14089" max="14089" width="13.5546875" style="36" customWidth="1"/>
    <col min="14090" max="14090" width="16.5546875" style="36" customWidth="1"/>
    <col min="14091" max="14091" width="13.21875" style="36" customWidth="1"/>
    <col min="14092" max="14092" width="14.21875" style="36" customWidth="1"/>
    <col min="14093" max="14098" width="10.6640625" style="36" customWidth="1"/>
    <col min="14099" max="14336" width="9" style="36"/>
    <col min="14337" max="14337" width="8.6640625" style="36" customWidth="1"/>
    <col min="14338" max="14338" width="12.88671875" style="36" customWidth="1"/>
    <col min="14339" max="14339" width="11.109375" style="36" customWidth="1"/>
    <col min="14340" max="14340" width="8.88671875" style="36" customWidth="1"/>
    <col min="14341" max="14341" width="13.88671875" style="36" customWidth="1"/>
    <col min="14342" max="14342" width="16.88671875" style="36" customWidth="1"/>
    <col min="14343" max="14343" width="7.44140625" style="36" customWidth="1"/>
    <col min="14344" max="14344" width="19.5546875" style="36" customWidth="1"/>
    <col min="14345" max="14345" width="13.5546875" style="36" customWidth="1"/>
    <col min="14346" max="14346" width="16.5546875" style="36" customWidth="1"/>
    <col min="14347" max="14347" width="13.21875" style="36" customWidth="1"/>
    <col min="14348" max="14348" width="14.21875" style="36" customWidth="1"/>
    <col min="14349" max="14354" width="10.6640625" style="36" customWidth="1"/>
    <col min="14355" max="14592" width="9" style="36"/>
    <col min="14593" max="14593" width="8.6640625" style="36" customWidth="1"/>
    <col min="14594" max="14594" width="12.88671875" style="36" customWidth="1"/>
    <col min="14595" max="14595" width="11.109375" style="36" customWidth="1"/>
    <col min="14596" max="14596" width="8.88671875" style="36" customWidth="1"/>
    <col min="14597" max="14597" width="13.88671875" style="36" customWidth="1"/>
    <col min="14598" max="14598" width="16.88671875" style="36" customWidth="1"/>
    <col min="14599" max="14599" width="7.44140625" style="36" customWidth="1"/>
    <col min="14600" max="14600" width="19.5546875" style="36" customWidth="1"/>
    <col min="14601" max="14601" width="13.5546875" style="36" customWidth="1"/>
    <col min="14602" max="14602" width="16.5546875" style="36" customWidth="1"/>
    <col min="14603" max="14603" width="13.21875" style="36" customWidth="1"/>
    <col min="14604" max="14604" width="14.21875" style="36" customWidth="1"/>
    <col min="14605" max="14610" width="10.6640625" style="36" customWidth="1"/>
    <col min="14611" max="14848" width="9" style="36"/>
    <col min="14849" max="14849" width="8.6640625" style="36" customWidth="1"/>
    <col min="14850" max="14850" width="12.88671875" style="36" customWidth="1"/>
    <col min="14851" max="14851" width="11.109375" style="36" customWidth="1"/>
    <col min="14852" max="14852" width="8.88671875" style="36" customWidth="1"/>
    <col min="14853" max="14853" width="13.88671875" style="36" customWidth="1"/>
    <col min="14854" max="14854" width="16.88671875" style="36" customWidth="1"/>
    <col min="14855" max="14855" width="7.44140625" style="36" customWidth="1"/>
    <col min="14856" max="14856" width="19.5546875" style="36" customWidth="1"/>
    <col min="14857" max="14857" width="13.5546875" style="36" customWidth="1"/>
    <col min="14858" max="14858" width="16.5546875" style="36" customWidth="1"/>
    <col min="14859" max="14859" width="13.21875" style="36" customWidth="1"/>
    <col min="14860" max="14860" width="14.21875" style="36" customWidth="1"/>
    <col min="14861" max="14866" width="10.6640625" style="36" customWidth="1"/>
    <col min="14867" max="15104" width="9" style="36"/>
    <col min="15105" max="15105" width="8.6640625" style="36" customWidth="1"/>
    <col min="15106" max="15106" width="12.88671875" style="36" customWidth="1"/>
    <col min="15107" max="15107" width="11.109375" style="36" customWidth="1"/>
    <col min="15108" max="15108" width="8.88671875" style="36" customWidth="1"/>
    <col min="15109" max="15109" width="13.88671875" style="36" customWidth="1"/>
    <col min="15110" max="15110" width="16.88671875" style="36" customWidth="1"/>
    <col min="15111" max="15111" width="7.44140625" style="36" customWidth="1"/>
    <col min="15112" max="15112" width="19.5546875" style="36" customWidth="1"/>
    <col min="15113" max="15113" width="13.5546875" style="36" customWidth="1"/>
    <col min="15114" max="15114" width="16.5546875" style="36" customWidth="1"/>
    <col min="15115" max="15115" width="13.21875" style="36" customWidth="1"/>
    <col min="15116" max="15116" width="14.21875" style="36" customWidth="1"/>
    <col min="15117" max="15122" width="10.6640625" style="36" customWidth="1"/>
    <col min="15123" max="15360" width="9" style="36"/>
    <col min="15361" max="15361" width="8.6640625" style="36" customWidth="1"/>
    <col min="15362" max="15362" width="12.88671875" style="36" customWidth="1"/>
    <col min="15363" max="15363" width="11.109375" style="36" customWidth="1"/>
    <col min="15364" max="15364" width="8.88671875" style="36" customWidth="1"/>
    <col min="15365" max="15365" width="13.88671875" style="36" customWidth="1"/>
    <col min="15366" max="15366" width="16.88671875" style="36" customWidth="1"/>
    <col min="15367" max="15367" width="7.44140625" style="36" customWidth="1"/>
    <col min="15368" max="15368" width="19.5546875" style="36" customWidth="1"/>
    <col min="15369" max="15369" width="13.5546875" style="36" customWidth="1"/>
    <col min="15370" max="15370" width="16.5546875" style="36" customWidth="1"/>
    <col min="15371" max="15371" width="13.21875" style="36" customWidth="1"/>
    <col min="15372" max="15372" width="14.21875" style="36" customWidth="1"/>
    <col min="15373" max="15378" width="10.6640625" style="36" customWidth="1"/>
    <col min="15379" max="15616" width="9" style="36"/>
    <col min="15617" max="15617" width="8.6640625" style="36" customWidth="1"/>
    <col min="15618" max="15618" width="12.88671875" style="36" customWidth="1"/>
    <col min="15619" max="15619" width="11.109375" style="36" customWidth="1"/>
    <col min="15620" max="15620" width="8.88671875" style="36" customWidth="1"/>
    <col min="15621" max="15621" width="13.88671875" style="36" customWidth="1"/>
    <col min="15622" max="15622" width="16.88671875" style="36" customWidth="1"/>
    <col min="15623" max="15623" width="7.44140625" style="36" customWidth="1"/>
    <col min="15624" max="15624" width="19.5546875" style="36" customWidth="1"/>
    <col min="15625" max="15625" width="13.5546875" style="36" customWidth="1"/>
    <col min="15626" max="15626" width="16.5546875" style="36" customWidth="1"/>
    <col min="15627" max="15627" width="13.21875" style="36" customWidth="1"/>
    <col min="15628" max="15628" width="14.21875" style="36" customWidth="1"/>
    <col min="15629" max="15634" width="10.6640625" style="36" customWidth="1"/>
    <col min="15635" max="15872" width="9" style="36"/>
    <col min="15873" max="15873" width="8.6640625" style="36" customWidth="1"/>
    <col min="15874" max="15874" width="12.88671875" style="36" customWidth="1"/>
    <col min="15875" max="15875" width="11.109375" style="36" customWidth="1"/>
    <col min="15876" max="15876" width="8.88671875" style="36" customWidth="1"/>
    <col min="15877" max="15877" width="13.88671875" style="36" customWidth="1"/>
    <col min="15878" max="15878" width="16.88671875" style="36" customWidth="1"/>
    <col min="15879" max="15879" width="7.44140625" style="36" customWidth="1"/>
    <col min="15880" max="15880" width="19.5546875" style="36" customWidth="1"/>
    <col min="15881" max="15881" width="13.5546875" style="36" customWidth="1"/>
    <col min="15882" max="15882" width="16.5546875" style="36" customWidth="1"/>
    <col min="15883" max="15883" width="13.21875" style="36" customWidth="1"/>
    <col min="15884" max="15884" width="14.21875" style="36" customWidth="1"/>
    <col min="15885" max="15890" width="10.6640625" style="36" customWidth="1"/>
    <col min="15891" max="16128" width="9" style="36"/>
    <col min="16129" max="16129" width="8.6640625" style="36" customWidth="1"/>
    <col min="16130" max="16130" width="12.88671875" style="36" customWidth="1"/>
    <col min="16131" max="16131" width="11.109375" style="36" customWidth="1"/>
    <col min="16132" max="16132" width="8.88671875" style="36" customWidth="1"/>
    <col min="16133" max="16133" width="13.88671875" style="36" customWidth="1"/>
    <col min="16134" max="16134" width="16.88671875" style="36" customWidth="1"/>
    <col min="16135" max="16135" width="7.44140625" style="36" customWidth="1"/>
    <col min="16136" max="16136" width="19.5546875" style="36" customWidth="1"/>
    <col min="16137" max="16137" width="13.5546875" style="36" customWidth="1"/>
    <col min="16138" max="16138" width="16.5546875" style="36" customWidth="1"/>
    <col min="16139" max="16139" width="13.21875" style="36" customWidth="1"/>
    <col min="16140" max="16140" width="14.21875" style="36" customWidth="1"/>
    <col min="16141" max="16146" width="10.6640625" style="36" customWidth="1"/>
    <col min="16147" max="16384" width="9" style="36"/>
  </cols>
  <sheetData>
    <row r="1" spans="1:15" s="190" customFormat="1" ht="35.25" customHeight="1">
      <c r="A1" s="189" t="s">
        <v>1357</v>
      </c>
      <c r="M1" s="189" t="s">
        <v>1357</v>
      </c>
    </row>
    <row r="2" spans="1:15" ht="15" customHeight="1">
      <c r="A2" s="389" t="s">
        <v>247</v>
      </c>
      <c r="B2" s="391" t="s">
        <v>248</v>
      </c>
      <c r="C2" s="392"/>
      <c r="D2" s="392"/>
      <c r="E2" s="392"/>
      <c r="F2" s="392"/>
      <c r="G2" s="392"/>
      <c r="H2" s="392"/>
      <c r="I2" s="392"/>
      <c r="J2" s="392"/>
      <c r="K2" s="392"/>
      <c r="L2" s="393"/>
    </row>
    <row r="3" spans="1:15" ht="15" customHeight="1">
      <c r="A3" s="389"/>
      <c r="B3" s="39" t="s">
        <v>5</v>
      </c>
      <c r="C3" s="39" t="s">
        <v>8</v>
      </c>
      <c r="D3" s="39" t="s">
        <v>11</v>
      </c>
      <c r="E3" s="39" t="s">
        <v>17</v>
      </c>
      <c r="F3" s="39" t="s">
        <v>20</v>
      </c>
      <c r="G3" s="39" t="s">
        <v>23</v>
      </c>
      <c r="H3" s="39" t="s">
        <v>26</v>
      </c>
      <c r="I3" s="39" t="s">
        <v>29</v>
      </c>
      <c r="J3" s="39" t="s">
        <v>32</v>
      </c>
      <c r="K3" s="39" t="s">
        <v>35</v>
      </c>
      <c r="L3" s="39" t="s">
        <v>38</v>
      </c>
    </row>
    <row r="4" spans="1:15" ht="15">
      <c r="A4" s="30">
        <v>1</v>
      </c>
      <c r="B4" s="191">
        <f>+'10.ค่าใช้จ่าย(แยกกลุ่ม)'!C11</f>
        <v>13123.846671613748</v>
      </c>
      <c r="C4" s="191">
        <f>+'10.ค่าใช้จ่าย(แยกกลุ่ม)'!D11</f>
        <v>74.294025014969264</v>
      </c>
      <c r="D4" s="191">
        <f>+'10.ค่าใช้จ่าย(แยกกลุ่ม)'!E11</f>
        <v>1559.4977956929026</v>
      </c>
      <c r="E4" s="191">
        <f>+'10.ค่าใช้จ่าย(แยกกลุ่ม)'!F11</f>
        <v>487.93937878844787</v>
      </c>
      <c r="F4" s="191">
        <f>+'10.ค่าใช้จ่าย(แยกกลุ่ม)'!G11</f>
        <v>698.1584350078441</v>
      </c>
      <c r="G4" s="191">
        <f>+'10.ค่าใช้จ่าย(แยกกลุ่ม)'!H11</f>
        <v>711.13417900807349</v>
      </c>
      <c r="H4" s="191">
        <f>+'10.ค่าใช้จ่าย(แยกกลุ่ม)'!I11</f>
        <v>1371.9670920531569</v>
      </c>
      <c r="I4" s="191">
        <f>+'10.ค่าใช้จ่าย(แยกกลุ่ม)'!J11</f>
        <v>253.77972483943572</v>
      </c>
      <c r="J4" s="191">
        <f>+'10.ค่าใช้จ่าย(แยกกลุ่ม)'!K11</f>
        <v>463.45274732534239</v>
      </c>
      <c r="K4" s="191">
        <f>+'10.ค่าใช้จ่าย(แยกกลุ่ม)'!L11</f>
        <v>54.206342257145018</v>
      </c>
      <c r="L4" s="191">
        <f>+'10.ค่าใช้จ่าย(แยกกลุ่ม)'!M11</f>
        <v>533.0673553240556</v>
      </c>
      <c r="M4" s="192"/>
      <c r="O4" s="192"/>
    </row>
    <row r="5" spans="1:15" ht="15">
      <c r="A5" s="33">
        <v>2</v>
      </c>
      <c r="B5" s="193">
        <f>+'10.ค่าใช้จ่าย(แยกกลุ่ม)'!C26</f>
        <v>10124.815941198611</v>
      </c>
      <c r="C5" s="193">
        <f>+'10.ค่าใช้จ่าย(แยกกลุ่ม)'!D26</f>
        <v>70.10770105536912</v>
      </c>
      <c r="D5" s="193">
        <f>+'10.ค่าใช้จ่าย(แยกกลุ่ม)'!E26</f>
        <v>1356.5034006614555</v>
      </c>
      <c r="E5" s="193">
        <f>+'10.ค่าใช้จ่าย(แยกกลุ่ม)'!F26</f>
        <v>620.80397954395266</v>
      </c>
      <c r="F5" s="193">
        <f>+'10.ค่าใช้จ่าย(แยกกลุ่ม)'!G26</f>
        <v>676.96562042810683</v>
      </c>
      <c r="G5" s="193">
        <f>+'10.ค่าใช้จ่าย(แยกกลุ่ม)'!H26</f>
        <v>614.02500892417697</v>
      </c>
      <c r="H5" s="193">
        <f>+'10.ค่าใช้จ่าย(แยกกลุ่ม)'!I26</f>
        <v>497.16936189208474</v>
      </c>
      <c r="I5" s="193">
        <f>+'10.ค่าใช้จ่าย(แยกกลุ่ม)'!J26</f>
        <v>176.8774889659025</v>
      </c>
      <c r="J5" s="193">
        <f>+'10.ค่าใช้จ่าย(แยกกลุ่ม)'!K26</f>
        <v>361.09415579137186</v>
      </c>
      <c r="K5" s="193">
        <f>+'10.ค่าใช้จ่าย(แยกกลุ่ม)'!L26</f>
        <v>69.056110411552552</v>
      </c>
      <c r="L5" s="193">
        <f>+'10.ค่าใช้จ่าย(แยกกลุ่ม)'!M26</f>
        <v>169.35417540828354</v>
      </c>
      <c r="M5" s="192"/>
      <c r="O5" s="192"/>
    </row>
    <row r="6" spans="1:15" ht="15">
      <c r="A6" s="33">
        <v>3</v>
      </c>
      <c r="B6" s="193">
        <f>+'10.ค่าใช้จ่าย(แยกกลุ่ม)'!C44</f>
        <v>9948.6082016156106</v>
      </c>
      <c r="C6" s="193">
        <f>+'10.ค่าใช้จ่าย(แยกกลุ่ม)'!D44</f>
        <v>77.850581961147995</v>
      </c>
      <c r="D6" s="193">
        <f>+'10.ค่าใช้จ่าย(แยกกลุ่ม)'!E44</f>
        <v>1277.8342591725375</v>
      </c>
      <c r="E6" s="193">
        <f>+'10.ค่าใช้จ่าย(แยกกลุ่ม)'!F44</f>
        <v>650.6363577959936</v>
      </c>
      <c r="F6" s="193">
        <f>+'10.ค่าใช้จ่าย(แยกกลุ่ม)'!G44</f>
        <v>647.26991029252792</v>
      </c>
      <c r="G6" s="193">
        <f>+'10.ค่าใช้จ่าย(แยกกลุ่ม)'!H44</f>
        <v>707.87205366690603</v>
      </c>
      <c r="H6" s="193">
        <f>+'10.ค่าใช้จ่าย(แยกกลุ่ม)'!I44</f>
        <v>904.8905691839002</v>
      </c>
      <c r="I6" s="193">
        <f>+'10.ค่าใช้จ่าย(แยกกลุ่ม)'!J44</f>
        <v>167.43701764702854</v>
      </c>
      <c r="J6" s="193">
        <f>+'10.ค่าใช้จ่าย(แยกกลุ่ม)'!K44</f>
        <v>387.77307146665703</v>
      </c>
      <c r="K6" s="193">
        <f>+'10.ค่าใช้จ่าย(แยกกลุ่ม)'!L44</f>
        <v>39.974075851458913</v>
      </c>
      <c r="L6" s="193">
        <f>+'10.ค่าใช้จ่าย(แยกกลุ่ม)'!M44</f>
        <v>486.3548823561016</v>
      </c>
      <c r="M6" s="192"/>
      <c r="O6" s="192"/>
    </row>
    <row r="7" spans="1:15" ht="15">
      <c r="A7" s="33">
        <v>4</v>
      </c>
      <c r="B7" s="193">
        <f>+'10.ค่าใช้จ่าย(แยกกลุ่ม)'!C61</f>
        <v>10057.253777149594</v>
      </c>
      <c r="C7" s="193">
        <f>+'10.ค่าใช้จ่าย(แยกกลุ่ม)'!D61</f>
        <v>70.451293051800434</v>
      </c>
      <c r="D7" s="193">
        <f>+'10.ค่าใช้จ่าย(แยกกลุ่ม)'!E61</f>
        <v>1471.3328145833991</v>
      </c>
      <c r="E7" s="193">
        <f>+'10.ค่าใช้จ่าย(แยกกลุ่ม)'!F61</f>
        <v>640.82591625982673</v>
      </c>
      <c r="F7" s="193">
        <f>+'10.ค่าใช้จ่าย(แยกกลุ่ม)'!G61</f>
        <v>783.88251590275934</v>
      </c>
      <c r="G7" s="193">
        <f>+'10.ค่าใช้จ่าย(แยกกลุ่ม)'!H61</f>
        <v>913.82444874033183</v>
      </c>
      <c r="H7" s="193">
        <f>+'10.ค่าใช้จ่าย(แยกกลุ่ม)'!I61</f>
        <v>994.63659473914015</v>
      </c>
      <c r="I7" s="193">
        <f>+'10.ค่าใช้จ่าย(แยกกลุ่ม)'!J61</f>
        <v>176.65701438329367</v>
      </c>
      <c r="J7" s="193">
        <f>+'10.ค่าใช้จ่าย(แยกกลุ่ม)'!K61</f>
        <v>399.33913147084832</v>
      </c>
      <c r="K7" s="193">
        <f>+'10.ค่าใช้จ่าย(แยกกลุ่ม)'!L61</f>
        <v>59.091083833424939</v>
      </c>
      <c r="L7" s="193">
        <f>+'10.ค่าใช้จ่าย(แยกกลุ่ม)'!M61</f>
        <v>393.78367321495853</v>
      </c>
      <c r="M7" s="192"/>
      <c r="O7" s="192"/>
    </row>
    <row r="8" spans="1:15" ht="15">
      <c r="A8" s="33">
        <v>5</v>
      </c>
      <c r="B8" s="193">
        <f>+'10.ค่าใช้จ่าย(แยกกลุ่ม)'!C72</f>
        <v>9828.9460160850722</v>
      </c>
      <c r="C8" s="193">
        <f>+'10.ค่าใช้จ่าย(แยกกลุ่ม)'!D72</f>
        <v>76.912591438885485</v>
      </c>
      <c r="D8" s="193">
        <f>+'10.ค่าใช้จ่าย(แยกกลุ่ม)'!E72</f>
        <v>1678.0188541911193</v>
      </c>
      <c r="E8" s="193">
        <f>+'10.ค่าใช้จ่าย(แยกกลุ่ม)'!F72</f>
        <v>688.65075519231971</v>
      </c>
      <c r="F8" s="193">
        <f>+'10.ค่าใช้จ่าย(แยกกลุ่ม)'!G72</f>
        <v>721.20297349873817</v>
      </c>
      <c r="G8" s="193">
        <f>+'10.ค่าใช้จ่าย(แยกกลุ่ม)'!H72</f>
        <v>845.23187615357949</v>
      </c>
      <c r="H8" s="193">
        <f>+'10.ค่าใช้จ่าย(แยกกลุ่ม)'!I72</f>
        <v>911.56644644934056</v>
      </c>
      <c r="I8" s="193">
        <f>+'10.ค่าใช้จ่าย(แยกกลุ่ม)'!J72</f>
        <v>278.83606725579278</v>
      </c>
      <c r="J8" s="193">
        <f>+'10.ค่าใช้จ่าย(แยกกลุ่ม)'!K72</f>
        <v>388.13593324486334</v>
      </c>
      <c r="K8" s="193">
        <f>+'10.ค่าใช้จ่าย(แยกกลุ่ม)'!L72</f>
        <v>31.92926655301294</v>
      </c>
      <c r="L8" s="193">
        <f>+'10.ค่าใช้จ่าย(แยกกลุ่ม)'!M72</f>
        <v>532.3601423698293</v>
      </c>
      <c r="M8" s="192"/>
      <c r="O8" s="192"/>
    </row>
    <row r="9" spans="1:15" ht="15">
      <c r="A9" s="33">
        <v>6</v>
      </c>
      <c r="B9" s="193">
        <f>+'10.ค่าใช้จ่าย(แยกกลุ่ม)'!C83</f>
        <v>10587.286506456468</v>
      </c>
      <c r="C9" s="193">
        <f>+'10.ค่าใช้จ่าย(แยกกลุ่ม)'!D83</f>
        <v>67.487598413383125</v>
      </c>
      <c r="D9" s="193">
        <f>+'10.ค่าใช้จ่าย(แยกกลุ่ม)'!E83</f>
        <v>1926.0624705265564</v>
      </c>
      <c r="E9" s="193">
        <f>+'10.ค่าใช้จ่าย(แยกกลุ่ม)'!F83</f>
        <v>765.66696854715212</v>
      </c>
      <c r="F9" s="193">
        <f>+'10.ค่าใช้จ่าย(แยกกลุ่ม)'!G83</f>
        <v>771.89145387735573</v>
      </c>
      <c r="G9" s="193">
        <f>+'10.ค่าใช้จ่าย(แยกกลุ่ม)'!H83</f>
        <v>860.87758825358048</v>
      </c>
      <c r="H9" s="193">
        <f>+'10.ค่าใช้จ่าย(แยกกลุ่ม)'!I83</f>
        <v>730.53934916940818</v>
      </c>
      <c r="I9" s="193">
        <f>+'10.ค่าใช้จ่าย(แยกกลุ่ม)'!J83</f>
        <v>361.47295298538546</v>
      </c>
      <c r="J9" s="193">
        <f>+'10.ค่าใช้จ่าย(แยกกลุ่ม)'!K83</f>
        <v>454.22708637911722</v>
      </c>
      <c r="K9" s="193">
        <f>+'10.ค่าใช้จ่าย(แยกกลุ่ม)'!L83</f>
        <v>81.380604484164451</v>
      </c>
      <c r="L9" s="193">
        <f>+'10.ค่าใช้จ่าย(แยกกลุ่ม)'!M83</f>
        <v>613.5718631621038</v>
      </c>
      <c r="M9" s="192"/>
      <c r="O9" s="192"/>
    </row>
    <row r="10" spans="1:15" ht="15">
      <c r="A10" s="33">
        <v>7</v>
      </c>
      <c r="B10" s="193">
        <f>+'10.ค่าใช้จ่าย(แยกกลุ่ม)'!C93</f>
        <v>9255.9304776932368</v>
      </c>
      <c r="C10" s="193">
        <f>+'10.ค่าใช้จ่าย(แยกกลุ่ม)'!D93</f>
        <v>46.900314296803835</v>
      </c>
      <c r="D10" s="193">
        <f>+'10.ค่าใช้จ่าย(แยกกลุ่ม)'!E93</f>
        <v>1496.9318736801954</v>
      </c>
      <c r="E10" s="193">
        <f>+'10.ค่าใช้จ่าย(แยกกลุ่ม)'!F93</f>
        <v>575.33399387799034</v>
      </c>
      <c r="F10" s="193">
        <f>+'10.ค่าใช้จ่าย(แยกกลุ่ม)'!G93</f>
        <v>722.77431703499349</v>
      </c>
      <c r="G10" s="193">
        <f>+'10.ค่าใช้จ่าย(แยกกลุ่ม)'!H93</f>
        <v>908.70626093942087</v>
      </c>
      <c r="H10" s="193">
        <f>+'10.ค่าใช้จ่าย(แยกกลุ่ม)'!I93</f>
        <v>797.50718019098281</v>
      </c>
      <c r="I10" s="193">
        <f>+'10.ค่าใช้จ่าย(แยกกลุ่ม)'!J93</f>
        <v>168.43631947783356</v>
      </c>
      <c r="J10" s="193">
        <f>+'10.ค่าใช้จ่าย(แยกกลุ่ม)'!K93</f>
        <v>411.35807169769606</v>
      </c>
      <c r="K10" s="193">
        <f>+'10.ค่าใช้จ่าย(แยกกลุ่ม)'!L93</f>
        <v>31.001810820977926</v>
      </c>
      <c r="L10" s="193">
        <f>+'10.ค่าใช้จ่าย(แยกกลุ่ม)'!M93</f>
        <v>370.41851957560567</v>
      </c>
      <c r="M10" s="192"/>
      <c r="O10" s="192"/>
    </row>
    <row r="11" spans="1:15" ht="15">
      <c r="A11" s="33">
        <v>8</v>
      </c>
      <c r="B11" s="193">
        <f>+'10.ค่าใช้จ่าย(แยกกลุ่ม)'!C104</f>
        <v>7779.3595230695801</v>
      </c>
      <c r="C11" s="193">
        <f>+'10.ค่าใช้จ่าย(แยกกลุ่ม)'!D104</f>
        <v>38.444524687785126</v>
      </c>
      <c r="D11" s="193">
        <f>+'10.ค่าใช้จ่าย(แยกกลุ่ม)'!E104</f>
        <v>1568.1081235910988</v>
      </c>
      <c r="E11" s="193">
        <f>+'10.ค่าใช้จ่าย(แยกกลุ่ม)'!F104</f>
        <v>699.3721657688393</v>
      </c>
      <c r="F11" s="193">
        <f>+'10.ค่าใช้จ่าย(แยกกลุ่ม)'!G104</f>
        <v>475.85899505356127</v>
      </c>
      <c r="G11" s="193">
        <f>+'10.ค่าใช้จ่าย(แยกกลุ่ม)'!H104</f>
        <v>562.29769374175783</v>
      </c>
      <c r="H11" s="193">
        <f>+'10.ค่าใช้จ่าย(แยกกลุ่ม)'!I104</f>
        <v>785.85171496918065</v>
      </c>
      <c r="I11" s="193">
        <f>+'10.ค่าใช้จ่าย(แยกกลุ่ม)'!J104</f>
        <v>358.07450812791154</v>
      </c>
      <c r="J11" s="193">
        <f>+'10.ค่าใช้จ่าย(แยกกลุ่ม)'!K104</f>
        <v>344.24471494985528</v>
      </c>
      <c r="K11" s="193">
        <f>+'10.ค่าใช้จ่าย(แยกกลุ่ม)'!L104</f>
        <v>71.69742778554199</v>
      </c>
      <c r="L11" s="193">
        <f>+'10.ค่าใช้จ่าย(แยกกลุ่ม)'!M104</f>
        <v>453.39232061066235</v>
      </c>
      <c r="M11" s="192"/>
      <c r="O11" s="192"/>
    </row>
    <row r="12" spans="1:15" ht="15">
      <c r="A12" s="33">
        <v>9</v>
      </c>
      <c r="B12" s="193">
        <f>+'10.ค่าใช้จ่าย(แยกกลุ่ม)'!C114</f>
        <v>8081.5984140530754</v>
      </c>
      <c r="C12" s="193">
        <f>+'10.ค่าใช้จ่าย(แยกกลุ่ม)'!D114</f>
        <v>69.604375216472761</v>
      </c>
      <c r="D12" s="193">
        <f>+'10.ค่าใช้จ่าย(แยกกลุ่ม)'!E114</f>
        <v>1780.5680577543931</v>
      </c>
      <c r="E12" s="193">
        <f>+'10.ค่าใช้จ่าย(แยกกลุ่ม)'!F114</f>
        <v>843.07505996013333</v>
      </c>
      <c r="F12" s="193">
        <f>+'10.ค่าใช้จ่าย(แยกกลุ่ม)'!G114</f>
        <v>543.85705963209421</v>
      </c>
      <c r="G12" s="193">
        <f>+'10.ค่าใช้จ่าย(แยกกลุ่ม)'!H114</f>
        <v>635.42857849713164</v>
      </c>
      <c r="H12" s="193">
        <f>+'10.ค่าใช้จ่าย(แยกกลุ่ม)'!I114</f>
        <v>931.25774765488165</v>
      </c>
      <c r="I12" s="193">
        <f>+'10.ค่าใช้จ่าย(แยกกลุ่ม)'!J114</f>
        <v>435.18013871469611</v>
      </c>
      <c r="J12" s="193">
        <f>+'10.ค่าใช้จ่าย(แยกกลุ่ม)'!K114</f>
        <v>362.49970330025315</v>
      </c>
      <c r="K12" s="193">
        <f>+'10.ค่าใช้จ่าย(แยกกลุ่ม)'!L114</f>
        <v>28.40684199856587</v>
      </c>
      <c r="L12" s="193">
        <f>+'10.ค่าใช้จ่าย(แยกกลุ่ม)'!M114</f>
        <v>334.65376750739154</v>
      </c>
      <c r="M12" s="192"/>
      <c r="O12" s="192"/>
    </row>
    <row r="13" spans="1:15" ht="15">
      <c r="A13" s="33">
        <v>10</v>
      </c>
      <c r="B13" s="193">
        <f>+'10.ค่าใช้จ่าย(แยกกลุ่ม)'!C126</f>
        <v>7130.9294172861109</v>
      </c>
      <c r="C13" s="193">
        <f>+'10.ค่าใช้จ่าย(แยกกลุ่ม)'!D126</f>
        <v>62.733291124155365</v>
      </c>
      <c r="D13" s="193">
        <f>+'10.ค่าใช้จ่าย(แยกกลุ่ม)'!E126</f>
        <v>1636.3259551935673</v>
      </c>
      <c r="E13" s="193">
        <f>+'10.ค่าใช้จ่าย(แยกกลุ่ม)'!F126</f>
        <v>731.89762585646918</v>
      </c>
      <c r="F13" s="193">
        <f>+'10.ค่าใช้จ่าย(แยกกลุ่ม)'!G126</f>
        <v>639.70787998996548</v>
      </c>
      <c r="G13" s="193">
        <f>+'10.ค่าใช้จ่าย(แยกกลุ่ม)'!H126</f>
        <v>561.14480901190029</v>
      </c>
      <c r="H13" s="193">
        <f>+'10.ค่าใช้จ่าย(แยกกลุ่ม)'!I126</f>
        <v>697.84877906005147</v>
      </c>
      <c r="I13" s="193">
        <f>+'10.ค่าใช้จ่าย(แยกกลุ่ม)'!J126</f>
        <v>548.65563148438764</v>
      </c>
      <c r="J13" s="193">
        <f>+'10.ค่าใช้จ่าย(แยกกลุ่ม)'!K126</f>
        <v>349.44484955151842</v>
      </c>
      <c r="K13" s="193">
        <f>+'10.ค่าใช้จ่าย(แยกกลุ่ม)'!L126</f>
        <v>41.698284383012606</v>
      </c>
      <c r="L13" s="193">
        <f>+'10.ค่าใช้จ่าย(แยกกลุ่ม)'!M126</f>
        <v>142.66603175680541</v>
      </c>
      <c r="M13" s="192"/>
      <c r="O13" s="192"/>
    </row>
    <row r="14" spans="1:15" ht="15">
      <c r="A14" s="33">
        <v>11</v>
      </c>
      <c r="B14" s="35">
        <f>+'10.ค่าใช้จ่าย(แยกกลุ่ม)'!C136</f>
        <v>7025.0857421041583</v>
      </c>
      <c r="C14" s="35">
        <f>+'10.ค่าใช้จ่าย(แยกกลุ่ม)'!D136</f>
        <v>61.664326978131463</v>
      </c>
      <c r="D14" s="35">
        <f>+'10.ค่าใช้จ่าย(แยกกลุ่ม)'!E136</f>
        <v>2396.3027732247047</v>
      </c>
      <c r="E14" s="35">
        <f>+'10.ค่าใช้จ่าย(แยกกลุ่ม)'!F136</f>
        <v>1374.0968461852942</v>
      </c>
      <c r="F14" s="35">
        <f>+'10.ค่าใช้จ่าย(แยกกลุ่ม)'!G136</f>
        <v>551.68724402920725</v>
      </c>
      <c r="G14" s="35">
        <f>+'10.ค่าใช้จ่าย(แยกกลุ่ม)'!H136</f>
        <v>461.84753228908556</v>
      </c>
      <c r="H14" s="35">
        <f>+'10.ค่าใช้จ่าย(แยกกลุ่ม)'!I136</f>
        <v>1028.4865116303561</v>
      </c>
      <c r="I14" s="35">
        <f>+'10.ค่าใช้จ่าย(แยกกลุ่ม)'!J136</f>
        <v>539.40441663023523</v>
      </c>
      <c r="J14" s="35">
        <f>+'10.ค่าใช้จ่าย(แยกกลุ่ม)'!K136</f>
        <v>384.67386572808437</v>
      </c>
      <c r="K14" s="35">
        <f>+'10.ค่าใช้จ่าย(แยกกลุ่ม)'!L136</f>
        <v>25.314053745053815</v>
      </c>
      <c r="L14" s="35">
        <f>+'10.ค่าใช้จ่าย(แยกกลุ่ม)'!M136</f>
        <v>157.47591986280835</v>
      </c>
      <c r="M14" s="192"/>
      <c r="O14" s="192"/>
    </row>
    <row r="15" spans="1:15" ht="15">
      <c r="A15" s="33">
        <v>12</v>
      </c>
      <c r="B15" s="35">
        <f>+'10.ค่าใช้จ่าย(แยกกลุ่ม)'!C145</f>
        <v>6892.4177454156434</v>
      </c>
      <c r="C15" s="35">
        <f>+'10.ค่าใช้จ่าย(แยกกลุ่ม)'!D145</f>
        <v>70.655850023301525</v>
      </c>
      <c r="D15" s="35">
        <f>+'10.ค่าใช้จ่าย(แยกกลุ่ม)'!E145</f>
        <v>2128.7589221692301</v>
      </c>
      <c r="E15" s="35">
        <f>+'10.ค่าใช้จ่าย(แยกกลุ่ม)'!F145</f>
        <v>1205.5518273678183</v>
      </c>
      <c r="F15" s="35">
        <f>+'10.ค่าใช้จ่าย(แยกกลุ่ม)'!G145</f>
        <v>212.57594987035031</v>
      </c>
      <c r="G15" s="35">
        <f>+'10.ค่าใช้จ่าย(แยกกลุ่ม)'!H145</f>
        <v>410.12633092859244</v>
      </c>
      <c r="H15" s="35">
        <f>+'10.ค่าใช้จ่าย(แยกกลุ่ม)'!I145</f>
        <v>365.58507608484013</v>
      </c>
      <c r="I15" s="35">
        <f>+'10.ค่าใช้จ่าย(แยกกลุ่ม)'!J145</f>
        <v>574.08468441273112</v>
      </c>
      <c r="J15" s="35">
        <f>+'10.ค่าใช้จ่าย(แยกกลุ่ม)'!K145</f>
        <v>334.98670576186726</v>
      </c>
      <c r="K15" s="35">
        <f>+'10.ค่าใช้จ่าย(แยกกลุ่ม)'!L145</f>
        <v>153.35039759736813</v>
      </c>
      <c r="L15" s="35">
        <f>+'10.ค่าใช้จ่าย(แยกกลุ่ม)'!M145</f>
        <v>177.03254923652031</v>
      </c>
      <c r="M15" s="192"/>
      <c r="O15" s="192"/>
    </row>
    <row r="16" spans="1:15" ht="15">
      <c r="A16" s="33">
        <v>13</v>
      </c>
      <c r="B16" s="35">
        <f>+'10.ค่าใช้จ่าย(แยกกลุ่ม)'!C152</f>
        <v>6963.245377433137</v>
      </c>
      <c r="C16" s="35">
        <f>+'10.ค่าใช้จ่าย(แยกกลุ่ม)'!D152</f>
        <v>50.397589871658958</v>
      </c>
      <c r="D16" s="35">
        <f>+'10.ค่าใช้จ่าย(แยกกลุ่ม)'!E152</f>
        <v>3823.0520146715171</v>
      </c>
      <c r="E16" s="35">
        <f>+'10.ค่าใช้จ่าย(แยกกลุ่ม)'!F152</f>
        <v>2141.0584325676778</v>
      </c>
      <c r="F16" s="35">
        <f>+'10.ค่าใช้จ่าย(แยกกลุ่ม)'!G152</f>
        <v>192.72951369109936</v>
      </c>
      <c r="G16" s="35">
        <f>+'10.ค่าใช้จ่าย(แยกกลุ่ม)'!H152</f>
        <v>437.84567800891938</v>
      </c>
      <c r="H16" s="35">
        <f>+'10.ค่าใช้จ่าย(แยกกลุ่ม)'!I152</f>
        <v>837.39395439975613</v>
      </c>
      <c r="I16" s="35">
        <f>+'10.ค่าใช้จ่าย(แยกกลุ่ม)'!J152</f>
        <v>590.48467547910298</v>
      </c>
      <c r="J16" s="35">
        <f>+'10.ค่าใช้จ่าย(แยกกลุ่ม)'!K152</f>
        <v>339.48437126281908</v>
      </c>
      <c r="K16" s="35">
        <f>+'10.ค่าใช้จ่าย(แยกกลุ่ม)'!L152</f>
        <v>6.1210853962532621</v>
      </c>
      <c r="L16" s="35">
        <f>+'10.ค่าใช้จ่าย(แยกกลุ่ม)'!M152</f>
        <v>91.694121696668404</v>
      </c>
      <c r="M16" s="192"/>
      <c r="O16" s="192"/>
    </row>
    <row r="17" spans="1:15" ht="15">
      <c r="A17" s="194" t="s">
        <v>733</v>
      </c>
      <c r="M17" s="192"/>
      <c r="O17" s="192"/>
    </row>
    <row r="40" spans="1:1" ht="17.399999999999999">
      <c r="A40" s="189" t="s">
        <v>1355</v>
      </c>
    </row>
    <row r="41" spans="1:1" ht="29.25" customHeight="1"/>
  </sheetData>
  <mergeCells count="2">
    <mergeCell ref="A2:A3"/>
    <mergeCell ref="B2:L2"/>
  </mergeCells>
  <pageMargins left="0.23622047244094491" right="0.23622047244094491" top="0.74803149606299213" bottom="0.74803149606299213" header="0.31496062992125984" footer="0.31496062992125984"/>
  <pageSetup paperSize="9" scale="85" orientation="landscape" r:id="rId1"/>
  <headerFooter alignWithMargins="0">
    <oddHeader>&amp;Cสรุปค่าใช้จ่าย&amp;Rสิ่งที่ส่งมาด้วย 1</oddHeader>
    <oddFooter>หน้าที่ &amp;P จาก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2</vt:i4>
      </vt:variant>
    </vt:vector>
  </HeadingPairs>
  <TitlesOfParts>
    <vt:vector size="16" baseType="lpstr">
      <vt:lpstr>1.รายชื่อ รพ.</vt:lpstr>
      <vt:lpstr>2.Hosp. Group</vt:lpstr>
      <vt:lpstr>3.สูตรการคำนวณ</vt:lpstr>
      <vt:lpstr>DATA</vt:lpstr>
      <vt:lpstr>4.งบมิ.ย.67</vt:lpstr>
      <vt:lpstr>6.รายรับ</vt:lpstr>
      <vt:lpstr>7.รายจ่าย</vt:lpstr>
      <vt:lpstr>8.คำนวณ</vt:lpstr>
      <vt:lpstr>9.รายได้(แยกกลุ่ม)</vt:lpstr>
      <vt:lpstr>10.ค่าใช้จ่าย(แยกกลุ่ม)</vt:lpstr>
      <vt:lpstr>รายได้(แยกจังหวัด)</vt:lpstr>
      <vt:lpstr>ค่าใช้จ่าย(แยกจังหวัด)</vt:lpstr>
      <vt:lpstr>สรุปรายได้</vt:lpstr>
      <vt:lpstr>สรุปค่าใช้จ่าย</vt:lpstr>
      <vt:lpstr>'2.Hosp. Group'!Print_Titles</vt:lpstr>
      <vt:lpstr>DATA!Print_Titles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BD-Dell</cp:lastModifiedBy>
  <cp:lastPrinted>2024-08-02T06:27:48Z</cp:lastPrinted>
  <dcterms:created xsi:type="dcterms:W3CDTF">2022-08-11T08:25:14Z</dcterms:created>
  <dcterms:modified xsi:type="dcterms:W3CDTF">2024-08-29T03:29:18Z</dcterms:modified>
</cp:coreProperties>
</file>