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cost Q3y67\"/>
    </mc:Choice>
  </mc:AlternateContent>
  <bookViews>
    <workbookView xWindow="0" yWindow="0" windowWidth="23040" windowHeight="8688" tabRatio="749" activeTab="2"/>
  </bookViews>
  <sheets>
    <sheet name="รายประเทศ" sheetId="118" r:id="rId1"/>
    <sheet name="ค่ากลางกลุ่ม UnitCost, HGR" sheetId="63" r:id="rId2"/>
    <sheet name="Q3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H25" i="63" l="1"/>
  <c r="D25" i="63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I15" i="119" l="1"/>
  <c r="C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H14" i="119" l="1"/>
  <c r="E14" i="119" s="1"/>
  <c r="G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D8" i="119" s="1"/>
  <c r="F8" i="119" s="1"/>
  <c r="T94" i="61"/>
  <c r="S100" i="61"/>
  <c r="U100" i="61"/>
  <c r="D13" i="119" s="1"/>
  <c r="F13" i="119" s="1"/>
  <c r="U99" i="61"/>
  <c r="D12" i="119" s="1"/>
  <c r="F12" i="119" s="1"/>
  <c r="S99" i="61"/>
  <c r="U98" i="61"/>
  <c r="D11" i="119" s="1"/>
  <c r="F11" i="119" s="1"/>
  <c r="S98" i="61"/>
  <c r="T97" i="61"/>
  <c r="S97" i="61"/>
  <c r="U97" i="61"/>
  <c r="D10" i="119" s="1"/>
  <c r="F10" i="119" s="1"/>
  <c r="U96" i="61"/>
  <c r="D9" i="119" s="1"/>
  <c r="F9" i="119" s="1"/>
  <c r="S96" i="61"/>
  <c r="U94" i="61"/>
  <c r="D15" i="119" s="1"/>
  <c r="U93" i="61"/>
  <c r="S95" i="61"/>
  <c r="S94" i="61"/>
  <c r="H9" i="119" l="1"/>
  <c r="H11" i="119"/>
  <c r="G11" i="119" s="1"/>
  <c r="H13" i="119"/>
  <c r="E13" i="119" s="1"/>
  <c r="E9" i="119" l="1"/>
  <c r="G9" i="119"/>
  <c r="E11" i="119"/>
  <c r="H8" i="119"/>
  <c r="E8" i="119" s="1"/>
  <c r="H10" i="119"/>
  <c r="E10" i="119" s="1"/>
  <c r="G13" i="119"/>
  <c r="F15" i="119"/>
  <c r="H12" i="119"/>
  <c r="E12" i="119" s="1"/>
  <c r="G10" i="119" l="1"/>
  <c r="G8" i="119"/>
  <c r="G12" i="119"/>
  <c r="H15" i="119"/>
  <c r="G15" i="119" s="1"/>
  <c r="E15" i="119" l="1"/>
</calcChain>
</file>

<file path=xl/sharedStrings.xml><?xml version="1.0" encoding="utf-8"?>
<sst xmlns="http://schemas.openxmlformats.org/spreadsheetml/2006/main" count="832" uniqueCount="320">
  <si>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</si>
  <si>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</si>
  <si>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</si>
  <si>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</si>
  <si>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</si>
  <si>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</si>
  <si>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</si>
  <si>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</si>
  <si>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</si>
  <si>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</si>
  <si>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</si>
  <si>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</si>
  <si>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</si>
  <si>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</si>
  <si>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</si>
  <si>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</si>
  <si>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</si>
  <si>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</si>
  <si>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</si>
  <si>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</si>
  <si>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</si>
  <si>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</si>
  <si>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</si>
  <si>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</si>
  <si>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</si>
  <si>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</si>
  <si>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</si>
  <si>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</si>
  <si>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</si>
  <si>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</si>
  <si>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</si>
  <si>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</si>
  <si>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</si>
  <si>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</si>
  <si>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</si>
  <si>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</si>
  <si>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</si>
  <si>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</si>
  <si>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</si>
  <si>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</si>
  <si>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</si>
  <si>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</si>
  <si>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</si>
  <si>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</si>
  <si>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</si>
  <si>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</si>
  <si>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</si>
  <si>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</si>
  <si>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</si>
  <si>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</si>
  <si>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</si>
  <si>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</si>
  <si>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</si>
  <si>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</si>
  <si>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</si>
  <si>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</si>
  <si>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</si>
  <si>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</si>
  <si>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</si>
  <si>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</si>
  <si>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</si>
  <si>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</si>
  <si>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</si>
  <si>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</si>
  <si>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</si>
  <si>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</si>
  <si>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</si>
  <si>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</si>
  <si>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</si>
  <si>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</si>
  <si>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</si>
  <si>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</si>
  <si>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</si>
  <si>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</si>
  <si>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</si>
  <si>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</si>
  <si>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</si>
  <si>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</si>
  <si>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</si>
  <si>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</si>
  <si>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</si>
  <si>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</si>
  <si>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</si>
  <si>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</si>
  <si>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</si>
  <si>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</si>
  <si>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</si>
  <si>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</si>
  <si>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</si>
  <si>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</si>
  <si>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</si>
  <si>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</si>
  <si>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</si>
  <si>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</si>
  <si>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</si>
  <si>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</si>
  <si>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</si>
  <si>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</si>
  <si>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</si>
  <si>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</si>
  <si>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</si>
  <si>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</si>
  <si>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</si>
  <si>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</si>
  <si>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</si>
  <si>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</si>
  <si>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</si>
  <si>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</si>
  <si>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</si>
  <si>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</si>
  <si>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</si>
  <si>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</si>
  <si>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</si>
  <si>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</si>
  <si>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</si>
  <si>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</si>
  <si>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</si>
  <si>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</si>
  <si>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</si>
  <si>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</si>
  <si>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</si>
  <si>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</si>
  <si>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</si>
  <si>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</si>
  <si>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</si>
  <si>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</si>
  <si>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</si>
  <si>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</si>
  <si>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</si>
  <si>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</si>
  <si>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</si>
  <si>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</si>
  <si>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</si>
  <si>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</si>
  <si>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</si>
  <si>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</si>
  <si>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</si>
  <si>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</si>
  <si>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</si>
  <si>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</si>
  <si>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</si>
  <si>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</si>
  <si>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</si>
  <si>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</si>
  <si>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</si>
  <si>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</si>
  <si>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</si>
  <si>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</si>
  <si>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</si>
  <si>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</si>
  <si>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</si>
  <si>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</si>
  <si>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</si>
  <si>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</si>
  <si>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</si>
  <si>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</si>
  <si>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</si>
  <si>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</si>
  <si>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</si>
  <si>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</si>
  <si>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</si>
  <si>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</si>
  <si>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</si>
  <si>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</si>
  <si>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</si>
  <si>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</si>
  <si>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</si>
  <si>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</si>
  <si>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</si>
  <si>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</si>
  <si>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</si>
  <si>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</si>
  <si>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</si>
  <si>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</si>
  <si>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</si>
  <si>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</si>
  <si>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</si>
  <si>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</si>
  <si>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</si>
  <si>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</si>
  <si>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</si>
  <si>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</si>
  <si>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</si>
  <si>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</si>
  <si>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</si>
  <si>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</si>
  <si>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</si>
  <si>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</si>
  <si>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</si>
  <si>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</si>
  <si>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</si>
  <si>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</si>
  <si>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</si>
  <si>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</si>
  <si>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</si>
  <si>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</si>
  <si>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</si>
  <si>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</si>
  <si>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</si>
  <si>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</si>
  <si>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</si>
  <si>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</si>
  <si>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</si>
  <si>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</si>
  <si>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</si>
  <si>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</si>
  <si>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</si>
  <si>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</si>
  <si>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</si>
  <si>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</si>
  <si>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</si>
  <si>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</si>
  <si>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</si>
  <si>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</si>
  <si>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</si>
  <si>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</si>
  <si>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</si>
  <si>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</si>
  <si>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</si>
  <si>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</si>
  <si>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</si>
  <si>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</si>
  <si>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</si>
  <si>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</si>
  <si>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</si>
  <si>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</si>
  <si>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</si>
  <si>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</si>
  <si>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</si>
  <si>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</si>
  <si>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</si>
  <si>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</si>
  <si>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</si>
  <si>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</si>
  <si>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</si>
  <si>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</si>
  <si>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</si>
  <si>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</si>
  <si>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</si>
  <si>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</si>
  <si>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</si>
  <si>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</si>
  <si>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</si>
  <si>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</si>
  <si>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</si>
  <si>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</si>
  <si>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</si>
  <si>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</si>
  <si>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</si>
  <si>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</si>
  <si>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</si>
  <si>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</si>
  <si>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</si>
  <si>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</si>
  <si>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</si>
  <si>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</si>
  <si>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</si>
  <si>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</si>
  <si>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</si>
  <si>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</si>
  <si>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</si>
  <si>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</si>
  <si>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</si>
  <si>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</si>
  <si>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</si>
  <si>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</si>
  <si>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</si>
  <si>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</si>
  <si>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</si>
  <si>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</si>
  <si>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</si>
  <si>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</si>
  <si>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</si>
  <si>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</si>
  <si>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</si>
  <si>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</si>
  <si>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</si>
  <si>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</si>
  <si>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</si>
  <si>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</si>
  <si>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</si>
  <si>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</si>
  <si>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</si>
  <si>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</si>
  <si>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</si>
  <si>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</si>
  <si>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</si>
  <si>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</si>
  <si>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</si>
  <si>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</si>
  <si>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</si>
  <si>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</si>
  <si>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</si>
  <si>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</si>
  <si>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</si>
  <si>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</si>
  <si>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</si>
  <si>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</si>
  <si>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</si>
  <si>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โนนสัง, สุวรรณคูหา, นาวัง</t>
  </si>
  <si>
    <t>รพช.Is. any Pop</t>
  </si>
  <si>
    <t>รพช.F2 P&gt;=90,000</t>
  </si>
  <si>
    <t>รพช.F1 P&gt;=100,000</t>
  </si>
  <si>
    <t>-</t>
  </si>
  <si>
    <t>ค่ากลางกลุ่ม Unit Cost ไตรมาสที่ 3/2567  ข้อมูลจาก กองเศรษฐกิจสุขภาพ</t>
  </si>
  <si>
    <t xml:space="preserve">หมายเหตุ ค่ากลางกลุ่ม เทียบค่ากลางจาก ไตรมาสที่ 3/2567 </t>
  </si>
  <si>
    <t>ไตรมาสที่ 3 ปีงบประมาณ 2567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</si>
  <si>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</si>
  <si>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</si>
  <si>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</si>
  <si>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</si>
  <si>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</si>
  <si>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</si>
  <si>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</si>
  <si>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ไตรมาส 3 / 2567  ข้อมูล ณ 26 กรกฎาคม 2567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</si>
  <si>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มิถุนายน 2567  ข้อมูล ณ 26 กรกฎาคม 67</t>
    </r>
  </si>
  <si>
    <t>ผ่าน (แห่ง)</t>
  </si>
  <si>
    <t xml:space="preserve">นาแห้ว </t>
  </si>
  <si>
    <t>บึงกาฬ, เซกา</t>
  </si>
  <si>
    <t>นิคมน้ำอูน, วานรนิวาส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</si>
</sst>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199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166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66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 shrinkToFit="1"/>
    </xf>
    <xf numFmtId="4" fontId="40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43" fontId="5" fillId="7" borderId="1" xfId="7" applyFont="1" applyFill="1" applyBorder="1" applyAlignment="1">
      <alignment horizontal="center"/>
    </xf>
    <xf numFmtId="165" fontId="5" fillId="7" borderId="1" xfId="7" applyNumberFormat="1" applyFont="1" applyFill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36" fillId="0" borderId="20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168" fontId="36" fillId="0" borderId="19" xfId="0" applyNumberFormat="1" applyFont="1" applyBorder="1" applyAlignment="1">
      <alignment horizontal="left" vertical="top" wrapText="1"/>
    </xf>
    <xf numFmtId="166" fontId="36" fillId="0" borderId="19" xfId="0" applyNumberFormat="1" applyFont="1" applyBorder="1" applyAlignment="1">
      <alignment horizontal="center" vertical="top" wrapText="1"/>
    </xf>
    <xf numFmtId="166" fontId="36" fillId="0" borderId="20" xfId="0" applyNumberFormat="1" applyFont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6" fontId="39" fillId="44" borderId="19" xfId="0" applyNumberFormat="1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8" fontId="39" fillId="44" borderId="19" xfId="0" applyNumberFormat="1" applyFont="1" applyFill="1" applyBorder="1" applyAlignment="1">
      <alignment horizontal="left" vertical="top" wrapText="1"/>
    </xf>
    <xf numFmtId="168" fontId="39" fillId="44" borderId="20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167" fontId="36" fillId="0" borderId="19" xfId="0" applyNumberFormat="1" applyFont="1" applyBorder="1" applyAlignment="1">
      <alignment horizontal="left" vertical="top" wrapText="1"/>
    </xf>
    <xf numFmtId="167" fontId="36" fillId="0" borderId="20" xfId="0" applyNumberFormat="1" applyFont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167" fontId="39" fillId="44" borderId="19" xfId="0" applyNumberFormat="1" applyFont="1" applyFill="1" applyBorder="1" applyAlignment="1">
      <alignment horizontal="left" vertical="top" wrapText="1"/>
    </xf>
    <xf numFmtId="167" fontId="39" fillId="44" borderId="20" xfId="0" applyNumberFormat="1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166" fontId="36" fillId="0" borderId="19" xfId="0" applyNumberFormat="1" applyFont="1" applyBorder="1" applyAlignment="1">
      <alignment horizontal="left" vertical="top" wrapText="1"/>
    </xf>
    <xf numFmtId="166" fontId="36" fillId="0" borderId="20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="80" zoomScaleNormal="80" workbookViewId="0">
      <selection activeCell="O15" sqref="O15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04" t="s">
        <v>240</v>
      </c>
      <c r="B2" s="104"/>
      <c r="C2" s="104"/>
      <c r="D2" s="104"/>
      <c r="E2" s="104"/>
      <c r="F2" s="104"/>
      <c r="G2" s="104"/>
      <c r="H2" s="104"/>
    </row>
    <row r="3" spans="1:8" ht="24.6">
      <c r="A3" s="105" t="s">
        <v>226</v>
      </c>
      <c r="B3" s="105"/>
      <c r="C3" s="105"/>
      <c r="D3" s="105"/>
      <c r="E3" s="105"/>
      <c r="F3" s="105"/>
      <c r="G3" s="105"/>
      <c r="H3" s="105"/>
    </row>
    <row r="4" spans="1:8" ht="24.6">
      <c r="A4" s="105" t="s">
        <v>227</v>
      </c>
      <c r="B4" s="105"/>
      <c r="C4" s="105"/>
      <c r="D4" s="105"/>
      <c r="E4" s="105"/>
      <c r="F4" s="105"/>
      <c r="G4" s="105"/>
      <c r="H4" s="105"/>
    </row>
    <row r="5" spans="1:8" ht="24.6">
      <c r="A5" s="105" t="s">
        <v>314</v>
      </c>
      <c r="B5" s="105"/>
      <c r="C5" s="105"/>
      <c r="D5" s="105"/>
      <c r="E5" s="105"/>
      <c r="F5" s="105"/>
      <c r="G5" s="105"/>
      <c r="H5" s="105"/>
    </row>
    <row r="6" spans="1:8" ht="24.6">
      <c r="A6" s="106" t="s">
        <v>180</v>
      </c>
      <c r="B6" s="107" t="s">
        <v>217</v>
      </c>
      <c r="C6" s="109" t="s">
        <v>218</v>
      </c>
      <c r="D6" s="109"/>
      <c r="E6" s="109"/>
      <c r="F6" s="109"/>
      <c r="G6" s="109"/>
      <c r="H6" s="109"/>
    </row>
    <row r="7" spans="1:8" ht="49.2">
      <c r="A7" s="106"/>
      <c r="B7" s="108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>
      <c r="A8" s="6">
        <v>1</v>
      </c>
      <c r="B8" s="40">
        <v>103</v>
      </c>
      <c r="C8" s="6">
        <v>82</v>
      </c>
      <c r="D8" s="7">
        <f>C8/B8*100</f>
        <v>79.611650485436897</v>
      </c>
      <c r="E8" s="12">
        <f>B8-C8</f>
        <v>21</v>
      </c>
      <c r="F8" s="13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0">
        <v>47</v>
      </c>
      <c r="C9" s="6">
        <v>34</v>
      </c>
      <c r="D9" s="7">
        <f t="shared" ref="D9:D20" si="1">C9/B9*100</f>
        <v>72.340425531914903</v>
      </c>
      <c r="E9" s="12">
        <f t="shared" ref="E9:E19" si="2">B9-C9</f>
        <v>13</v>
      </c>
      <c r="F9" s="13">
        <f t="shared" ref="F9:F19" si="3">E9/G9*100</f>
        <v>27.659574468085108</v>
      </c>
      <c r="G9" s="6">
        <f t="shared" si="0"/>
        <v>47</v>
      </c>
      <c r="H9" s="6">
        <v>0</v>
      </c>
    </row>
    <row r="10" spans="1:8" ht="24.6">
      <c r="A10" s="6">
        <v>3</v>
      </c>
      <c r="B10" s="40">
        <v>54</v>
      </c>
      <c r="C10" s="6">
        <v>43</v>
      </c>
      <c r="D10" s="7">
        <f t="shared" si="1"/>
        <v>79.629629629629633</v>
      </c>
      <c r="E10" s="12">
        <f t="shared" si="2"/>
        <v>11</v>
      </c>
      <c r="F10" s="13">
        <f t="shared" si="3"/>
        <v>20.37037037037037</v>
      </c>
      <c r="G10" s="6">
        <f t="shared" si="0"/>
        <v>54</v>
      </c>
      <c r="H10" s="6">
        <v>0</v>
      </c>
    </row>
    <row r="11" spans="1:8" ht="24.6">
      <c r="A11" s="6">
        <v>4</v>
      </c>
      <c r="B11" s="40">
        <v>72</v>
      </c>
      <c r="C11" s="6">
        <v>36</v>
      </c>
      <c r="D11" s="7">
        <f t="shared" si="1"/>
        <v>50</v>
      </c>
      <c r="E11" s="12">
        <f t="shared" si="2"/>
        <v>36</v>
      </c>
      <c r="F11" s="13">
        <f t="shared" si="3"/>
        <v>50</v>
      </c>
      <c r="G11" s="6">
        <f t="shared" si="0"/>
        <v>72</v>
      </c>
      <c r="H11" s="6">
        <v>0</v>
      </c>
    </row>
    <row r="12" spans="1:8" ht="24.6">
      <c r="A12" s="6">
        <v>5</v>
      </c>
      <c r="B12" s="40">
        <v>67</v>
      </c>
      <c r="C12" s="6">
        <v>46</v>
      </c>
      <c r="D12" s="7">
        <f t="shared" si="1"/>
        <v>68.656716417910445</v>
      </c>
      <c r="E12" s="12">
        <f t="shared" si="2"/>
        <v>21</v>
      </c>
      <c r="F12" s="13">
        <f t="shared" si="3"/>
        <v>31.343283582089555</v>
      </c>
      <c r="G12" s="6">
        <f t="shared" si="0"/>
        <v>67</v>
      </c>
      <c r="H12" s="6">
        <v>0</v>
      </c>
    </row>
    <row r="13" spans="1:8" ht="24.6">
      <c r="A13" s="6">
        <v>6</v>
      </c>
      <c r="B13" s="40">
        <v>73</v>
      </c>
      <c r="C13" s="6">
        <v>41</v>
      </c>
      <c r="D13" s="7">
        <f t="shared" si="1"/>
        <v>56.164383561643838</v>
      </c>
      <c r="E13" s="12">
        <f t="shared" si="2"/>
        <v>32</v>
      </c>
      <c r="F13" s="13">
        <f t="shared" si="3"/>
        <v>43.835616438356162</v>
      </c>
      <c r="G13" s="6">
        <f t="shared" si="0"/>
        <v>73</v>
      </c>
      <c r="H13" s="6">
        <v>0</v>
      </c>
    </row>
    <row r="14" spans="1:8" ht="24.6">
      <c r="A14" s="6">
        <v>7</v>
      </c>
      <c r="B14" s="40">
        <v>77</v>
      </c>
      <c r="C14" s="6">
        <v>59</v>
      </c>
      <c r="D14" s="7">
        <f t="shared" si="1"/>
        <v>76.623376623376629</v>
      </c>
      <c r="E14" s="12">
        <f t="shared" si="2"/>
        <v>18</v>
      </c>
      <c r="F14" s="13">
        <f t="shared" si="3"/>
        <v>23.376623376623375</v>
      </c>
      <c r="G14" s="6">
        <f t="shared" si="0"/>
        <v>77</v>
      </c>
      <c r="H14" s="6">
        <v>0</v>
      </c>
    </row>
    <row r="15" spans="1:8" ht="24.6">
      <c r="A15" s="66">
        <v>8</v>
      </c>
      <c r="B15" s="67">
        <v>88</v>
      </c>
      <c r="C15" s="66">
        <v>79</v>
      </c>
      <c r="D15" s="68">
        <f t="shared" si="1"/>
        <v>89.772727272727266</v>
      </c>
      <c r="E15" s="69">
        <f t="shared" si="2"/>
        <v>9</v>
      </c>
      <c r="F15" s="70">
        <f t="shared" si="3"/>
        <v>10.227272727272728</v>
      </c>
      <c r="G15" s="66">
        <f t="shared" si="0"/>
        <v>88</v>
      </c>
      <c r="H15" s="66">
        <v>0</v>
      </c>
    </row>
    <row r="16" spans="1:8" ht="24.6">
      <c r="A16" s="6">
        <v>9</v>
      </c>
      <c r="B16" s="40">
        <v>89</v>
      </c>
      <c r="C16" s="6">
        <v>65</v>
      </c>
      <c r="D16" s="7">
        <f t="shared" si="1"/>
        <v>73.033707865168537</v>
      </c>
      <c r="E16" s="12">
        <f t="shared" si="2"/>
        <v>24</v>
      </c>
      <c r="F16" s="13">
        <f t="shared" si="3"/>
        <v>26.966292134831459</v>
      </c>
      <c r="G16" s="6">
        <f t="shared" si="0"/>
        <v>89</v>
      </c>
      <c r="H16" s="6">
        <v>0</v>
      </c>
    </row>
    <row r="17" spans="1:8" ht="24.6">
      <c r="A17" s="6">
        <v>10</v>
      </c>
      <c r="B17" s="40">
        <v>71</v>
      </c>
      <c r="C17" s="6">
        <v>50</v>
      </c>
      <c r="D17" s="7">
        <f t="shared" si="1"/>
        <v>70.422535211267601</v>
      </c>
      <c r="E17" s="12">
        <f t="shared" si="2"/>
        <v>21</v>
      </c>
      <c r="F17" s="13">
        <f t="shared" si="3"/>
        <v>29.577464788732392</v>
      </c>
      <c r="G17" s="6">
        <f t="shared" si="0"/>
        <v>71</v>
      </c>
      <c r="H17" s="6">
        <v>0</v>
      </c>
    </row>
    <row r="18" spans="1:8" ht="24.6">
      <c r="A18" s="6">
        <v>11</v>
      </c>
      <c r="B18" s="40">
        <v>82</v>
      </c>
      <c r="C18" s="6">
        <v>54</v>
      </c>
      <c r="D18" s="7">
        <f t="shared" si="1"/>
        <v>65.853658536585371</v>
      </c>
      <c r="E18" s="12">
        <f t="shared" si="2"/>
        <v>28</v>
      </c>
      <c r="F18" s="13">
        <f t="shared" si="3"/>
        <v>34.146341463414636</v>
      </c>
      <c r="G18" s="6">
        <f t="shared" si="0"/>
        <v>82</v>
      </c>
      <c r="H18" s="6">
        <v>0</v>
      </c>
    </row>
    <row r="19" spans="1:8" ht="24.6">
      <c r="A19" s="30">
        <v>12</v>
      </c>
      <c r="B19" s="71">
        <v>78</v>
      </c>
      <c r="C19" s="30">
        <v>29</v>
      </c>
      <c r="D19" s="72">
        <f t="shared" si="1"/>
        <v>37.179487179487182</v>
      </c>
      <c r="E19" s="12">
        <f t="shared" si="2"/>
        <v>49</v>
      </c>
      <c r="F19" s="31">
        <f t="shared" si="3"/>
        <v>62.820512820512818</v>
      </c>
      <c r="G19" s="30">
        <f t="shared" si="0"/>
        <v>78</v>
      </c>
      <c r="H19" s="30">
        <v>0</v>
      </c>
    </row>
    <row r="20" spans="1:8" ht="24.6">
      <c r="A20" s="79" t="s">
        <v>223</v>
      </c>
      <c r="B20" s="79">
        <f>SUM(B8:B19)</f>
        <v>901</v>
      </c>
      <c r="C20" s="79">
        <f>SUM(C8:C19)</f>
        <v>618</v>
      </c>
      <c r="D20" s="80">
        <f t="shared" si="1"/>
        <v>68.590455049944509</v>
      </c>
      <c r="E20" s="81">
        <f>SUM(E8:E19)</f>
        <v>283</v>
      </c>
      <c r="F20" s="82">
        <f>E20/G20*100</f>
        <v>31.409544950055494</v>
      </c>
      <c r="G20" s="79">
        <f>SUM(C20+E20)</f>
        <v>901</v>
      </c>
      <c r="H20" s="79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6"/>
  <sheetViews>
    <sheetView zoomScale="70" zoomScaleNormal="70" zoomScaleSheetLayoutView="50" workbookViewId="0">
      <selection activeCell="T14" sqref="T14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8" width="12.44140625" style="1" customWidth="1"/>
    <col min="9" max="9" width="15.109375" style="1" customWidth="1"/>
    <col min="10" max="10" width="12.44140625" style="1" customWidth="1"/>
    <col min="11" max="11" width="14.88671875" style="1" customWidth="1"/>
    <col min="12" max="16384" width="9" style="1"/>
  </cols>
  <sheetData>
    <row r="2" spans="1:11">
      <c r="A2" s="83"/>
      <c r="B2" s="116" t="s">
        <v>304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1">
      <c r="A3" s="114" t="s">
        <v>177</v>
      </c>
      <c r="B3" s="114" t="s">
        <v>183</v>
      </c>
      <c r="C3" s="114" t="s">
        <v>187</v>
      </c>
      <c r="D3" s="111" t="s">
        <v>205</v>
      </c>
      <c r="E3" s="112"/>
      <c r="F3" s="112"/>
      <c r="G3" s="113"/>
      <c r="H3" s="111" t="s">
        <v>206</v>
      </c>
      <c r="I3" s="112"/>
      <c r="J3" s="112"/>
      <c r="K3" s="112"/>
    </row>
    <row r="4" spans="1:11" ht="49.2">
      <c r="A4" s="115"/>
      <c r="B4" s="115"/>
      <c r="C4" s="115"/>
      <c r="D4" s="87" t="s">
        <v>204</v>
      </c>
      <c r="E4" s="87" t="s">
        <v>207</v>
      </c>
      <c r="F4" s="87" t="s">
        <v>208</v>
      </c>
      <c r="G4" s="89" t="s">
        <v>209</v>
      </c>
      <c r="H4" s="87" t="s">
        <v>204</v>
      </c>
      <c r="I4" s="87" t="s">
        <v>207</v>
      </c>
      <c r="J4" s="87" t="s">
        <v>208</v>
      </c>
      <c r="K4" s="89" t="s">
        <v>209</v>
      </c>
    </row>
    <row r="5" spans="1:11">
      <c r="A5" s="3">
        <v>1</v>
      </c>
      <c r="B5" s="3"/>
      <c r="C5" s="3" t="s">
        <v>300</v>
      </c>
      <c r="D5" s="3" t="s">
        <v>303</v>
      </c>
      <c r="E5" s="3" t="s">
        <v>303</v>
      </c>
      <c r="F5" s="3" t="s">
        <v>303</v>
      </c>
      <c r="G5" s="3" t="s">
        <v>303</v>
      </c>
      <c r="H5" s="3" t="s">
        <v>303</v>
      </c>
      <c r="I5" s="3" t="s">
        <v>303</v>
      </c>
      <c r="J5" s="3" t="s">
        <v>303</v>
      </c>
      <c r="K5" s="88" t="s">
        <v>303</v>
      </c>
    </row>
    <row r="6" spans="1:11" ht="24.6" customHeight="1">
      <c r="A6" s="47">
        <f>'[2]Table 1'!A6</f>
        <v>2</v>
      </c>
      <c r="B6" s="47">
        <f>'[2]Table 1'!B6</f>
        <v>2</v>
      </c>
      <c r="C6" s="48" t="s">
        <v>233</v>
      </c>
      <c r="D6" s="47">
        <v>36</v>
      </c>
      <c r="E6" s="96">
        <v>976.57</v>
      </c>
      <c r="F6" s="97">
        <v>250.51</v>
      </c>
      <c r="G6" s="98">
        <v>1227.08</v>
      </c>
      <c r="H6" s="90">
        <v>30</v>
      </c>
      <c r="I6" s="98">
        <v>19534.68</v>
      </c>
      <c r="J6" s="98">
        <v>5502.05</v>
      </c>
      <c r="K6" s="98">
        <v>25036.73</v>
      </c>
    </row>
    <row r="7" spans="1:11">
      <c r="A7" s="49">
        <f>'[2]Table 1'!A7</f>
        <v>3</v>
      </c>
      <c r="B7" s="47">
        <f>'[2]Table 1'!B7</f>
        <v>3</v>
      </c>
      <c r="C7" s="48" t="s">
        <v>238</v>
      </c>
      <c r="D7" s="47">
        <v>22</v>
      </c>
      <c r="E7" s="96">
        <v>832.91</v>
      </c>
      <c r="F7" s="97">
        <v>142.07</v>
      </c>
      <c r="G7" s="97">
        <v>974.98</v>
      </c>
      <c r="H7" s="90">
        <v>16</v>
      </c>
      <c r="I7" s="98">
        <v>16262.92</v>
      </c>
      <c r="J7" s="98">
        <v>5272.65</v>
      </c>
      <c r="K7" s="98">
        <v>21535.57</v>
      </c>
    </row>
    <row r="8" spans="1:11">
      <c r="A8" s="74">
        <f>'[2]Table 1'!A8</f>
        <v>4</v>
      </c>
      <c r="B8" s="74">
        <f>'[2]Table 1'!B8</f>
        <v>4</v>
      </c>
      <c r="C8" s="75" t="s">
        <v>245</v>
      </c>
      <c r="D8" s="74">
        <v>0</v>
      </c>
      <c r="E8" s="96" t="s">
        <v>303</v>
      </c>
      <c r="F8" s="91" t="s">
        <v>303</v>
      </c>
      <c r="G8" s="91" t="s">
        <v>303</v>
      </c>
      <c r="H8" s="91" t="s">
        <v>303</v>
      </c>
      <c r="I8" s="91" t="s">
        <v>303</v>
      </c>
      <c r="J8" s="91" t="s">
        <v>303</v>
      </c>
      <c r="K8" s="91" t="s">
        <v>303</v>
      </c>
    </row>
    <row r="9" spans="1:11">
      <c r="A9" s="49">
        <f>'[2]Table 1'!A9</f>
        <v>5</v>
      </c>
      <c r="B9" s="47">
        <f>'[2]Table 1'!B9</f>
        <v>5</v>
      </c>
      <c r="C9" s="48" t="s">
        <v>230</v>
      </c>
      <c r="D9" s="47">
        <v>261</v>
      </c>
      <c r="E9" s="96">
        <v>881.18</v>
      </c>
      <c r="F9" s="97">
        <v>129.13999999999999</v>
      </c>
      <c r="G9" s="98">
        <v>1010.31</v>
      </c>
      <c r="H9" s="90">
        <v>261</v>
      </c>
      <c r="I9" s="98">
        <v>17262.919999999998</v>
      </c>
      <c r="J9" s="98">
        <v>5029.63</v>
      </c>
      <c r="K9" s="98">
        <v>22292.55</v>
      </c>
    </row>
    <row r="10" spans="1:11" ht="24.6" customHeight="1">
      <c r="A10" s="77">
        <f>'[2]Table 1'!A10</f>
        <v>6</v>
      </c>
      <c r="B10" s="77">
        <f>'[2]Table 1'!B10</f>
        <v>6</v>
      </c>
      <c r="C10" s="78" t="s">
        <v>229</v>
      </c>
      <c r="D10" s="77">
        <v>163</v>
      </c>
      <c r="E10" s="96">
        <v>864.35</v>
      </c>
      <c r="F10" s="97">
        <v>118.21</v>
      </c>
      <c r="G10" s="97">
        <v>982.56</v>
      </c>
      <c r="H10" s="90">
        <v>158</v>
      </c>
      <c r="I10" s="98">
        <v>15044.19</v>
      </c>
      <c r="J10" s="98">
        <v>3516.49</v>
      </c>
      <c r="K10" s="98">
        <v>18560.68</v>
      </c>
    </row>
    <row r="11" spans="1:11">
      <c r="A11" s="76">
        <f>'[2]Table 1'!A11</f>
        <v>7</v>
      </c>
      <c r="B11" s="74">
        <f>'[2]Table 1'!B11</f>
        <v>7</v>
      </c>
      <c r="C11" s="75" t="s">
        <v>246</v>
      </c>
      <c r="D11" s="74">
        <v>0</v>
      </c>
      <c r="E11" s="96" t="s">
        <v>303</v>
      </c>
      <c r="F11" s="91" t="s">
        <v>303</v>
      </c>
      <c r="G11" s="91" t="s">
        <v>303</v>
      </c>
      <c r="H11" s="91" t="s">
        <v>303</v>
      </c>
      <c r="I11" s="91" t="s">
        <v>303</v>
      </c>
      <c r="J11" s="91" t="s">
        <v>303</v>
      </c>
      <c r="K11" s="91" t="s">
        <v>303</v>
      </c>
    </row>
    <row r="12" spans="1:11">
      <c r="A12" s="76">
        <v>8</v>
      </c>
      <c r="B12" s="74">
        <v>8</v>
      </c>
      <c r="C12" s="75" t="s">
        <v>301</v>
      </c>
      <c r="D12" s="74">
        <v>0</v>
      </c>
      <c r="E12" s="96" t="s">
        <v>303</v>
      </c>
      <c r="F12" s="91" t="s">
        <v>303</v>
      </c>
      <c r="G12" s="91" t="s">
        <v>303</v>
      </c>
      <c r="H12" s="91" t="s">
        <v>303</v>
      </c>
      <c r="I12" s="91" t="s">
        <v>303</v>
      </c>
      <c r="J12" s="91" t="s">
        <v>303</v>
      </c>
      <c r="K12" s="91" t="s">
        <v>303</v>
      </c>
    </row>
    <row r="13" spans="1:11">
      <c r="A13" s="47">
        <v>9</v>
      </c>
      <c r="B13" s="47">
        <v>9</v>
      </c>
      <c r="C13" s="48" t="s">
        <v>296</v>
      </c>
      <c r="D13" s="47">
        <v>81</v>
      </c>
      <c r="E13" s="96">
        <v>861.34</v>
      </c>
      <c r="F13" s="97">
        <v>131.62</v>
      </c>
      <c r="G13" s="97">
        <v>992.97</v>
      </c>
      <c r="H13" s="90">
        <v>80</v>
      </c>
      <c r="I13" s="98">
        <v>15716.75</v>
      </c>
      <c r="J13" s="98">
        <v>3742.47</v>
      </c>
      <c r="K13" s="98">
        <v>19459.21</v>
      </c>
    </row>
    <row r="14" spans="1:11">
      <c r="A14" s="50">
        <v>10</v>
      </c>
      <c r="B14" s="51">
        <v>10</v>
      </c>
      <c r="C14" s="52" t="s">
        <v>231</v>
      </c>
      <c r="D14" s="51">
        <v>69</v>
      </c>
      <c r="E14" s="96">
        <v>886.48</v>
      </c>
      <c r="F14" s="97">
        <v>142.6</v>
      </c>
      <c r="G14" s="98">
        <v>1029.07</v>
      </c>
      <c r="H14" s="90">
        <v>68</v>
      </c>
      <c r="I14" s="98">
        <v>15793.7</v>
      </c>
      <c r="J14" s="98">
        <v>3960.31</v>
      </c>
      <c r="K14" s="98">
        <v>19754.009999999998</v>
      </c>
    </row>
    <row r="15" spans="1:11">
      <c r="A15" s="74">
        <v>11</v>
      </c>
      <c r="B15" s="74">
        <v>11</v>
      </c>
      <c r="C15" s="75" t="s">
        <v>302</v>
      </c>
      <c r="D15" s="74">
        <v>0</v>
      </c>
      <c r="E15" s="96" t="s">
        <v>303</v>
      </c>
      <c r="F15" s="91" t="s">
        <v>303</v>
      </c>
      <c r="G15" s="91" t="s">
        <v>303</v>
      </c>
      <c r="H15" s="91" t="s">
        <v>303</v>
      </c>
      <c r="I15" s="91" t="s">
        <v>303</v>
      </c>
      <c r="J15" s="91" t="s">
        <v>303</v>
      </c>
      <c r="K15" s="91" t="s">
        <v>303</v>
      </c>
    </row>
    <row r="16" spans="1:11">
      <c r="A16" s="49">
        <v>12</v>
      </c>
      <c r="B16" s="47">
        <v>12</v>
      </c>
      <c r="C16" s="48" t="s">
        <v>235</v>
      </c>
      <c r="D16" s="47">
        <v>34</v>
      </c>
      <c r="E16" s="96">
        <v>922.06</v>
      </c>
      <c r="F16" s="97">
        <v>96.82</v>
      </c>
      <c r="G16" s="98">
        <v>1018.88</v>
      </c>
      <c r="H16" s="90">
        <v>35</v>
      </c>
      <c r="I16" s="98">
        <v>15929.18</v>
      </c>
      <c r="J16" s="98">
        <v>4071.48</v>
      </c>
      <c r="K16" s="98">
        <v>20000.66</v>
      </c>
    </row>
    <row r="17" spans="1:11">
      <c r="A17" s="47">
        <v>13</v>
      </c>
      <c r="B17" s="47">
        <v>13</v>
      </c>
      <c r="C17" s="48" t="s">
        <v>232</v>
      </c>
      <c r="D17" s="47">
        <v>73</v>
      </c>
      <c r="E17" s="96">
        <v>901.76</v>
      </c>
      <c r="F17" s="97">
        <v>111.1</v>
      </c>
      <c r="G17" s="98">
        <v>1012.86</v>
      </c>
      <c r="H17" s="90">
        <v>71</v>
      </c>
      <c r="I17" s="98">
        <v>15033</v>
      </c>
      <c r="J17" s="98">
        <v>2814.25</v>
      </c>
      <c r="K17" s="98">
        <v>17847.25</v>
      </c>
    </row>
    <row r="18" spans="1:11">
      <c r="A18" s="76">
        <v>14</v>
      </c>
      <c r="B18" s="74">
        <v>14</v>
      </c>
      <c r="C18" s="75" t="s">
        <v>297</v>
      </c>
      <c r="D18" s="74">
        <v>0</v>
      </c>
      <c r="E18" s="96" t="s">
        <v>303</v>
      </c>
      <c r="F18" s="91" t="s">
        <v>303</v>
      </c>
      <c r="G18" s="91" t="s">
        <v>303</v>
      </c>
      <c r="H18" s="91" t="s">
        <v>303</v>
      </c>
      <c r="I18" s="91" t="s">
        <v>303</v>
      </c>
      <c r="J18" s="91" t="s">
        <v>303</v>
      </c>
      <c r="K18" s="91" t="s">
        <v>303</v>
      </c>
    </row>
    <row r="19" spans="1:11">
      <c r="A19" s="47">
        <v>15</v>
      </c>
      <c r="B19" s="47">
        <v>15</v>
      </c>
      <c r="C19" s="48" t="s">
        <v>237</v>
      </c>
      <c r="D19" s="47">
        <v>40</v>
      </c>
      <c r="E19" s="96">
        <v>928.01</v>
      </c>
      <c r="F19" s="97">
        <v>138.16</v>
      </c>
      <c r="G19" s="98">
        <v>1066.17</v>
      </c>
      <c r="H19" s="90">
        <v>38</v>
      </c>
      <c r="I19" s="98">
        <v>16220.27</v>
      </c>
      <c r="J19" s="98">
        <v>3063.88</v>
      </c>
      <c r="K19" s="98">
        <v>19284.16</v>
      </c>
    </row>
    <row r="20" spans="1:11">
      <c r="A20" s="49">
        <v>16</v>
      </c>
      <c r="B20" s="47">
        <v>16</v>
      </c>
      <c r="C20" s="48" t="s">
        <v>228</v>
      </c>
      <c r="D20" s="47">
        <v>28</v>
      </c>
      <c r="E20" s="96">
        <v>1017.82</v>
      </c>
      <c r="F20" s="97">
        <v>155.29</v>
      </c>
      <c r="G20" s="98">
        <v>1173.1099999999999</v>
      </c>
      <c r="H20" s="90">
        <v>29</v>
      </c>
      <c r="I20" s="98">
        <v>15934.09</v>
      </c>
      <c r="J20" s="98">
        <v>2440.75</v>
      </c>
      <c r="K20" s="98">
        <v>18374.84</v>
      </c>
    </row>
    <row r="21" spans="1:11">
      <c r="A21" s="47">
        <v>17</v>
      </c>
      <c r="B21" s="47">
        <v>17</v>
      </c>
      <c r="C21" s="48" t="s">
        <v>234</v>
      </c>
      <c r="D21" s="47">
        <v>27</v>
      </c>
      <c r="E21" s="96">
        <v>1098.1400000000001</v>
      </c>
      <c r="F21" s="97">
        <v>136.28</v>
      </c>
      <c r="G21" s="98">
        <v>1234.42</v>
      </c>
      <c r="H21" s="90">
        <v>27</v>
      </c>
      <c r="I21" s="98">
        <v>15683.61</v>
      </c>
      <c r="J21" s="98">
        <v>2683.96</v>
      </c>
      <c r="K21" s="98">
        <v>18367.560000000001</v>
      </c>
    </row>
    <row r="22" spans="1:11">
      <c r="A22" s="49">
        <v>18</v>
      </c>
      <c r="B22" s="47">
        <v>18</v>
      </c>
      <c r="C22" s="48" t="s">
        <v>298</v>
      </c>
      <c r="D22" s="47">
        <v>11</v>
      </c>
      <c r="E22" s="96">
        <v>1183.24</v>
      </c>
      <c r="F22" s="97">
        <v>117.32</v>
      </c>
      <c r="G22" s="98">
        <v>1300.56</v>
      </c>
      <c r="H22" s="90">
        <v>12</v>
      </c>
      <c r="I22" s="98">
        <v>16772.62</v>
      </c>
      <c r="J22" s="98">
        <v>1557.69</v>
      </c>
      <c r="K22" s="98">
        <v>18330.32</v>
      </c>
    </row>
    <row r="23" spans="1:11">
      <c r="A23" s="47">
        <v>19</v>
      </c>
      <c r="B23" s="47">
        <v>19</v>
      </c>
      <c r="C23" s="48" t="s">
        <v>236</v>
      </c>
      <c r="D23" s="47">
        <v>19</v>
      </c>
      <c r="E23" s="96">
        <v>1385.69</v>
      </c>
      <c r="F23" s="97">
        <v>261.98</v>
      </c>
      <c r="G23" s="98">
        <v>1647.67</v>
      </c>
      <c r="H23" s="90">
        <v>17</v>
      </c>
      <c r="I23" s="98">
        <v>14801.09</v>
      </c>
      <c r="J23" s="98">
        <v>1313.54</v>
      </c>
      <c r="K23" s="98">
        <v>16114.63</v>
      </c>
    </row>
    <row r="24" spans="1:11">
      <c r="A24" s="49">
        <v>20</v>
      </c>
      <c r="B24" s="47">
        <v>20</v>
      </c>
      <c r="C24" s="48" t="s">
        <v>239</v>
      </c>
      <c r="D24" s="47">
        <v>4</v>
      </c>
      <c r="E24" s="96">
        <v>1659.56</v>
      </c>
      <c r="F24" s="97">
        <v>394.43</v>
      </c>
      <c r="G24" s="98">
        <v>2054</v>
      </c>
      <c r="H24" s="90">
        <v>4</v>
      </c>
      <c r="I24" s="98">
        <v>16750.02</v>
      </c>
      <c r="J24" s="98">
        <v>2653.71</v>
      </c>
      <c r="K24" s="98">
        <v>19403.740000000002</v>
      </c>
    </row>
    <row r="25" spans="1:11">
      <c r="A25" s="110" t="str">
        <f>'[2]Table 1'!C23</f>
        <v>รวม</v>
      </c>
      <c r="B25" s="110"/>
      <c r="C25" s="110"/>
      <c r="D25" s="102">
        <f>SUM(D6:D24)</f>
        <v>868</v>
      </c>
      <c r="E25" s="100">
        <v>466.72</v>
      </c>
      <c r="F25" s="100">
        <v>250.47</v>
      </c>
      <c r="G25" s="100">
        <v>717.19</v>
      </c>
      <c r="H25" s="101">
        <f>SUM(H6:H24)</f>
        <v>846</v>
      </c>
      <c r="I25" s="100">
        <v>30265.94</v>
      </c>
      <c r="J25" s="100">
        <v>23009.7</v>
      </c>
      <c r="K25" s="100">
        <v>53275.63</v>
      </c>
    </row>
    <row r="26" spans="1:11">
      <c r="D26" s="53"/>
    </row>
  </sheetData>
  <autoFilter ref="A4:K25"/>
  <mergeCells count="7">
    <mergeCell ref="A25:C25"/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abSelected="1" zoomScale="80" zoomScaleNormal="80" zoomScaleSheetLayoutView="50" workbookViewId="0">
      <selection activeCell="Q8" sqref="Q8"/>
    </sheetView>
  </sheetViews>
  <sheetFormatPr defaultRowHeight="14.4"/>
  <cols>
    <col min="1" max="1" width="5.44140625" customWidth="1"/>
    <col min="2" max="2" width="11" customWidth="1"/>
    <col min="9" max="9" width="14.88671875" customWidth="1"/>
    <col min="10" max="10" width="43.109375" customWidth="1"/>
  </cols>
  <sheetData>
    <row r="2" spans="1:10" ht="24.6">
      <c r="A2" s="104" t="s">
        <v>240</v>
      </c>
      <c r="B2" s="104"/>
      <c r="C2" s="104"/>
      <c r="D2" s="104"/>
      <c r="E2" s="104"/>
      <c r="F2" s="104"/>
      <c r="G2" s="104"/>
      <c r="H2" s="104"/>
      <c r="I2" s="104"/>
      <c r="J2" s="1"/>
    </row>
    <row r="3" spans="1:10" ht="24.6">
      <c r="A3" s="105" t="s">
        <v>226</v>
      </c>
      <c r="B3" s="105"/>
      <c r="C3" s="105"/>
      <c r="D3" s="105"/>
      <c r="E3" s="105"/>
      <c r="F3" s="105"/>
      <c r="G3" s="105"/>
      <c r="H3" s="105"/>
      <c r="I3" s="105"/>
      <c r="J3" s="1"/>
    </row>
    <row r="4" spans="1:10" ht="24.6">
      <c r="A4" s="105" t="s">
        <v>227</v>
      </c>
      <c r="B4" s="105"/>
      <c r="C4" s="105"/>
      <c r="D4" s="105"/>
      <c r="E4" s="105"/>
      <c r="F4" s="105"/>
      <c r="G4" s="105"/>
      <c r="H4" s="105"/>
      <c r="I4" s="105"/>
      <c r="J4" s="1"/>
    </row>
    <row r="5" spans="1:10" ht="24.6">
      <c r="A5" s="120" t="s">
        <v>314</v>
      </c>
      <c r="B5" s="120"/>
      <c r="C5" s="120"/>
      <c r="D5" s="120"/>
      <c r="E5" s="120"/>
      <c r="F5" s="120"/>
      <c r="G5" s="120"/>
      <c r="H5" s="120"/>
      <c r="I5" s="120"/>
      <c r="J5" s="99"/>
    </row>
    <row r="6" spans="1:10" ht="24.6">
      <c r="A6" s="106" t="s">
        <v>180</v>
      </c>
      <c r="B6" s="106" t="s">
        <v>216</v>
      </c>
      <c r="C6" s="106" t="s">
        <v>217</v>
      </c>
      <c r="D6" s="109" t="s">
        <v>218</v>
      </c>
      <c r="E6" s="109"/>
      <c r="F6" s="109"/>
      <c r="G6" s="109"/>
      <c r="H6" s="109"/>
      <c r="I6" s="109"/>
      <c r="J6" s="117" t="s">
        <v>243</v>
      </c>
    </row>
    <row r="7" spans="1:10" ht="49.2">
      <c r="A7" s="106"/>
      <c r="B7" s="106"/>
      <c r="C7" s="106"/>
      <c r="D7" s="4" t="s">
        <v>316</v>
      </c>
      <c r="E7" s="86" t="s">
        <v>178</v>
      </c>
      <c r="F7" s="14" t="s">
        <v>220</v>
      </c>
      <c r="G7" s="15" t="s">
        <v>178</v>
      </c>
      <c r="H7" s="86" t="s">
        <v>221</v>
      </c>
      <c r="I7" s="86" t="s">
        <v>222</v>
      </c>
      <c r="J7" s="117"/>
    </row>
    <row r="8" spans="1:10" ht="24.6">
      <c r="A8" s="73">
        <v>8</v>
      </c>
      <c r="B8" s="9" t="s">
        <v>165</v>
      </c>
      <c r="C8" s="73">
        <v>12</v>
      </c>
      <c r="D8" s="73">
        <f>'สรุปUnit Cost และ HGR'!U95</f>
        <v>12</v>
      </c>
      <c r="E8" s="7">
        <f>D8/H8*100</f>
        <v>100</v>
      </c>
      <c r="F8" s="12">
        <f>C8-D8</f>
        <v>0</v>
      </c>
      <c r="G8" s="13">
        <f>F8/H8*100</f>
        <v>0</v>
      </c>
      <c r="H8" s="73">
        <f t="shared" ref="H8:H15" si="0">SUM(D8+F8)</f>
        <v>12</v>
      </c>
      <c r="I8" s="73">
        <v>0</v>
      </c>
      <c r="J8" s="12"/>
    </row>
    <row r="9" spans="1:10" ht="24.6">
      <c r="A9" s="73">
        <v>8</v>
      </c>
      <c r="B9" s="9" t="s">
        <v>89</v>
      </c>
      <c r="C9" s="73">
        <v>8</v>
      </c>
      <c r="D9" s="73">
        <f>'สรุปUnit Cost และ HGR'!U96</f>
        <v>6</v>
      </c>
      <c r="E9" s="7">
        <f t="shared" ref="E9:E15" si="1">D9/H9*100</f>
        <v>75</v>
      </c>
      <c r="F9" s="12">
        <f t="shared" ref="F9:F14" si="2">C9-D9</f>
        <v>2</v>
      </c>
      <c r="G9" s="13">
        <f t="shared" ref="G9:G14" si="3">F9/H9*100</f>
        <v>25</v>
      </c>
      <c r="H9" s="73">
        <f t="shared" si="0"/>
        <v>8</v>
      </c>
      <c r="I9" s="73">
        <v>0</v>
      </c>
      <c r="J9" s="12" t="s">
        <v>318</v>
      </c>
    </row>
    <row r="10" spans="1:10" ht="24.6">
      <c r="A10" s="73">
        <v>8</v>
      </c>
      <c r="B10" s="9" t="s">
        <v>125</v>
      </c>
      <c r="C10" s="73">
        <v>14</v>
      </c>
      <c r="D10" s="73">
        <f>'สรุปUnit Cost และ HGR'!U97</f>
        <v>13</v>
      </c>
      <c r="E10" s="7">
        <f t="shared" si="1"/>
        <v>92.857142857142861</v>
      </c>
      <c r="F10" s="12">
        <f t="shared" si="2"/>
        <v>1</v>
      </c>
      <c r="G10" s="13">
        <f t="shared" si="3"/>
        <v>7.1428571428571423</v>
      </c>
      <c r="H10" s="73">
        <f t="shared" si="0"/>
        <v>14</v>
      </c>
      <c r="I10" s="73">
        <v>0</v>
      </c>
      <c r="J10" s="12" t="s">
        <v>317</v>
      </c>
    </row>
    <row r="11" spans="1:10" ht="24.6">
      <c r="A11" s="73">
        <v>8</v>
      </c>
      <c r="B11" s="9" t="s">
        <v>148</v>
      </c>
      <c r="C11" s="73">
        <v>18</v>
      </c>
      <c r="D11" s="73">
        <f>'สรุปUnit Cost และ HGR'!U98</f>
        <v>16</v>
      </c>
      <c r="E11" s="7">
        <f t="shared" si="1"/>
        <v>88.888888888888886</v>
      </c>
      <c r="F11" s="12">
        <f t="shared" si="2"/>
        <v>2</v>
      </c>
      <c r="G11" s="13">
        <f t="shared" si="3"/>
        <v>11.111111111111111</v>
      </c>
      <c r="H11" s="73">
        <f t="shared" si="0"/>
        <v>18</v>
      </c>
      <c r="I11" s="73">
        <v>0</v>
      </c>
      <c r="J11" s="12" t="s">
        <v>319</v>
      </c>
    </row>
    <row r="12" spans="1:10" s="46" customFormat="1" ht="24.6">
      <c r="A12" s="41">
        <v>8</v>
      </c>
      <c r="B12" s="42" t="s">
        <v>139</v>
      </c>
      <c r="C12" s="41">
        <v>9</v>
      </c>
      <c r="D12" s="73">
        <f>'สรุปUnit Cost และ HGR'!U99</f>
        <v>9</v>
      </c>
      <c r="E12" s="43">
        <f t="shared" si="1"/>
        <v>100</v>
      </c>
      <c r="F12" s="12">
        <f t="shared" si="2"/>
        <v>0</v>
      </c>
      <c r="G12" s="45">
        <f t="shared" si="3"/>
        <v>0</v>
      </c>
      <c r="H12" s="41">
        <f t="shared" si="0"/>
        <v>9</v>
      </c>
      <c r="I12" s="41">
        <v>0</v>
      </c>
      <c r="J12" s="44"/>
    </row>
    <row r="13" spans="1:10" ht="24.6">
      <c r="A13" s="73">
        <v>8</v>
      </c>
      <c r="B13" s="9" t="s">
        <v>98</v>
      </c>
      <c r="C13" s="73">
        <v>6</v>
      </c>
      <c r="D13" s="73">
        <f>'สรุปUnit Cost และ HGR'!U100</f>
        <v>3</v>
      </c>
      <c r="E13" s="7">
        <f t="shared" si="1"/>
        <v>50</v>
      </c>
      <c r="F13" s="12">
        <f t="shared" si="2"/>
        <v>3</v>
      </c>
      <c r="G13" s="13">
        <f t="shared" si="3"/>
        <v>50</v>
      </c>
      <c r="H13" s="73">
        <f t="shared" si="0"/>
        <v>6</v>
      </c>
      <c r="I13" s="73">
        <v>0</v>
      </c>
      <c r="J13" s="12" t="s">
        <v>299</v>
      </c>
    </row>
    <row r="14" spans="1:10" ht="24.6">
      <c r="A14" s="73">
        <v>8</v>
      </c>
      <c r="B14" s="9" t="s">
        <v>104</v>
      </c>
      <c r="C14" s="73">
        <v>21</v>
      </c>
      <c r="D14" s="73">
        <f>'สรุปUnit Cost และ HGR'!U101</f>
        <v>20</v>
      </c>
      <c r="E14" s="7">
        <f t="shared" si="1"/>
        <v>95.238095238095227</v>
      </c>
      <c r="F14" s="12">
        <f t="shared" si="2"/>
        <v>1</v>
      </c>
      <c r="G14" s="13">
        <f t="shared" si="3"/>
        <v>4.7619047619047619</v>
      </c>
      <c r="H14" s="73">
        <f t="shared" si="0"/>
        <v>21</v>
      </c>
      <c r="I14" s="73">
        <v>0</v>
      </c>
      <c r="J14" s="12" t="s">
        <v>244</v>
      </c>
    </row>
    <row r="15" spans="1:10" ht="24.6">
      <c r="A15" s="119" t="s">
        <v>223</v>
      </c>
      <c r="B15" s="119"/>
      <c r="C15" s="92">
        <f>SUM(C8:C14)</f>
        <v>88</v>
      </c>
      <c r="D15" s="103">
        <f>'สรุปUnit Cost และ HGR'!U94</f>
        <v>79</v>
      </c>
      <c r="E15" s="93">
        <f t="shared" si="1"/>
        <v>89.772727272727266</v>
      </c>
      <c r="F15" s="94">
        <f>SUM(F8:F14)</f>
        <v>9</v>
      </c>
      <c r="G15" s="95">
        <f>F15/H15*100</f>
        <v>10.227272727272728</v>
      </c>
      <c r="H15" s="92">
        <f t="shared" si="0"/>
        <v>88</v>
      </c>
      <c r="I15" s="92">
        <f>SUM(I8:I14)</f>
        <v>0</v>
      </c>
      <c r="J15" s="99"/>
    </row>
    <row r="16" spans="1:10" ht="24.6">
      <c r="A16" s="118" t="s">
        <v>305</v>
      </c>
      <c r="B16" s="118"/>
      <c r="C16" s="118"/>
      <c r="D16" s="118"/>
      <c r="E16" s="118"/>
      <c r="F16" s="118"/>
      <c r="G16" s="118"/>
      <c r="H16" s="118"/>
      <c r="I16" s="118"/>
      <c r="J16" s="118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U102"/>
  <sheetViews>
    <sheetView zoomScale="60" zoomScaleNormal="6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J114" sqref="J114"/>
    </sheetView>
  </sheetViews>
  <sheetFormatPr defaultColWidth="9" defaultRowHeight="21"/>
  <cols>
    <col min="1" max="1" width="5.109375" style="17" customWidth="1"/>
    <col min="2" max="2" width="8.88671875" style="8" customWidth="1"/>
    <col min="3" max="3" width="9" style="8"/>
    <col min="4" max="4" width="18.21875" style="8" customWidth="1"/>
    <col min="5" max="5" width="6.88671875" style="17" customWidth="1"/>
    <col min="6" max="6" width="11.21875" style="17" customWidth="1"/>
    <col min="7" max="7" width="8.88671875" style="17" customWidth="1"/>
    <col min="8" max="8" width="10.88671875" style="8" customWidth="1"/>
    <col min="9" max="9" width="6.44140625" style="8" customWidth="1"/>
    <col min="10" max="10" width="20" style="8" customWidth="1"/>
    <col min="11" max="11" width="16.55468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1" customWidth="1"/>
    <col min="22" max="16384" width="9" style="8"/>
  </cols>
  <sheetData>
    <row r="1" spans="1:21" ht="24.6">
      <c r="D1" s="105" t="s">
        <v>306</v>
      </c>
      <c r="E1" s="105"/>
      <c r="F1" s="105"/>
      <c r="G1" s="105"/>
      <c r="H1" s="105"/>
      <c r="S1" s="128"/>
      <c r="T1" s="128"/>
      <c r="U1" s="128"/>
    </row>
    <row r="2" spans="1:21">
      <c r="B2" s="133" t="s">
        <v>315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8"/>
      <c r="Q2" s="18"/>
      <c r="R2" s="18"/>
      <c r="S2" s="18"/>
      <c r="T2" s="18"/>
      <c r="U2" s="18"/>
    </row>
    <row r="3" spans="1:21" s="19" customFormat="1">
      <c r="A3" s="124" t="s">
        <v>180</v>
      </c>
      <c r="B3" s="124" t="s">
        <v>88</v>
      </c>
      <c r="C3" s="124" t="s">
        <v>176</v>
      </c>
      <c r="D3" s="124" t="s">
        <v>181</v>
      </c>
      <c r="E3" s="131" t="s">
        <v>182</v>
      </c>
      <c r="F3" s="131" t="s">
        <v>214</v>
      </c>
      <c r="G3" s="131" t="s">
        <v>215</v>
      </c>
      <c r="H3" s="129" t="s">
        <v>188</v>
      </c>
      <c r="I3" s="126" t="s">
        <v>241</v>
      </c>
      <c r="J3" s="126" t="s">
        <v>187</v>
      </c>
      <c r="K3" s="134" t="s">
        <v>210</v>
      </c>
      <c r="L3" s="135"/>
      <c r="M3" s="135"/>
      <c r="N3" s="136"/>
      <c r="O3" s="137" t="s">
        <v>224</v>
      </c>
      <c r="P3" s="138"/>
      <c r="Q3" s="138"/>
      <c r="R3" s="139"/>
      <c r="S3" s="140" t="s">
        <v>225</v>
      </c>
      <c r="T3" s="140"/>
      <c r="U3" s="140"/>
    </row>
    <row r="4" spans="1:21" s="23" customFormat="1" ht="63">
      <c r="A4" s="125"/>
      <c r="B4" s="125"/>
      <c r="C4" s="125"/>
      <c r="D4" s="125"/>
      <c r="E4" s="132"/>
      <c r="F4" s="132"/>
      <c r="G4" s="132"/>
      <c r="H4" s="130"/>
      <c r="I4" s="127"/>
      <c r="J4" s="127"/>
      <c r="K4" s="20" t="s">
        <v>189</v>
      </c>
      <c r="L4" s="20" t="s">
        <v>190</v>
      </c>
      <c r="M4" s="20" t="s">
        <v>191</v>
      </c>
      <c r="N4" s="20" t="s">
        <v>209</v>
      </c>
      <c r="O4" s="21" t="s">
        <v>192</v>
      </c>
      <c r="P4" s="22" t="s">
        <v>193</v>
      </c>
      <c r="Q4" s="21" t="s">
        <v>194</v>
      </c>
      <c r="R4" s="21" t="s">
        <v>209</v>
      </c>
      <c r="S4" s="20" t="s">
        <v>211</v>
      </c>
      <c r="T4" s="20" t="s">
        <v>212</v>
      </c>
      <c r="U4" s="38" t="s">
        <v>213</v>
      </c>
    </row>
    <row r="5" spans="1:21" s="11" customFormat="1" ht="27" hidden="1">
      <c r="A5" s="24" t="s">
        <v>195</v>
      </c>
      <c r="B5" s="32" t="s">
        <v>165</v>
      </c>
      <c r="C5" s="32" t="s">
        <v>5</v>
      </c>
      <c r="D5" s="32" t="s">
        <v>166</v>
      </c>
      <c r="E5" s="24" t="s">
        <v>186</v>
      </c>
      <c r="F5" s="24" t="s">
        <v>196</v>
      </c>
      <c r="G5" s="24">
        <v>392</v>
      </c>
      <c r="H5" s="33">
        <v>106378</v>
      </c>
      <c r="I5" s="24">
        <v>16</v>
      </c>
      <c r="J5" s="34" t="s">
        <v>228</v>
      </c>
      <c r="K5" s="35">
        <v>348469784.79706419</v>
      </c>
      <c r="L5" s="35">
        <v>313343</v>
      </c>
      <c r="M5" s="36">
        <v>1112.1033014845207</v>
      </c>
      <c r="N5" s="27">
        <v>1173.1099999999999</v>
      </c>
      <c r="O5" s="35">
        <v>457708155.11293602</v>
      </c>
      <c r="P5" s="35">
        <v>32945.126300000004</v>
      </c>
      <c r="Q5" s="37">
        <v>13893.045998519543</v>
      </c>
      <c r="R5" s="28">
        <v>18374.84</v>
      </c>
      <c r="S5" s="16" t="str">
        <f t="shared" ref="S5:S36" si="0">IF(AND(M5&lt;=N5),"1","0")</f>
        <v>1</v>
      </c>
      <c r="T5" s="16" t="str">
        <f>IF(AND(Q5&lt;=R5),"1","0")</f>
        <v>1</v>
      </c>
      <c r="U5" s="16" t="str">
        <f t="shared" ref="U5:U36" si="1">IF(AND(M5&lt;=N5,Q5&lt;=R5),"1","0")</f>
        <v>1</v>
      </c>
    </row>
    <row r="6" spans="1:21" s="11" customFormat="1" ht="27" hidden="1">
      <c r="A6" s="24" t="s">
        <v>195</v>
      </c>
      <c r="B6" s="32" t="s">
        <v>165</v>
      </c>
      <c r="C6" s="32" t="s">
        <v>63</v>
      </c>
      <c r="D6" s="32" t="s">
        <v>167</v>
      </c>
      <c r="E6" s="24" t="s">
        <v>185</v>
      </c>
      <c r="F6" s="24" t="s">
        <v>197</v>
      </c>
      <c r="G6" s="24">
        <v>30</v>
      </c>
      <c r="H6" s="33">
        <v>39229</v>
      </c>
      <c r="I6" s="24">
        <v>6</v>
      </c>
      <c r="J6" s="34" t="s">
        <v>229</v>
      </c>
      <c r="K6" s="35">
        <v>80421334.391313761</v>
      </c>
      <c r="L6" s="35">
        <v>83945</v>
      </c>
      <c r="M6" s="36">
        <v>958.02411568662535</v>
      </c>
      <c r="N6" s="27">
        <v>982.56</v>
      </c>
      <c r="O6" s="35">
        <v>15335839.768686231</v>
      </c>
      <c r="P6" s="35">
        <v>1004.1385</v>
      </c>
      <c r="Q6" s="37">
        <v>15272.633972989015</v>
      </c>
      <c r="R6" s="28">
        <v>18560.68</v>
      </c>
      <c r="S6" s="16" t="str">
        <f t="shared" si="0"/>
        <v>1</v>
      </c>
      <c r="T6" s="16" t="str">
        <f t="shared" ref="T6:T69" si="2">IF(AND(Q6&lt;=R6),"1","0")</f>
        <v>1</v>
      </c>
      <c r="U6" s="16" t="str">
        <f t="shared" si="1"/>
        <v>1</v>
      </c>
    </row>
    <row r="7" spans="1:21" s="11" customFormat="1" ht="27" hidden="1">
      <c r="A7" s="24" t="s">
        <v>195</v>
      </c>
      <c r="B7" s="32" t="s">
        <v>165</v>
      </c>
      <c r="C7" s="32" t="s">
        <v>64</v>
      </c>
      <c r="D7" s="32" t="s">
        <v>168</v>
      </c>
      <c r="E7" s="24" t="s">
        <v>185</v>
      </c>
      <c r="F7" s="24" t="s">
        <v>197</v>
      </c>
      <c r="G7" s="24">
        <v>40</v>
      </c>
      <c r="H7" s="33">
        <v>44414</v>
      </c>
      <c r="I7" s="24">
        <v>6</v>
      </c>
      <c r="J7" s="34" t="s">
        <v>229</v>
      </c>
      <c r="K7" s="35">
        <v>67261447.627914101</v>
      </c>
      <c r="L7" s="35">
        <v>70482</v>
      </c>
      <c r="M7" s="36">
        <v>954.30673970537305</v>
      </c>
      <c r="N7" s="27">
        <v>982.56</v>
      </c>
      <c r="O7" s="35">
        <v>21744073.562085908</v>
      </c>
      <c r="P7" s="35">
        <v>1230.3079</v>
      </c>
      <c r="Q7" s="37">
        <v>17673.684418417462</v>
      </c>
      <c r="R7" s="28">
        <v>18560.68</v>
      </c>
      <c r="S7" s="16" t="str">
        <f t="shared" si="0"/>
        <v>1</v>
      </c>
      <c r="T7" s="16" t="str">
        <f t="shared" si="2"/>
        <v>1</v>
      </c>
      <c r="U7" s="16" t="str">
        <f t="shared" si="1"/>
        <v>1</v>
      </c>
    </row>
    <row r="8" spans="1:21" s="11" customFormat="1" ht="27" hidden="1">
      <c r="A8" s="24" t="s">
        <v>195</v>
      </c>
      <c r="B8" s="32" t="s">
        <v>165</v>
      </c>
      <c r="C8" s="32" t="s">
        <v>65</v>
      </c>
      <c r="D8" s="32" t="s">
        <v>169</v>
      </c>
      <c r="E8" s="24" t="s">
        <v>185</v>
      </c>
      <c r="F8" s="24" t="s">
        <v>197</v>
      </c>
      <c r="G8" s="24">
        <v>43</v>
      </c>
      <c r="H8" s="33">
        <v>26994</v>
      </c>
      <c r="I8" s="24">
        <v>5</v>
      </c>
      <c r="J8" s="34" t="s">
        <v>230</v>
      </c>
      <c r="K8" s="35">
        <v>68891326.933901533</v>
      </c>
      <c r="L8" s="35">
        <v>77770</v>
      </c>
      <c r="M8" s="36">
        <v>885.83421542884832</v>
      </c>
      <c r="N8" s="27">
        <v>1010.31</v>
      </c>
      <c r="O8" s="35">
        <v>28530392.33609847</v>
      </c>
      <c r="P8" s="35">
        <v>1381.6933999999999</v>
      </c>
      <c r="Q8" s="37">
        <v>20648.859100071313</v>
      </c>
      <c r="R8" s="28">
        <v>22292.55</v>
      </c>
      <c r="S8" s="16" t="str">
        <f t="shared" si="0"/>
        <v>1</v>
      </c>
      <c r="T8" s="16" t="str">
        <f t="shared" si="2"/>
        <v>1</v>
      </c>
      <c r="U8" s="16" t="str">
        <f t="shared" si="1"/>
        <v>1</v>
      </c>
    </row>
    <row r="9" spans="1:21" s="11" customFormat="1" ht="27" hidden="1">
      <c r="A9" s="24" t="s">
        <v>195</v>
      </c>
      <c r="B9" s="32" t="s">
        <v>165</v>
      </c>
      <c r="C9" s="32" t="s">
        <v>66</v>
      </c>
      <c r="D9" s="32" t="s">
        <v>170</v>
      </c>
      <c r="E9" s="24" t="s">
        <v>185</v>
      </c>
      <c r="F9" s="24" t="s">
        <v>197</v>
      </c>
      <c r="G9" s="24">
        <v>36</v>
      </c>
      <c r="H9" s="33">
        <v>17669</v>
      </c>
      <c r="I9" s="24">
        <v>5</v>
      </c>
      <c r="J9" s="34" t="s">
        <v>230</v>
      </c>
      <c r="K9" s="35">
        <v>47451404.073085092</v>
      </c>
      <c r="L9" s="35">
        <v>48422</v>
      </c>
      <c r="M9" s="36">
        <v>979.95547629352552</v>
      </c>
      <c r="N9" s="27">
        <v>1010.31</v>
      </c>
      <c r="O9" s="35">
        <v>13356061.016914908</v>
      </c>
      <c r="P9" s="35">
        <v>837.66359999999997</v>
      </c>
      <c r="Q9" s="37">
        <v>15944.420907050167</v>
      </c>
      <c r="R9" s="28">
        <v>22292.55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7" hidden="1">
      <c r="A10" s="24" t="s">
        <v>195</v>
      </c>
      <c r="B10" s="32" t="s">
        <v>165</v>
      </c>
      <c r="C10" s="32" t="s">
        <v>67</v>
      </c>
      <c r="D10" s="32" t="s">
        <v>171</v>
      </c>
      <c r="E10" s="24" t="s">
        <v>185</v>
      </c>
      <c r="F10" s="24" t="s">
        <v>197</v>
      </c>
      <c r="G10" s="24">
        <v>30</v>
      </c>
      <c r="H10" s="33">
        <v>32646</v>
      </c>
      <c r="I10" s="24">
        <v>6</v>
      </c>
      <c r="J10" s="34" t="s">
        <v>229</v>
      </c>
      <c r="K10" s="35">
        <v>79874919.909425065</v>
      </c>
      <c r="L10" s="35">
        <v>93608</v>
      </c>
      <c r="M10" s="36">
        <v>853.29159804103347</v>
      </c>
      <c r="N10" s="27">
        <v>982.56</v>
      </c>
      <c r="O10" s="35">
        <v>18657842.710574914</v>
      </c>
      <c r="P10" s="35">
        <v>1308.5740000000001</v>
      </c>
      <c r="Q10" s="37">
        <v>14258.148725692939</v>
      </c>
      <c r="R10" s="28">
        <v>18560.68</v>
      </c>
      <c r="S10" s="16" t="str">
        <f t="shared" si="0"/>
        <v>1</v>
      </c>
      <c r="T10" s="16" t="str">
        <f t="shared" si="2"/>
        <v>1</v>
      </c>
      <c r="U10" s="16" t="str">
        <f t="shared" si="1"/>
        <v>1</v>
      </c>
    </row>
    <row r="11" spans="1:21" s="11" customFormat="1" ht="27" hidden="1">
      <c r="A11" s="24" t="s">
        <v>195</v>
      </c>
      <c r="B11" s="32" t="s">
        <v>165</v>
      </c>
      <c r="C11" s="32" t="s">
        <v>68</v>
      </c>
      <c r="D11" s="32" t="s">
        <v>172</v>
      </c>
      <c r="E11" s="24" t="s">
        <v>185</v>
      </c>
      <c r="F11" s="24" t="s">
        <v>197</v>
      </c>
      <c r="G11" s="24">
        <v>61</v>
      </c>
      <c r="H11" s="33">
        <v>54029</v>
      </c>
      <c r="I11" s="24">
        <v>6</v>
      </c>
      <c r="J11" s="34" t="s">
        <v>229</v>
      </c>
      <c r="K11" s="35">
        <v>83081714.103624716</v>
      </c>
      <c r="L11" s="35">
        <v>95470</v>
      </c>
      <c r="M11" s="36">
        <v>870.23896620534947</v>
      </c>
      <c r="N11" s="27">
        <v>982.56</v>
      </c>
      <c r="O11" s="35">
        <v>34736725.296375282</v>
      </c>
      <c r="P11" s="35">
        <v>2510.3103999999998</v>
      </c>
      <c r="Q11" s="37">
        <v>13837.621553245082</v>
      </c>
      <c r="R11" s="28">
        <v>18560.68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7" hidden="1">
      <c r="A12" s="24" t="s">
        <v>195</v>
      </c>
      <c r="B12" s="32" t="s">
        <v>165</v>
      </c>
      <c r="C12" s="32" t="s">
        <v>69</v>
      </c>
      <c r="D12" s="32" t="s">
        <v>173</v>
      </c>
      <c r="E12" s="24" t="s">
        <v>185</v>
      </c>
      <c r="F12" s="24" t="s">
        <v>199</v>
      </c>
      <c r="G12" s="24">
        <v>90</v>
      </c>
      <c r="H12" s="33">
        <v>53438</v>
      </c>
      <c r="I12" s="24">
        <v>12</v>
      </c>
      <c r="J12" s="34" t="s">
        <v>235</v>
      </c>
      <c r="K12" s="35">
        <v>150329212.66342959</v>
      </c>
      <c r="L12" s="35">
        <v>159015</v>
      </c>
      <c r="M12" s="36">
        <v>945.37755974863751</v>
      </c>
      <c r="N12" s="27">
        <v>1018.88</v>
      </c>
      <c r="O12" s="35">
        <v>51668415.496570453</v>
      </c>
      <c r="P12" s="35">
        <v>3555.8910999999998</v>
      </c>
      <c r="Q12" s="37">
        <v>14530.370600092465</v>
      </c>
      <c r="R12" s="28">
        <v>20000.66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7" hidden="1">
      <c r="A13" s="24" t="s">
        <v>195</v>
      </c>
      <c r="B13" s="32" t="s">
        <v>165</v>
      </c>
      <c r="C13" s="32" t="s">
        <v>70</v>
      </c>
      <c r="D13" s="32" t="s">
        <v>174</v>
      </c>
      <c r="E13" s="24" t="s">
        <v>185</v>
      </c>
      <c r="F13" s="24" t="s">
        <v>197</v>
      </c>
      <c r="G13" s="24">
        <v>48</v>
      </c>
      <c r="H13" s="33">
        <v>37692</v>
      </c>
      <c r="I13" s="24">
        <v>6</v>
      </c>
      <c r="J13" s="34" t="s">
        <v>229</v>
      </c>
      <c r="K13" s="35">
        <v>75712577.485527605</v>
      </c>
      <c r="L13" s="35">
        <v>79717</v>
      </c>
      <c r="M13" s="36">
        <v>949.76701940022338</v>
      </c>
      <c r="N13" s="27">
        <v>982.56</v>
      </c>
      <c r="O13" s="35">
        <v>23367124.344472382</v>
      </c>
      <c r="P13" s="35">
        <v>1498.6309999999999</v>
      </c>
      <c r="Q13" s="37">
        <v>15592.313481085326</v>
      </c>
      <c r="R13" s="28">
        <v>18560.68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7" hidden="1">
      <c r="A14" s="24" t="s">
        <v>195</v>
      </c>
      <c r="B14" s="32" t="s">
        <v>165</v>
      </c>
      <c r="C14" s="32" t="s">
        <v>71</v>
      </c>
      <c r="D14" s="32" t="s">
        <v>175</v>
      </c>
      <c r="E14" s="24" t="s">
        <v>185</v>
      </c>
      <c r="F14" s="24" t="s">
        <v>197</v>
      </c>
      <c r="G14" s="24">
        <v>50</v>
      </c>
      <c r="H14" s="33">
        <v>43356</v>
      </c>
      <c r="I14" s="24">
        <v>6</v>
      </c>
      <c r="J14" s="34" t="s">
        <v>229</v>
      </c>
      <c r="K14" s="35">
        <v>79003186.223171234</v>
      </c>
      <c r="L14" s="35">
        <v>86397</v>
      </c>
      <c r="M14" s="36">
        <v>914.42048014596844</v>
      </c>
      <c r="N14" s="27">
        <v>982.56</v>
      </c>
      <c r="O14" s="35">
        <v>33070980.106828768</v>
      </c>
      <c r="P14" s="35">
        <v>1881.2265</v>
      </c>
      <c r="Q14" s="37">
        <v>17579.478126014474</v>
      </c>
      <c r="R14" s="28">
        <v>18560.68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7" hidden="1">
      <c r="A15" s="24" t="s">
        <v>195</v>
      </c>
      <c r="B15" s="32" t="s">
        <v>165</v>
      </c>
      <c r="C15" s="32" t="s">
        <v>76</v>
      </c>
      <c r="D15" s="32" t="s">
        <v>307</v>
      </c>
      <c r="E15" s="24" t="s">
        <v>185</v>
      </c>
      <c r="F15" s="24" t="s">
        <v>199</v>
      </c>
      <c r="G15" s="24">
        <v>234</v>
      </c>
      <c r="H15" s="33">
        <v>60381</v>
      </c>
      <c r="I15" s="24">
        <v>13</v>
      </c>
      <c r="J15" s="34" t="s">
        <v>232</v>
      </c>
      <c r="K15" s="35">
        <v>135477594.62930641</v>
      </c>
      <c r="L15" s="35">
        <v>137027</v>
      </c>
      <c r="M15" s="36">
        <v>988.69270019270948</v>
      </c>
      <c r="N15" s="27">
        <v>1012.86</v>
      </c>
      <c r="O15" s="35">
        <v>111738754.41069363</v>
      </c>
      <c r="P15" s="35">
        <v>9106.1200000000008</v>
      </c>
      <c r="Q15" s="37">
        <v>12270.731597068085</v>
      </c>
      <c r="R15" s="28">
        <v>17847.25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7" hidden="1">
      <c r="A16" s="24" t="s">
        <v>195</v>
      </c>
      <c r="B16" s="32" t="s">
        <v>165</v>
      </c>
      <c r="C16" s="32" t="s">
        <v>87</v>
      </c>
      <c r="D16" s="32" t="s">
        <v>200</v>
      </c>
      <c r="E16" s="24" t="s">
        <v>185</v>
      </c>
      <c r="F16" s="24" t="s">
        <v>201</v>
      </c>
      <c r="G16" s="24">
        <v>20</v>
      </c>
      <c r="H16" s="33">
        <v>11638</v>
      </c>
      <c r="I16" s="24">
        <v>2</v>
      </c>
      <c r="J16" s="34" t="s">
        <v>233</v>
      </c>
      <c r="K16" s="35">
        <v>25867626.246847365</v>
      </c>
      <c r="L16" s="35">
        <v>33207</v>
      </c>
      <c r="M16" s="36">
        <v>778.98112587247761</v>
      </c>
      <c r="N16" s="27">
        <v>1227.08</v>
      </c>
      <c r="O16" s="35">
        <v>9963755.3631526306</v>
      </c>
      <c r="P16" s="35">
        <v>671.22799999999995</v>
      </c>
      <c r="Q16" s="37">
        <v>14844.069918347612</v>
      </c>
      <c r="R16" s="28">
        <v>25036.73</v>
      </c>
      <c r="S16" s="16" t="str">
        <f t="shared" si="0"/>
        <v>1</v>
      </c>
      <c r="T16" s="16" t="str">
        <f t="shared" si="2"/>
        <v>1</v>
      </c>
      <c r="U16" s="16" t="str">
        <f t="shared" si="1"/>
        <v>1</v>
      </c>
    </row>
    <row r="17" spans="1:21" s="11" customFormat="1" ht="27" hidden="1">
      <c r="A17" s="24" t="s">
        <v>195</v>
      </c>
      <c r="B17" s="32" t="s">
        <v>89</v>
      </c>
      <c r="C17" s="32" t="s">
        <v>37</v>
      </c>
      <c r="D17" s="32" t="s">
        <v>90</v>
      </c>
      <c r="E17" s="24" t="s">
        <v>186</v>
      </c>
      <c r="F17" s="24" t="s">
        <v>196</v>
      </c>
      <c r="G17" s="24">
        <v>273</v>
      </c>
      <c r="H17" s="33">
        <v>76101</v>
      </c>
      <c r="I17" s="24">
        <v>16</v>
      </c>
      <c r="J17" s="34" t="s">
        <v>228</v>
      </c>
      <c r="K17" s="35">
        <v>243926921.20066625</v>
      </c>
      <c r="L17" s="35">
        <v>201724</v>
      </c>
      <c r="M17" s="36">
        <v>1209.211205412674</v>
      </c>
      <c r="N17" s="27">
        <v>1173.1099999999999</v>
      </c>
      <c r="O17" s="35">
        <v>336304597.94933379</v>
      </c>
      <c r="P17" s="35">
        <v>21714.337200000002</v>
      </c>
      <c r="Q17" s="37">
        <v>15487.675025574061</v>
      </c>
      <c r="R17" s="28">
        <v>18374.84</v>
      </c>
      <c r="S17" s="16" t="str">
        <f t="shared" si="0"/>
        <v>0</v>
      </c>
      <c r="T17" s="16" t="str">
        <f t="shared" si="2"/>
        <v>1</v>
      </c>
      <c r="U17" s="16" t="str">
        <f t="shared" si="1"/>
        <v>0</v>
      </c>
    </row>
    <row r="18" spans="1:21" s="11" customFormat="1" ht="27" hidden="1">
      <c r="A18" s="24" t="s">
        <v>195</v>
      </c>
      <c r="B18" s="32" t="s">
        <v>89</v>
      </c>
      <c r="C18" s="32" t="s">
        <v>38</v>
      </c>
      <c r="D18" s="32" t="s">
        <v>91</v>
      </c>
      <c r="E18" s="24" t="s">
        <v>185</v>
      </c>
      <c r="F18" s="24" t="s">
        <v>197</v>
      </c>
      <c r="G18" s="24">
        <v>37</v>
      </c>
      <c r="H18" s="33">
        <v>41639</v>
      </c>
      <c r="I18" s="24">
        <v>6</v>
      </c>
      <c r="J18" s="34" t="s">
        <v>229</v>
      </c>
      <c r="K18" s="35">
        <v>72722113.319069147</v>
      </c>
      <c r="L18" s="35">
        <v>80521</v>
      </c>
      <c r="M18" s="36">
        <v>903.14468671612553</v>
      </c>
      <c r="N18" s="27">
        <v>982.56</v>
      </c>
      <c r="O18" s="35">
        <v>25499595.650930855</v>
      </c>
      <c r="P18" s="35">
        <v>1933.3183999999999</v>
      </c>
      <c r="Q18" s="37">
        <v>13189.547904230807</v>
      </c>
      <c r="R18" s="28">
        <v>18560.68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7" hidden="1">
      <c r="A19" s="24" t="s">
        <v>195</v>
      </c>
      <c r="B19" s="32" t="s">
        <v>89</v>
      </c>
      <c r="C19" s="32" t="s">
        <v>40</v>
      </c>
      <c r="D19" s="32" t="s">
        <v>92</v>
      </c>
      <c r="E19" s="24" t="s">
        <v>185</v>
      </c>
      <c r="F19" s="24" t="s">
        <v>198</v>
      </c>
      <c r="G19" s="24">
        <v>73</v>
      </c>
      <c r="H19" s="33">
        <v>48907</v>
      </c>
      <c r="I19" s="24">
        <v>9</v>
      </c>
      <c r="J19" s="34" t="s">
        <v>296</v>
      </c>
      <c r="K19" s="35">
        <v>87525435.997710019</v>
      </c>
      <c r="L19" s="35">
        <v>111308</v>
      </c>
      <c r="M19" s="36">
        <v>786.33553740710477</v>
      </c>
      <c r="N19" s="27">
        <v>992.97</v>
      </c>
      <c r="O19" s="35">
        <v>48809129.332289986</v>
      </c>
      <c r="P19" s="35">
        <v>4433.8206</v>
      </c>
      <c r="Q19" s="37">
        <v>11008.368117620723</v>
      </c>
      <c r="R19" s="28">
        <v>19459.21</v>
      </c>
      <c r="S19" s="16" t="str">
        <f t="shared" si="0"/>
        <v>1</v>
      </c>
      <c r="T19" s="16" t="str">
        <f t="shared" si="2"/>
        <v>1</v>
      </c>
      <c r="U19" s="16" t="str">
        <f t="shared" si="1"/>
        <v>1</v>
      </c>
    </row>
    <row r="20" spans="1:21" s="11" customFormat="1" ht="27" hidden="1">
      <c r="A20" s="24" t="s">
        <v>195</v>
      </c>
      <c r="B20" s="32" t="s">
        <v>89</v>
      </c>
      <c r="C20" s="32" t="s">
        <v>43</v>
      </c>
      <c r="D20" s="32" t="s">
        <v>93</v>
      </c>
      <c r="E20" s="24" t="s">
        <v>185</v>
      </c>
      <c r="F20" s="24" t="s">
        <v>199</v>
      </c>
      <c r="G20" s="24">
        <v>125</v>
      </c>
      <c r="H20" s="33">
        <v>53566</v>
      </c>
      <c r="I20" s="24">
        <v>13</v>
      </c>
      <c r="J20" s="34" t="s">
        <v>232</v>
      </c>
      <c r="K20" s="35">
        <v>101067305.10952562</v>
      </c>
      <c r="L20" s="35">
        <v>97744</v>
      </c>
      <c r="M20" s="36">
        <v>1034.0000931977986</v>
      </c>
      <c r="N20" s="27">
        <v>1012.86</v>
      </c>
      <c r="O20" s="35">
        <v>69453115.180474356</v>
      </c>
      <c r="P20" s="35">
        <v>4365.621799999999</v>
      </c>
      <c r="Q20" s="37">
        <v>15909.100321167163</v>
      </c>
      <c r="R20" s="28">
        <v>17847.25</v>
      </c>
      <c r="S20" s="16" t="str">
        <f t="shared" si="0"/>
        <v>0</v>
      </c>
      <c r="T20" s="16" t="str">
        <f t="shared" si="2"/>
        <v>1</v>
      </c>
      <c r="U20" s="16" t="str">
        <f t="shared" si="1"/>
        <v>0</v>
      </c>
    </row>
    <row r="21" spans="1:21" s="11" customFormat="1" ht="27" hidden="1">
      <c r="A21" s="24" t="s">
        <v>195</v>
      </c>
      <c r="B21" s="32" t="s">
        <v>89</v>
      </c>
      <c r="C21" s="32" t="s">
        <v>44</v>
      </c>
      <c r="D21" s="32" t="s">
        <v>94</v>
      </c>
      <c r="E21" s="24" t="s">
        <v>185</v>
      </c>
      <c r="F21" s="24" t="s">
        <v>197</v>
      </c>
      <c r="G21" s="24">
        <v>41</v>
      </c>
      <c r="H21" s="33">
        <v>30903</v>
      </c>
      <c r="I21" s="24">
        <v>6</v>
      </c>
      <c r="J21" s="34" t="s">
        <v>229</v>
      </c>
      <c r="K21" s="35">
        <v>66576455.319337726</v>
      </c>
      <c r="L21" s="35">
        <v>80943</v>
      </c>
      <c r="M21" s="36">
        <v>822.51035073246271</v>
      </c>
      <c r="N21" s="27">
        <v>982.56</v>
      </c>
      <c r="O21" s="35">
        <v>29425470.240662269</v>
      </c>
      <c r="P21" s="35">
        <v>1782.3458999999998</v>
      </c>
      <c r="Q21" s="37">
        <v>16509.404959307994</v>
      </c>
      <c r="R21" s="28">
        <v>18560.68</v>
      </c>
      <c r="S21" s="16" t="str">
        <f t="shared" si="0"/>
        <v>1</v>
      </c>
      <c r="T21" s="16" t="str">
        <f t="shared" si="2"/>
        <v>1</v>
      </c>
      <c r="U21" s="16" t="str">
        <f t="shared" si="1"/>
        <v>1</v>
      </c>
    </row>
    <row r="22" spans="1:21" s="11" customFormat="1" ht="27" hidden="1">
      <c r="A22" s="24" t="s">
        <v>195</v>
      </c>
      <c r="B22" s="32" t="s">
        <v>89</v>
      </c>
      <c r="C22" s="32" t="s">
        <v>45</v>
      </c>
      <c r="D22" s="32" t="s">
        <v>95</v>
      </c>
      <c r="E22" s="24" t="s">
        <v>185</v>
      </c>
      <c r="F22" s="24" t="s">
        <v>197</v>
      </c>
      <c r="G22" s="24">
        <v>52</v>
      </c>
      <c r="H22" s="33">
        <v>31150</v>
      </c>
      <c r="I22" s="24">
        <v>6</v>
      </c>
      <c r="J22" s="34" t="s">
        <v>229</v>
      </c>
      <c r="K22" s="35">
        <v>63096622.724207103</v>
      </c>
      <c r="L22" s="35">
        <v>65936</v>
      </c>
      <c r="M22" s="36">
        <v>956.93737448748948</v>
      </c>
      <c r="N22" s="27">
        <v>982.56</v>
      </c>
      <c r="O22" s="35">
        <v>34386830.855792895</v>
      </c>
      <c r="P22" s="35">
        <v>2299.7102</v>
      </c>
      <c r="Q22" s="37">
        <v>14952.680061945586</v>
      </c>
      <c r="R22" s="28">
        <v>18560.68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7" hidden="1">
      <c r="A23" s="24" t="s">
        <v>195</v>
      </c>
      <c r="B23" s="32" t="s">
        <v>89</v>
      </c>
      <c r="C23" s="32" t="s">
        <v>46</v>
      </c>
      <c r="D23" s="32" t="s">
        <v>96</v>
      </c>
      <c r="E23" s="24" t="s">
        <v>185</v>
      </c>
      <c r="F23" s="24" t="s">
        <v>197</v>
      </c>
      <c r="G23" s="24">
        <v>38</v>
      </c>
      <c r="H23" s="33">
        <v>31592</v>
      </c>
      <c r="I23" s="24">
        <v>6</v>
      </c>
      <c r="J23" s="34" t="s">
        <v>229</v>
      </c>
      <c r="K23" s="35">
        <v>61130840.239172198</v>
      </c>
      <c r="L23" s="35">
        <v>66912</v>
      </c>
      <c r="M23" s="36">
        <v>913.60055355051702</v>
      </c>
      <c r="N23" s="27">
        <v>982.56</v>
      </c>
      <c r="O23" s="35">
        <v>22619785.010827806</v>
      </c>
      <c r="P23" s="35">
        <v>1436.5597</v>
      </c>
      <c r="Q23" s="37">
        <v>15745.802287804541</v>
      </c>
      <c r="R23" s="28">
        <v>18560.68</v>
      </c>
      <c r="S23" s="16" t="str">
        <f t="shared" si="0"/>
        <v>1</v>
      </c>
      <c r="T23" s="16" t="str">
        <f t="shared" si="2"/>
        <v>1</v>
      </c>
      <c r="U23" s="16" t="str">
        <f t="shared" si="1"/>
        <v>1</v>
      </c>
    </row>
    <row r="24" spans="1:21" s="11" customFormat="1" ht="27" hidden="1">
      <c r="A24" s="24" t="s">
        <v>195</v>
      </c>
      <c r="B24" s="32" t="s">
        <v>89</v>
      </c>
      <c r="C24" s="32" t="s">
        <v>47</v>
      </c>
      <c r="D24" s="32" t="s">
        <v>97</v>
      </c>
      <c r="E24" s="24" t="s">
        <v>185</v>
      </c>
      <c r="F24" s="24" t="s">
        <v>201</v>
      </c>
      <c r="G24" s="24">
        <v>32</v>
      </c>
      <c r="H24" s="33">
        <v>11241</v>
      </c>
      <c r="I24" s="24">
        <v>2</v>
      </c>
      <c r="J24" s="34" t="s">
        <v>233</v>
      </c>
      <c r="K24" s="35">
        <v>38326557.50533051</v>
      </c>
      <c r="L24" s="35">
        <v>34619</v>
      </c>
      <c r="M24" s="36">
        <v>1107.0960312351747</v>
      </c>
      <c r="N24" s="27">
        <v>1227.08</v>
      </c>
      <c r="O24" s="35">
        <v>11748533.114669491</v>
      </c>
      <c r="P24" s="35">
        <v>699.48780000000011</v>
      </c>
      <c r="Q24" s="37">
        <v>16795.908541463465</v>
      </c>
      <c r="R24" s="28">
        <v>25036.73</v>
      </c>
      <c r="S24" s="16" t="str">
        <f t="shared" si="0"/>
        <v>1</v>
      </c>
      <c r="T24" s="16" t="str">
        <f t="shared" si="2"/>
        <v>1</v>
      </c>
      <c r="U24" s="16" t="str">
        <f t="shared" si="1"/>
        <v>1</v>
      </c>
    </row>
    <row r="25" spans="1:21" s="11" customFormat="1" ht="27" hidden="1">
      <c r="A25" s="24" t="s">
        <v>195</v>
      </c>
      <c r="B25" s="32" t="s">
        <v>125</v>
      </c>
      <c r="C25" s="32" t="s">
        <v>2</v>
      </c>
      <c r="D25" s="32" t="s">
        <v>126</v>
      </c>
      <c r="E25" s="24" t="s">
        <v>186</v>
      </c>
      <c r="F25" s="24" t="s">
        <v>196</v>
      </c>
      <c r="G25" s="24">
        <v>558</v>
      </c>
      <c r="H25" s="33">
        <v>92386</v>
      </c>
      <c r="I25" s="24">
        <v>17</v>
      </c>
      <c r="J25" s="34" t="s">
        <v>234</v>
      </c>
      <c r="K25" s="35">
        <v>386973450.46687692</v>
      </c>
      <c r="L25" s="35">
        <v>317567</v>
      </c>
      <c r="M25" s="36">
        <v>1218.556872933513</v>
      </c>
      <c r="N25" s="27">
        <v>1234.42</v>
      </c>
      <c r="O25" s="35">
        <v>627699400.79312313</v>
      </c>
      <c r="P25" s="35">
        <v>47207.315899999994</v>
      </c>
      <c r="Q25" s="37">
        <v>13296.655165118658</v>
      </c>
      <c r="R25" s="28">
        <v>18367.560000000001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7" hidden="1">
      <c r="A26" s="24" t="s">
        <v>195</v>
      </c>
      <c r="B26" s="32" t="s">
        <v>125</v>
      </c>
      <c r="C26" s="32" t="s">
        <v>27</v>
      </c>
      <c r="D26" s="32" t="s">
        <v>127</v>
      </c>
      <c r="E26" s="24" t="s">
        <v>185</v>
      </c>
      <c r="F26" s="24" t="s">
        <v>197</v>
      </c>
      <c r="G26" s="24">
        <v>30</v>
      </c>
      <c r="H26" s="33">
        <v>21566</v>
      </c>
      <c r="I26" s="24">
        <v>5</v>
      </c>
      <c r="J26" s="34" t="s">
        <v>230</v>
      </c>
      <c r="K26" s="35">
        <v>47425668.006107964</v>
      </c>
      <c r="L26" s="35">
        <v>59092</v>
      </c>
      <c r="M26" s="36">
        <v>802.57341105577677</v>
      </c>
      <c r="N26" s="27">
        <v>1010.31</v>
      </c>
      <c r="O26" s="35">
        <v>28008340.183892038</v>
      </c>
      <c r="P26" s="35">
        <v>1880.2343000000001</v>
      </c>
      <c r="Q26" s="37">
        <v>14896.19681115914</v>
      </c>
      <c r="R26" s="28">
        <v>22292.55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7" hidden="1">
      <c r="A27" s="24" t="s">
        <v>195</v>
      </c>
      <c r="B27" s="32" t="s">
        <v>125</v>
      </c>
      <c r="C27" s="32" t="s">
        <v>28</v>
      </c>
      <c r="D27" s="32" t="s">
        <v>128</v>
      </c>
      <c r="E27" s="24" t="s">
        <v>185</v>
      </c>
      <c r="F27" s="24" t="s">
        <v>197</v>
      </c>
      <c r="G27" s="24">
        <v>59</v>
      </c>
      <c r="H27" s="33">
        <v>47483</v>
      </c>
      <c r="I27" s="24">
        <v>6</v>
      </c>
      <c r="J27" s="34" t="s">
        <v>229</v>
      </c>
      <c r="K27" s="35">
        <v>88233359.182089508</v>
      </c>
      <c r="L27" s="35">
        <v>104339</v>
      </c>
      <c r="M27" s="36">
        <v>845.64121931482487</v>
      </c>
      <c r="N27" s="27">
        <v>982.56</v>
      </c>
      <c r="O27" s="35">
        <v>33005743.547910482</v>
      </c>
      <c r="P27" s="35">
        <v>2310.3582000000001</v>
      </c>
      <c r="Q27" s="37">
        <v>14285.985414690449</v>
      </c>
      <c r="R27" s="28">
        <v>18560.68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7" hidden="1">
      <c r="A28" s="24" t="s">
        <v>195</v>
      </c>
      <c r="B28" s="32" t="s">
        <v>125</v>
      </c>
      <c r="C28" s="32" t="s">
        <v>29</v>
      </c>
      <c r="D28" s="32" t="s">
        <v>129</v>
      </c>
      <c r="E28" s="24" t="s">
        <v>185</v>
      </c>
      <c r="F28" s="24" t="s">
        <v>197</v>
      </c>
      <c r="G28" s="24">
        <v>34</v>
      </c>
      <c r="H28" s="33">
        <v>35158</v>
      </c>
      <c r="I28" s="24">
        <v>6</v>
      </c>
      <c r="J28" s="34" t="s">
        <v>229</v>
      </c>
      <c r="K28" s="35">
        <v>61479466.017475821</v>
      </c>
      <c r="L28" s="35">
        <v>72173</v>
      </c>
      <c r="M28" s="36">
        <v>851.83470297030499</v>
      </c>
      <c r="N28" s="27">
        <v>982.56</v>
      </c>
      <c r="O28" s="35">
        <v>30996622.822524186</v>
      </c>
      <c r="P28" s="35">
        <v>2825.4285999999997</v>
      </c>
      <c r="Q28" s="37">
        <v>10970.59144319704</v>
      </c>
      <c r="R28" s="28">
        <v>18560.68</v>
      </c>
      <c r="S28" s="16" t="str">
        <f t="shared" si="0"/>
        <v>1</v>
      </c>
      <c r="T28" s="16" t="str">
        <f t="shared" si="2"/>
        <v>1</v>
      </c>
      <c r="U28" s="16" t="str">
        <f t="shared" si="1"/>
        <v>1</v>
      </c>
    </row>
    <row r="29" spans="1:21" s="11" customFormat="1" ht="27" hidden="1">
      <c r="A29" s="24" t="s">
        <v>195</v>
      </c>
      <c r="B29" s="32" t="s">
        <v>125</v>
      </c>
      <c r="C29" s="32" t="s">
        <v>30</v>
      </c>
      <c r="D29" s="32" t="s">
        <v>130</v>
      </c>
      <c r="E29" s="24" t="s">
        <v>185</v>
      </c>
      <c r="F29" s="24" t="s">
        <v>201</v>
      </c>
      <c r="G29" s="24">
        <v>20</v>
      </c>
      <c r="H29" s="33">
        <v>8768</v>
      </c>
      <c r="I29" s="24">
        <v>2</v>
      </c>
      <c r="J29" s="34" t="s">
        <v>233</v>
      </c>
      <c r="K29" s="35">
        <v>39111598.695627861</v>
      </c>
      <c r="L29" s="35">
        <v>29954</v>
      </c>
      <c r="M29" s="36">
        <v>1305.722063685246</v>
      </c>
      <c r="N29" s="27">
        <v>1227.08</v>
      </c>
      <c r="O29" s="35">
        <v>14712255.804372134</v>
      </c>
      <c r="P29" s="35">
        <v>839.57690000000002</v>
      </c>
      <c r="Q29" s="37">
        <v>17523.416621362656</v>
      </c>
      <c r="R29" s="28">
        <v>25036.73</v>
      </c>
      <c r="S29" s="16" t="str">
        <f t="shared" si="0"/>
        <v>0</v>
      </c>
      <c r="T29" s="16" t="str">
        <f t="shared" si="2"/>
        <v>1</v>
      </c>
      <c r="U29" s="16" t="str">
        <f t="shared" si="1"/>
        <v>0</v>
      </c>
    </row>
    <row r="30" spans="1:21" s="11" customFormat="1" ht="27" hidden="1">
      <c r="A30" s="24" t="s">
        <v>195</v>
      </c>
      <c r="B30" s="32" t="s">
        <v>125</v>
      </c>
      <c r="C30" s="32" t="s">
        <v>31</v>
      </c>
      <c r="D30" s="32" t="s">
        <v>131</v>
      </c>
      <c r="E30" s="24" t="s">
        <v>185</v>
      </c>
      <c r="F30" s="24" t="s">
        <v>197</v>
      </c>
      <c r="G30" s="24">
        <v>30</v>
      </c>
      <c r="H30" s="33">
        <v>18002</v>
      </c>
      <c r="I30" s="24">
        <v>5</v>
      </c>
      <c r="J30" s="34" t="s">
        <v>230</v>
      </c>
      <c r="K30" s="35">
        <v>41960161.833307624</v>
      </c>
      <c r="L30" s="35">
        <v>59010</v>
      </c>
      <c r="M30" s="36">
        <v>711.06866350292535</v>
      </c>
      <c r="N30" s="27">
        <v>1010.31</v>
      </c>
      <c r="O30" s="35">
        <v>17033809.006692376</v>
      </c>
      <c r="P30" s="35">
        <v>1401.6259</v>
      </c>
      <c r="Q30" s="37">
        <v>12152.892584742031</v>
      </c>
      <c r="R30" s="28">
        <v>22292.55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7" hidden="1">
      <c r="A31" s="24" t="s">
        <v>195</v>
      </c>
      <c r="B31" s="32" t="s">
        <v>125</v>
      </c>
      <c r="C31" s="32" t="s">
        <v>32</v>
      </c>
      <c r="D31" s="32" t="s">
        <v>132</v>
      </c>
      <c r="E31" s="24" t="s">
        <v>185</v>
      </c>
      <c r="F31" s="24" t="s">
        <v>197</v>
      </c>
      <c r="G31" s="24">
        <v>35</v>
      </c>
      <c r="H31" s="33">
        <v>20876</v>
      </c>
      <c r="I31" s="24">
        <v>5</v>
      </c>
      <c r="J31" s="34" t="s">
        <v>230</v>
      </c>
      <c r="K31" s="35">
        <v>52529534.60970854</v>
      </c>
      <c r="L31" s="35">
        <v>56298</v>
      </c>
      <c r="M31" s="36">
        <v>933.06218000121748</v>
      </c>
      <c r="N31" s="27">
        <v>1010.31</v>
      </c>
      <c r="O31" s="35">
        <v>20361513.64029146</v>
      </c>
      <c r="P31" s="35">
        <v>1647.6280000000002</v>
      </c>
      <c r="Q31" s="37">
        <v>12358.076969007237</v>
      </c>
      <c r="R31" s="28">
        <v>22292.55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7" hidden="1">
      <c r="A32" s="24" t="s">
        <v>195</v>
      </c>
      <c r="B32" s="32" t="s">
        <v>125</v>
      </c>
      <c r="C32" s="32" t="s">
        <v>33</v>
      </c>
      <c r="D32" s="32" t="s">
        <v>133</v>
      </c>
      <c r="E32" s="24" t="s">
        <v>185</v>
      </c>
      <c r="F32" s="24" t="s">
        <v>199</v>
      </c>
      <c r="G32" s="24">
        <v>120</v>
      </c>
      <c r="H32" s="33">
        <v>85793</v>
      </c>
      <c r="I32" s="24">
        <v>13</v>
      </c>
      <c r="J32" s="34" t="s">
        <v>232</v>
      </c>
      <c r="K32" s="35">
        <v>143941772.79485148</v>
      </c>
      <c r="L32" s="35">
        <v>178176</v>
      </c>
      <c r="M32" s="36">
        <v>807.86285916650661</v>
      </c>
      <c r="N32" s="27">
        <v>1012.86</v>
      </c>
      <c r="O32" s="35">
        <v>117561563.80514856</v>
      </c>
      <c r="P32" s="35">
        <v>8285.8132000000005</v>
      </c>
      <c r="Q32" s="37">
        <v>14188.295218283289</v>
      </c>
      <c r="R32" s="28">
        <v>17847.25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7" hidden="1">
      <c r="A33" s="24" t="s">
        <v>195</v>
      </c>
      <c r="B33" s="32" t="s">
        <v>125</v>
      </c>
      <c r="C33" s="32" t="s">
        <v>34</v>
      </c>
      <c r="D33" s="32" t="s">
        <v>134</v>
      </c>
      <c r="E33" s="24" t="s">
        <v>185</v>
      </c>
      <c r="F33" s="24" t="s">
        <v>197</v>
      </c>
      <c r="G33" s="24">
        <v>32</v>
      </c>
      <c r="H33" s="33">
        <v>26706</v>
      </c>
      <c r="I33" s="24">
        <v>5</v>
      </c>
      <c r="J33" s="34" t="s">
        <v>230</v>
      </c>
      <c r="K33" s="35">
        <v>43059171.557727985</v>
      </c>
      <c r="L33" s="35">
        <v>64465</v>
      </c>
      <c r="M33" s="36">
        <v>667.94650675138428</v>
      </c>
      <c r="N33" s="27">
        <v>1010.31</v>
      </c>
      <c r="O33" s="35">
        <v>25239675.242272012</v>
      </c>
      <c r="P33" s="35">
        <v>1475.3518999999999</v>
      </c>
      <c r="Q33" s="37">
        <v>17107.562773513229</v>
      </c>
      <c r="R33" s="28">
        <v>22292.55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7" hidden="1">
      <c r="A34" s="24" t="s">
        <v>195</v>
      </c>
      <c r="B34" s="32" t="s">
        <v>125</v>
      </c>
      <c r="C34" s="32" t="s">
        <v>35</v>
      </c>
      <c r="D34" s="32" t="s">
        <v>135</v>
      </c>
      <c r="E34" s="24" t="s">
        <v>185</v>
      </c>
      <c r="F34" s="24" t="s">
        <v>197</v>
      </c>
      <c r="G34" s="24">
        <v>40</v>
      </c>
      <c r="H34" s="33">
        <v>20307</v>
      </c>
      <c r="I34" s="24">
        <v>5</v>
      </c>
      <c r="J34" s="34" t="s">
        <v>230</v>
      </c>
      <c r="K34" s="35">
        <v>45809963.020192504</v>
      </c>
      <c r="L34" s="35">
        <v>59611</v>
      </c>
      <c r="M34" s="36">
        <v>768.48170673520838</v>
      </c>
      <c r="N34" s="27">
        <v>1010.31</v>
      </c>
      <c r="O34" s="35">
        <v>29153015.169807497</v>
      </c>
      <c r="P34" s="35">
        <v>2320.6346000000003</v>
      </c>
      <c r="Q34" s="37">
        <v>12562.518532563245</v>
      </c>
      <c r="R34" s="28">
        <v>22292.55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7" hidden="1">
      <c r="A35" s="24" t="s">
        <v>195</v>
      </c>
      <c r="B35" s="32" t="s">
        <v>125</v>
      </c>
      <c r="C35" s="32" t="s">
        <v>36</v>
      </c>
      <c r="D35" s="32" t="s">
        <v>136</v>
      </c>
      <c r="E35" s="24" t="s">
        <v>185</v>
      </c>
      <c r="F35" s="24" t="s">
        <v>197</v>
      </c>
      <c r="G35" s="24">
        <v>40</v>
      </c>
      <c r="H35" s="33">
        <v>31737</v>
      </c>
      <c r="I35" s="24">
        <v>6</v>
      </c>
      <c r="J35" s="34" t="s">
        <v>229</v>
      </c>
      <c r="K35" s="35">
        <v>69934064.516061753</v>
      </c>
      <c r="L35" s="35">
        <v>95914</v>
      </c>
      <c r="M35" s="36">
        <v>729.13302037306084</v>
      </c>
      <c r="N35" s="27">
        <v>982.56</v>
      </c>
      <c r="O35" s="35">
        <v>28924359.133938242</v>
      </c>
      <c r="P35" s="35">
        <v>2077.1005999999998</v>
      </c>
      <c r="Q35" s="37">
        <v>13925.353030054608</v>
      </c>
      <c r="R35" s="28">
        <v>18560.68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7" hidden="1">
      <c r="A36" s="24" t="s">
        <v>195</v>
      </c>
      <c r="B36" s="32" t="s">
        <v>125</v>
      </c>
      <c r="C36" s="32" t="s">
        <v>73</v>
      </c>
      <c r="D36" s="32" t="s">
        <v>308</v>
      </c>
      <c r="E36" s="24" t="s">
        <v>185</v>
      </c>
      <c r="F36" s="24" t="s">
        <v>199</v>
      </c>
      <c r="G36" s="24">
        <v>60</v>
      </c>
      <c r="H36" s="33">
        <v>41934</v>
      </c>
      <c r="I36" s="24">
        <v>12</v>
      </c>
      <c r="J36" s="34" t="s">
        <v>235</v>
      </c>
      <c r="K36" s="35">
        <v>99803156.228063986</v>
      </c>
      <c r="L36" s="35">
        <v>117923</v>
      </c>
      <c r="M36" s="36">
        <v>846.34173340284747</v>
      </c>
      <c r="N36" s="27">
        <v>1018.88</v>
      </c>
      <c r="O36" s="35">
        <v>45684962.161936</v>
      </c>
      <c r="P36" s="35">
        <v>3226.4353000000001</v>
      </c>
      <c r="Q36" s="37">
        <v>14159.577959593982</v>
      </c>
      <c r="R36" s="28">
        <v>20000.66</v>
      </c>
      <c r="S36" s="16" t="str">
        <f t="shared" si="0"/>
        <v>1</v>
      </c>
      <c r="T36" s="16" t="str">
        <f t="shared" si="2"/>
        <v>1</v>
      </c>
      <c r="U36" s="16" t="str">
        <f t="shared" si="1"/>
        <v>1</v>
      </c>
    </row>
    <row r="37" spans="1:21" s="11" customFormat="1" ht="26.4" hidden="1" customHeight="1">
      <c r="A37" s="24" t="s">
        <v>195</v>
      </c>
      <c r="B37" s="32" t="s">
        <v>125</v>
      </c>
      <c r="C37" s="32" t="s">
        <v>77</v>
      </c>
      <c r="D37" s="32" t="s">
        <v>137</v>
      </c>
      <c r="E37" s="24" t="s">
        <v>185</v>
      </c>
      <c r="F37" s="24" t="s">
        <v>197</v>
      </c>
      <c r="G37" s="24">
        <v>32</v>
      </c>
      <c r="H37" s="33">
        <v>31088</v>
      </c>
      <c r="I37" s="24">
        <v>6</v>
      </c>
      <c r="J37" s="34" t="s">
        <v>229</v>
      </c>
      <c r="K37" s="35">
        <v>55960622.748854734</v>
      </c>
      <c r="L37" s="35">
        <v>66106</v>
      </c>
      <c r="M37" s="36">
        <v>846.52864715539795</v>
      </c>
      <c r="N37" s="27">
        <v>982.56</v>
      </c>
      <c r="O37" s="35">
        <v>25077154.081145272</v>
      </c>
      <c r="P37" s="35">
        <v>1402.61</v>
      </c>
      <c r="Q37" s="37">
        <v>17878.921497169758</v>
      </c>
      <c r="R37" s="28">
        <v>18560.68</v>
      </c>
      <c r="S37" s="16" t="str">
        <f t="shared" ref="S37:S68" si="3">IF(AND(M37&lt;=N37),"1","0")</f>
        <v>1</v>
      </c>
      <c r="T37" s="16" t="str">
        <f t="shared" si="2"/>
        <v>1</v>
      </c>
      <c r="U37" s="16" t="str">
        <f t="shared" ref="U37:U68" si="4">IF(AND(M37&lt;=N37,Q37&lt;=R37),"1","0")</f>
        <v>1</v>
      </c>
    </row>
    <row r="38" spans="1:21" s="11" customFormat="1" ht="27" hidden="1">
      <c r="A38" s="24" t="s">
        <v>195</v>
      </c>
      <c r="B38" s="32" t="s">
        <v>125</v>
      </c>
      <c r="C38" s="32" t="s">
        <v>86</v>
      </c>
      <c r="D38" s="32" t="s">
        <v>138</v>
      </c>
      <c r="E38" s="24" t="s">
        <v>185</v>
      </c>
      <c r="F38" s="24" t="s">
        <v>197</v>
      </c>
      <c r="G38" s="24">
        <v>30</v>
      </c>
      <c r="H38" s="33">
        <v>19761</v>
      </c>
      <c r="I38" s="24">
        <v>5</v>
      </c>
      <c r="J38" s="34" t="s">
        <v>230</v>
      </c>
      <c r="K38" s="35">
        <v>41934442.395174772</v>
      </c>
      <c r="L38" s="35">
        <v>57320</v>
      </c>
      <c r="M38" s="36">
        <v>731.58482894582642</v>
      </c>
      <c r="N38" s="27">
        <v>1010.31</v>
      </c>
      <c r="O38" s="35">
        <v>15625975.354825232</v>
      </c>
      <c r="P38" s="35">
        <v>1005.3838</v>
      </c>
      <c r="Q38" s="37">
        <v>15542.298726939138</v>
      </c>
      <c r="R38" s="28">
        <v>22292.55</v>
      </c>
      <c r="S38" s="16" t="str">
        <f t="shared" si="3"/>
        <v>1</v>
      </c>
      <c r="T38" s="16" t="str">
        <f t="shared" si="2"/>
        <v>1</v>
      </c>
      <c r="U38" s="16" t="str">
        <f t="shared" si="4"/>
        <v>1</v>
      </c>
    </row>
    <row r="39" spans="1:21" s="11" customFormat="1" ht="27" hidden="1">
      <c r="A39" s="24" t="s">
        <v>195</v>
      </c>
      <c r="B39" s="32" t="s">
        <v>148</v>
      </c>
      <c r="C39" s="32" t="s">
        <v>4</v>
      </c>
      <c r="D39" s="32" t="s">
        <v>149</v>
      </c>
      <c r="E39" s="24" t="s">
        <v>184</v>
      </c>
      <c r="F39" s="24" t="s">
        <v>202</v>
      </c>
      <c r="G39" s="24">
        <v>907</v>
      </c>
      <c r="H39" s="33">
        <v>142594</v>
      </c>
      <c r="I39" s="24">
        <v>19</v>
      </c>
      <c r="J39" s="34" t="s">
        <v>236</v>
      </c>
      <c r="K39" s="35">
        <v>766539535.00115943</v>
      </c>
      <c r="L39" s="35">
        <v>701937</v>
      </c>
      <c r="M39" s="36">
        <v>1092.0346626565624</v>
      </c>
      <c r="N39" s="27">
        <v>1647.67</v>
      </c>
      <c r="O39" s="35">
        <v>1248235330.4588401</v>
      </c>
      <c r="P39" s="35">
        <v>93711.819099999993</v>
      </c>
      <c r="Q39" s="37">
        <v>13319.934907323128</v>
      </c>
      <c r="R39" s="28">
        <v>16114.63</v>
      </c>
      <c r="S39" s="16" t="str">
        <f t="shared" si="3"/>
        <v>1</v>
      </c>
      <c r="T39" s="16" t="str">
        <f t="shared" si="2"/>
        <v>1</v>
      </c>
      <c r="U39" s="16" t="str">
        <f t="shared" si="4"/>
        <v>1</v>
      </c>
    </row>
    <row r="40" spans="1:21" s="11" customFormat="1" ht="27" hidden="1">
      <c r="A40" s="24" t="s">
        <v>195</v>
      </c>
      <c r="B40" s="32" t="s">
        <v>148</v>
      </c>
      <c r="C40" s="32" t="s">
        <v>48</v>
      </c>
      <c r="D40" s="32" t="s">
        <v>150</v>
      </c>
      <c r="E40" s="24" t="s">
        <v>185</v>
      </c>
      <c r="F40" s="24" t="s">
        <v>197</v>
      </c>
      <c r="G40" s="24">
        <v>40</v>
      </c>
      <c r="H40" s="33">
        <v>36040</v>
      </c>
      <c r="I40" s="24">
        <v>6</v>
      </c>
      <c r="J40" s="34" t="s">
        <v>229</v>
      </c>
      <c r="K40" s="35">
        <v>65911306.286516361</v>
      </c>
      <c r="L40" s="35">
        <v>74760</v>
      </c>
      <c r="M40" s="36">
        <v>881.63866086833013</v>
      </c>
      <c r="N40" s="27">
        <v>982.56</v>
      </c>
      <c r="O40" s="35">
        <v>32175765.153483626</v>
      </c>
      <c r="P40" s="35">
        <v>3021.6441000000004</v>
      </c>
      <c r="Q40" s="37">
        <v>10648.429824506342</v>
      </c>
      <c r="R40" s="28">
        <v>18560.68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7" hidden="1">
      <c r="A41" s="24" t="s">
        <v>195</v>
      </c>
      <c r="B41" s="32" t="s">
        <v>148</v>
      </c>
      <c r="C41" s="32" t="s">
        <v>49</v>
      </c>
      <c r="D41" s="32" t="s">
        <v>151</v>
      </c>
      <c r="E41" s="24" t="s">
        <v>185</v>
      </c>
      <c r="F41" s="24" t="s">
        <v>197</v>
      </c>
      <c r="G41" s="24">
        <v>39</v>
      </c>
      <c r="H41" s="33">
        <v>23937</v>
      </c>
      <c r="I41" s="24">
        <v>5</v>
      </c>
      <c r="J41" s="34" t="s">
        <v>230</v>
      </c>
      <c r="K41" s="35">
        <v>53154354.317041203</v>
      </c>
      <c r="L41" s="35">
        <v>54679</v>
      </c>
      <c r="M41" s="36">
        <v>972.11643075113307</v>
      </c>
      <c r="N41" s="27">
        <v>1010.31</v>
      </c>
      <c r="O41" s="35">
        <v>19407454.842958804</v>
      </c>
      <c r="P41" s="35">
        <v>1835.7296999999999</v>
      </c>
      <c r="Q41" s="37">
        <v>10572.065616718412</v>
      </c>
      <c r="R41" s="28">
        <v>22292.55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7" hidden="1">
      <c r="A42" s="24" t="s">
        <v>195</v>
      </c>
      <c r="B42" s="32" t="s">
        <v>148</v>
      </c>
      <c r="C42" s="32" t="s">
        <v>50</v>
      </c>
      <c r="D42" s="32" t="s">
        <v>152</v>
      </c>
      <c r="E42" s="24" t="s">
        <v>185</v>
      </c>
      <c r="F42" s="24" t="s">
        <v>198</v>
      </c>
      <c r="G42" s="24">
        <v>90</v>
      </c>
      <c r="H42" s="33">
        <v>54535</v>
      </c>
      <c r="I42" s="24">
        <v>10</v>
      </c>
      <c r="J42" s="34" t="s">
        <v>231</v>
      </c>
      <c r="K42" s="35">
        <v>89244974.517503262</v>
      </c>
      <c r="L42" s="35">
        <v>109589</v>
      </c>
      <c r="M42" s="36">
        <v>814.36069785747895</v>
      </c>
      <c r="N42" s="27">
        <v>1029.07</v>
      </c>
      <c r="O42" s="35">
        <v>82906414.152496755</v>
      </c>
      <c r="P42" s="35">
        <v>6095.0716000000002</v>
      </c>
      <c r="Q42" s="37">
        <v>13602.205124628355</v>
      </c>
      <c r="R42" s="28">
        <v>19754.009999999998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7" hidden="1">
      <c r="A43" s="24" t="s">
        <v>195</v>
      </c>
      <c r="B43" s="32" t="s">
        <v>148</v>
      </c>
      <c r="C43" s="32" t="s">
        <v>51</v>
      </c>
      <c r="D43" s="32" t="s">
        <v>153</v>
      </c>
      <c r="E43" s="24" t="s">
        <v>185</v>
      </c>
      <c r="F43" s="24" t="s">
        <v>199</v>
      </c>
      <c r="G43" s="24">
        <v>107</v>
      </c>
      <c r="H43" s="33">
        <v>38443</v>
      </c>
      <c r="I43" s="24">
        <v>13</v>
      </c>
      <c r="J43" s="34" t="s">
        <v>232</v>
      </c>
      <c r="K43" s="35">
        <v>81002665.467537373</v>
      </c>
      <c r="L43" s="35">
        <v>105149</v>
      </c>
      <c r="M43" s="36">
        <v>770.36077820556898</v>
      </c>
      <c r="N43" s="27">
        <v>1012.86</v>
      </c>
      <c r="O43" s="35">
        <v>82442397.75246267</v>
      </c>
      <c r="P43" s="35">
        <v>6898.9387000000006</v>
      </c>
      <c r="Q43" s="37">
        <v>11950.011637654161</v>
      </c>
      <c r="R43" s="28">
        <v>17847.25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7" hidden="1">
      <c r="A44" s="24" t="s">
        <v>195</v>
      </c>
      <c r="B44" s="32" t="s">
        <v>148</v>
      </c>
      <c r="C44" s="32" t="s">
        <v>52</v>
      </c>
      <c r="D44" s="32" t="s">
        <v>154</v>
      </c>
      <c r="E44" s="24" t="s">
        <v>185</v>
      </c>
      <c r="F44" s="24" t="s">
        <v>197</v>
      </c>
      <c r="G44" s="24">
        <v>43</v>
      </c>
      <c r="H44" s="33">
        <v>37390</v>
      </c>
      <c r="I44" s="24">
        <v>6</v>
      </c>
      <c r="J44" s="34" t="s">
        <v>229</v>
      </c>
      <c r="K44" s="35">
        <v>71168001.270851254</v>
      </c>
      <c r="L44" s="35">
        <v>78758</v>
      </c>
      <c r="M44" s="36">
        <v>903.62885384153049</v>
      </c>
      <c r="N44" s="27">
        <v>982.56</v>
      </c>
      <c r="O44" s="35">
        <v>29663182.11914875</v>
      </c>
      <c r="P44" s="35">
        <v>1697.4509</v>
      </c>
      <c r="Q44" s="37">
        <v>17475.134107943122</v>
      </c>
      <c r="R44" s="28">
        <v>18560.68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7" hidden="1">
      <c r="A45" s="24" t="s">
        <v>195</v>
      </c>
      <c r="B45" s="32" t="s">
        <v>148</v>
      </c>
      <c r="C45" s="32" t="s">
        <v>53</v>
      </c>
      <c r="D45" s="32" t="s">
        <v>155</v>
      </c>
      <c r="E45" s="24" t="s">
        <v>185</v>
      </c>
      <c r="F45" s="24" t="s">
        <v>201</v>
      </c>
      <c r="G45" s="24">
        <v>15</v>
      </c>
      <c r="H45" s="33">
        <v>10820</v>
      </c>
      <c r="I45" s="24">
        <v>2</v>
      </c>
      <c r="J45" s="34" t="s">
        <v>233</v>
      </c>
      <c r="K45" s="35">
        <v>33434720.199012041</v>
      </c>
      <c r="L45" s="35">
        <v>27891</v>
      </c>
      <c r="M45" s="36">
        <v>1198.7637660539974</v>
      </c>
      <c r="N45" s="27">
        <v>1227.08</v>
      </c>
      <c r="O45" s="35">
        <v>13936391.750987967</v>
      </c>
      <c r="P45" s="35">
        <v>549.9117</v>
      </c>
      <c r="Q45" s="37">
        <v>25342.962790186073</v>
      </c>
      <c r="R45" s="28">
        <v>25036.73</v>
      </c>
      <c r="S45" s="16" t="str">
        <f t="shared" si="3"/>
        <v>1</v>
      </c>
      <c r="T45" s="16" t="str">
        <f t="shared" si="2"/>
        <v>0</v>
      </c>
      <c r="U45" s="16" t="str">
        <f t="shared" si="4"/>
        <v>0</v>
      </c>
    </row>
    <row r="46" spans="1:21" s="11" customFormat="1" ht="27" hidden="1">
      <c r="A46" s="24" t="s">
        <v>195</v>
      </c>
      <c r="B46" s="32" t="s">
        <v>148</v>
      </c>
      <c r="C46" s="32" t="s">
        <v>54</v>
      </c>
      <c r="D46" s="32" t="s">
        <v>156</v>
      </c>
      <c r="E46" s="24" t="s">
        <v>186</v>
      </c>
      <c r="F46" s="24" t="s">
        <v>203</v>
      </c>
      <c r="G46" s="24">
        <v>264</v>
      </c>
      <c r="H46" s="33">
        <v>91963</v>
      </c>
      <c r="I46" s="24">
        <v>15</v>
      </c>
      <c r="J46" s="34" t="s">
        <v>237</v>
      </c>
      <c r="K46" s="35">
        <v>249554251.52768999</v>
      </c>
      <c r="L46" s="35">
        <v>218456</v>
      </c>
      <c r="M46" s="36">
        <v>1142.3547603530687</v>
      </c>
      <c r="N46" s="27">
        <v>1066.17</v>
      </c>
      <c r="O46" s="35">
        <v>227159480.82231012</v>
      </c>
      <c r="P46" s="35">
        <v>19889.238499999999</v>
      </c>
      <c r="Q46" s="37">
        <v>11421.225645331275</v>
      </c>
      <c r="R46" s="28">
        <v>19284.16</v>
      </c>
      <c r="S46" s="16" t="str">
        <f t="shared" si="3"/>
        <v>0</v>
      </c>
      <c r="T46" s="16" t="str">
        <f t="shared" si="2"/>
        <v>1</v>
      </c>
      <c r="U46" s="16" t="str">
        <f t="shared" si="4"/>
        <v>0</v>
      </c>
    </row>
    <row r="47" spans="1:21" s="11" customFormat="1" ht="27" hidden="1">
      <c r="A47" s="24" t="s">
        <v>195</v>
      </c>
      <c r="B47" s="32" t="s">
        <v>148</v>
      </c>
      <c r="C47" s="32" t="s">
        <v>55</v>
      </c>
      <c r="D47" s="32" t="s">
        <v>157</v>
      </c>
      <c r="E47" s="24" t="s">
        <v>185</v>
      </c>
      <c r="F47" s="24" t="s">
        <v>197</v>
      </c>
      <c r="G47" s="24">
        <v>40</v>
      </c>
      <c r="H47" s="33">
        <v>30555</v>
      </c>
      <c r="I47" s="24">
        <v>6</v>
      </c>
      <c r="J47" s="34" t="s">
        <v>229</v>
      </c>
      <c r="K47" s="35">
        <v>63146721.134300463</v>
      </c>
      <c r="L47" s="35">
        <v>68612</v>
      </c>
      <c r="M47" s="36">
        <v>920.3451456640305</v>
      </c>
      <c r="N47" s="27">
        <v>982.56</v>
      </c>
      <c r="O47" s="35">
        <v>25907160.365699537</v>
      </c>
      <c r="P47" s="35">
        <v>2007.1304999999998</v>
      </c>
      <c r="Q47" s="37">
        <v>12907.561499214695</v>
      </c>
      <c r="R47" s="28">
        <v>18560.68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7" hidden="1">
      <c r="A48" s="24" t="s">
        <v>195</v>
      </c>
      <c r="B48" s="32" t="s">
        <v>148</v>
      </c>
      <c r="C48" s="32" t="s">
        <v>56</v>
      </c>
      <c r="D48" s="32" t="s">
        <v>309</v>
      </c>
      <c r="E48" s="24" t="s">
        <v>185</v>
      </c>
      <c r="F48" s="24" t="s">
        <v>198</v>
      </c>
      <c r="G48" s="24">
        <v>82</v>
      </c>
      <c r="H48" s="33">
        <v>52573</v>
      </c>
      <c r="I48" s="24">
        <v>10</v>
      </c>
      <c r="J48" s="34" t="s">
        <v>231</v>
      </c>
      <c r="K48" s="35">
        <v>111002914.3858061</v>
      </c>
      <c r="L48" s="35">
        <v>110157</v>
      </c>
      <c r="M48" s="36">
        <v>1007.6791705094192</v>
      </c>
      <c r="N48" s="27">
        <v>1029.07</v>
      </c>
      <c r="O48" s="35">
        <v>54536182.614193894</v>
      </c>
      <c r="P48" s="35">
        <v>6076.2314999999999</v>
      </c>
      <c r="Q48" s="37">
        <v>8975.3299580823896</v>
      </c>
      <c r="R48" s="28">
        <v>19754.009999999998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7" hidden="1">
      <c r="A49" s="24" t="s">
        <v>195</v>
      </c>
      <c r="B49" s="32" t="s">
        <v>148</v>
      </c>
      <c r="C49" s="32" t="s">
        <v>57</v>
      </c>
      <c r="D49" s="32" t="s">
        <v>158</v>
      </c>
      <c r="E49" s="24" t="s">
        <v>185</v>
      </c>
      <c r="F49" s="24" t="s">
        <v>198</v>
      </c>
      <c r="G49" s="24">
        <v>82</v>
      </c>
      <c r="H49" s="33">
        <v>52908</v>
      </c>
      <c r="I49" s="24">
        <v>10</v>
      </c>
      <c r="J49" s="34" t="s">
        <v>231</v>
      </c>
      <c r="K49" s="35">
        <v>102637901.35095975</v>
      </c>
      <c r="L49" s="35">
        <v>118842</v>
      </c>
      <c r="M49" s="36">
        <v>863.65006774507117</v>
      </c>
      <c r="N49" s="27">
        <v>1029.07</v>
      </c>
      <c r="O49" s="35">
        <v>52024506.169040233</v>
      </c>
      <c r="P49" s="35">
        <v>5167.201</v>
      </c>
      <c r="Q49" s="37">
        <v>10068.218009912955</v>
      </c>
      <c r="R49" s="28">
        <v>19754.009999999998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7" hidden="1">
      <c r="A50" s="24" t="s">
        <v>195</v>
      </c>
      <c r="B50" s="32" t="s">
        <v>148</v>
      </c>
      <c r="C50" s="32" t="s">
        <v>58</v>
      </c>
      <c r="D50" s="32" t="s">
        <v>159</v>
      </c>
      <c r="E50" s="24" t="s">
        <v>185</v>
      </c>
      <c r="F50" s="24" t="s">
        <v>197</v>
      </c>
      <c r="G50" s="24">
        <v>38</v>
      </c>
      <c r="H50" s="33">
        <v>26439</v>
      </c>
      <c r="I50" s="24">
        <v>5</v>
      </c>
      <c r="J50" s="34" t="s">
        <v>230</v>
      </c>
      <c r="K50" s="35">
        <v>55421297.797361009</v>
      </c>
      <c r="L50" s="35">
        <v>77248</v>
      </c>
      <c r="M50" s="36">
        <v>717.44637786558883</v>
      </c>
      <c r="N50" s="27">
        <v>1010.31</v>
      </c>
      <c r="O50" s="35">
        <v>28705747.082638994</v>
      </c>
      <c r="P50" s="35">
        <v>2030.6436000000001</v>
      </c>
      <c r="Q50" s="37">
        <v>14136.280282093319</v>
      </c>
      <c r="R50" s="28">
        <v>22292.55</v>
      </c>
      <c r="S50" s="16" t="str">
        <f t="shared" si="3"/>
        <v>1</v>
      </c>
      <c r="T50" s="16" t="str">
        <f t="shared" si="2"/>
        <v>1</v>
      </c>
      <c r="U50" s="16" t="str">
        <f t="shared" si="4"/>
        <v>1</v>
      </c>
    </row>
    <row r="51" spans="1:21" s="11" customFormat="1" ht="27" hidden="1">
      <c r="A51" s="24" t="s">
        <v>195</v>
      </c>
      <c r="B51" s="32" t="s">
        <v>148</v>
      </c>
      <c r="C51" s="32" t="s">
        <v>59</v>
      </c>
      <c r="D51" s="32" t="s">
        <v>160</v>
      </c>
      <c r="E51" s="24" t="s">
        <v>185</v>
      </c>
      <c r="F51" s="24" t="s">
        <v>197</v>
      </c>
      <c r="G51" s="24">
        <v>35</v>
      </c>
      <c r="H51" s="33">
        <v>17778</v>
      </c>
      <c r="I51" s="24">
        <v>5</v>
      </c>
      <c r="J51" s="34" t="s">
        <v>230</v>
      </c>
      <c r="K51" s="35">
        <v>37416368.575728759</v>
      </c>
      <c r="L51" s="35">
        <v>44167</v>
      </c>
      <c r="M51" s="36">
        <v>847.15666845673832</v>
      </c>
      <c r="N51" s="27">
        <v>1010.31</v>
      </c>
      <c r="O51" s="35">
        <v>18600565.814271256</v>
      </c>
      <c r="P51" s="35">
        <v>873.88210000000004</v>
      </c>
      <c r="Q51" s="37">
        <v>21284.983196556212</v>
      </c>
      <c r="R51" s="28">
        <v>22292.55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7" hidden="1">
      <c r="A52" s="24" t="s">
        <v>195</v>
      </c>
      <c r="B52" s="32" t="s">
        <v>148</v>
      </c>
      <c r="C52" s="32" t="s">
        <v>60</v>
      </c>
      <c r="D52" s="32" t="s">
        <v>161</v>
      </c>
      <c r="E52" s="24" t="s">
        <v>185</v>
      </c>
      <c r="F52" s="24" t="s">
        <v>197</v>
      </c>
      <c r="G52" s="24">
        <v>42</v>
      </c>
      <c r="H52" s="33">
        <v>24795</v>
      </c>
      <c r="I52" s="24">
        <v>5</v>
      </c>
      <c r="J52" s="34" t="s">
        <v>230</v>
      </c>
      <c r="K52" s="35">
        <v>63964820.102724031</v>
      </c>
      <c r="L52" s="35">
        <v>79826</v>
      </c>
      <c r="M52" s="36">
        <v>801.30308549500205</v>
      </c>
      <c r="N52" s="27">
        <v>1010.31</v>
      </c>
      <c r="O52" s="35">
        <v>32529497.057275977</v>
      </c>
      <c r="P52" s="35">
        <v>2828.5753</v>
      </c>
      <c r="Q52" s="37">
        <v>11500.311502145967</v>
      </c>
      <c r="R52" s="28">
        <v>22292.55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7" hidden="1">
      <c r="A53" s="24" t="s">
        <v>195</v>
      </c>
      <c r="B53" s="32" t="s">
        <v>148</v>
      </c>
      <c r="C53" s="32" t="s">
        <v>61</v>
      </c>
      <c r="D53" s="32" t="s">
        <v>162</v>
      </c>
      <c r="E53" s="24" t="s">
        <v>185</v>
      </c>
      <c r="F53" s="24" t="s">
        <v>197</v>
      </c>
      <c r="G53" s="24">
        <v>40</v>
      </c>
      <c r="H53" s="33">
        <v>32820</v>
      </c>
      <c r="I53" s="24">
        <v>6</v>
      </c>
      <c r="J53" s="34" t="s">
        <v>229</v>
      </c>
      <c r="K53" s="35">
        <v>62379488.996108957</v>
      </c>
      <c r="L53" s="35">
        <v>76122</v>
      </c>
      <c r="M53" s="36">
        <v>819.46728930018855</v>
      </c>
      <c r="N53" s="27">
        <v>982.56</v>
      </c>
      <c r="O53" s="35">
        <v>19014487.613891043</v>
      </c>
      <c r="P53" s="35">
        <v>1851.1213999999998</v>
      </c>
      <c r="Q53" s="37">
        <v>10271.874990960099</v>
      </c>
      <c r="R53" s="28">
        <v>18560.68</v>
      </c>
      <c r="S53" s="16" t="str">
        <f t="shared" si="3"/>
        <v>1</v>
      </c>
      <c r="T53" s="16" t="str">
        <f t="shared" si="2"/>
        <v>1</v>
      </c>
      <c r="U53" s="16" t="str">
        <f t="shared" si="4"/>
        <v>1</v>
      </c>
    </row>
    <row r="54" spans="1:21" s="11" customFormat="1" ht="27" hidden="1">
      <c r="A54" s="24" t="s">
        <v>195</v>
      </c>
      <c r="B54" s="32" t="s">
        <v>148</v>
      </c>
      <c r="C54" s="32" t="s">
        <v>62</v>
      </c>
      <c r="D54" s="32" t="s">
        <v>163</v>
      </c>
      <c r="E54" s="24" t="s">
        <v>185</v>
      </c>
      <c r="F54" s="24" t="s">
        <v>197</v>
      </c>
      <c r="G54" s="24">
        <v>34</v>
      </c>
      <c r="H54" s="33">
        <v>28073</v>
      </c>
      <c r="I54" s="24">
        <v>5</v>
      </c>
      <c r="J54" s="34" t="s">
        <v>230</v>
      </c>
      <c r="K54" s="35">
        <v>56909674.69446446</v>
      </c>
      <c r="L54" s="35">
        <v>65788</v>
      </c>
      <c r="M54" s="36">
        <v>865.04643239594543</v>
      </c>
      <c r="N54" s="27">
        <v>1010.31</v>
      </c>
      <c r="O54" s="35">
        <v>17335834.455535546</v>
      </c>
      <c r="P54" s="35">
        <v>1719.3178</v>
      </c>
      <c r="Q54" s="37">
        <v>10082.972709021884</v>
      </c>
      <c r="R54" s="28">
        <v>22292.55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7" hidden="1">
      <c r="A55" s="24" t="s">
        <v>195</v>
      </c>
      <c r="B55" s="32" t="s">
        <v>148</v>
      </c>
      <c r="C55" s="32" t="s">
        <v>75</v>
      </c>
      <c r="D55" s="32" t="s">
        <v>310</v>
      </c>
      <c r="E55" s="24" t="s">
        <v>186</v>
      </c>
      <c r="F55" s="24" t="s">
        <v>196</v>
      </c>
      <c r="G55" s="24">
        <v>276</v>
      </c>
      <c r="H55" s="33">
        <v>113238</v>
      </c>
      <c r="I55" s="24">
        <v>16</v>
      </c>
      <c r="J55" s="34" t="s">
        <v>228</v>
      </c>
      <c r="K55" s="35">
        <v>255271385.01258719</v>
      </c>
      <c r="L55" s="35">
        <v>279689</v>
      </c>
      <c r="M55" s="36">
        <v>912.69726379152269</v>
      </c>
      <c r="N55" s="27">
        <v>1173.1099999999999</v>
      </c>
      <c r="O55" s="35">
        <v>241976327.61741278</v>
      </c>
      <c r="P55" s="35">
        <v>18975.167700000002</v>
      </c>
      <c r="Q55" s="37">
        <v>12752.262928217111</v>
      </c>
      <c r="R55" s="28">
        <v>18374.84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7" hidden="1">
      <c r="A56" s="24" t="s">
        <v>195</v>
      </c>
      <c r="B56" s="32" t="s">
        <v>148</v>
      </c>
      <c r="C56" s="32" t="s">
        <v>78</v>
      </c>
      <c r="D56" s="32" t="s">
        <v>164</v>
      </c>
      <c r="E56" s="24" t="s">
        <v>185</v>
      </c>
      <c r="F56" s="24" t="s">
        <v>197</v>
      </c>
      <c r="G56" s="24">
        <v>40</v>
      </c>
      <c r="H56" s="33">
        <v>28539</v>
      </c>
      <c r="I56" s="24">
        <v>5</v>
      </c>
      <c r="J56" s="34" t="s">
        <v>230</v>
      </c>
      <c r="K56" s="35">
        <v>45269992.190028347</v>
      </c>
      <c r="L56" s="35">
        <v>49752</v>
      </c>
      <c r="M56" s="36">
        <v>909.91301234178218</v>
      </c>
      <c r="N56" s="27">
        <v>1010.31</v>
      </c>
      <c r="O56" s="35">
        <v>32226489.509971656</v>
      </c>
      <c r="P56" s="35">
        <v>2281.8804000000005</v>
      </c>
      <c r="Q56" s="37">
        <v>14122.777648632089</v>
      </c>
      <c r="R56" s="28">
        <v>22292.55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7" hidden="1">
      <c r="A57" s="24" t="s">
        <v>195</v>
      </c>
      <c r="B57" s="32" t="s">
        <v>139</v>
      </c>
      <c r="C57" s="32" t="s">
        <v>3</v>
      </c>
      <c r="D57" s="32" t="s">
        <v>140</v>
      </c>
      <c r="E57" s="24" t="s">
        <v>186</v>
      </c>
      <c r="F57" s="24" t="s">
        <v>196</v>
      </c>
      <c r="G57" s="24">
        <v>420</v>
      </c>
      <c r="H57" s="33">
        <v>112292</v>
      </c>
      <c r="I57" s="24">
        <v>17</v>
      </c>
      <c r="J57" s="34" t="s">
        <v>234</v>
      </c>
      <c r="K57" s="35">
        <v>400637295.06408799</v>
      </c>
      <c r="L57" s="35">
        <v>379858</v>
      </c>
      <c r="M57" s="36">
        <v>1054.7027970033223</v>
      </c>
      <c r="N57" s="27">
        <v>1234.42</v>
      </c>
      <c r="O57" s="35">
        <v>527598657.38591194</v>
      </c>
      <c r="P57" s="35">
        <v>41817.821399999993</v>
      </c>
      <c r="Q57" s="37">
        <v>12616.598371762906</v>
      </c>
      <c r="R57" s="28">
        <v>18367.560000000001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7" hidden="1">
      <c r="A58" s="24" t="s">
        <v>195</v>
      </c>
      <c r="B58" s="32" t="s">
        <v>139</v>
      </c>
      <c r="C58" s="32" t="s">
        <v>39</v>
      </c>
      <c r="D58" s="32" t="s">
        <v>141</v>
      </c>
      <c r="E58" s="24" t="s">
        <v>185</v>
      </c>
      <c r="F58" s="24" t="s">
        <v>199</v>
      </c>
      <c r="G58" s="24">
        <v>129</v>
      </c>
      <c r="H58" s="33">
        <v>59176</v>
      </c>
      <c r="I58" s="24">
        <v>13</v>
      </c>
      <c r="J58" s="34" t="s">
        <v>232</v>
      </c>
      <c r="K58" s="35">
        <v>119698988.37170398</v>
      </c>
      <c r="L58" s="35">
        <v>118609</v>
      </c>
      <c r="M58" s="36">
        <v>1009.1897610780294</v>
      </c>
      <c r="N58" s="27">
        <v>1012.86</v>
      </c>
      <c r="O58" s="35">
        <v>101743349.55829608</v>
      </c>
      <c r="P58" s="35">
        <v>6348.5526</v>
      </c>
      <c r="Q58" s="37">
        <v>16026.227703980288</v>
      </c>
      <c r="R58" s="28">
        <v>17847.25</v>
      </c>
      <c r="S58" s="16" t="str">
        <f t="shared" si="3"/>
        <v>1</v>
      </c>
      <c r="T58" s="16" t="str">
        <f t="shared" si="2"/>
        <v>1</v>
      </c>
      <c r="U58" s="16" t="str">
        <f t="shared" si="4"/>
        <v>1</v>
      </c>
    </row>
    <row r="59" spans="1:21" s="11" customFormat="1" ht="27" hidden="1">
      <c r="A59" s="24" t="s">
        <v>195</v>
      </c>
      <c r="B59" s="32" t="s">
        <v>139</v>
      </c>
      <c r="C59" s="32" t="s">
        <v>41</v>
      </c>
      <c r="D59" s="32" t="s">
        <v>142</v>
      </c>
      <c r="E59" s="24" t="s">
        <v>185</v>
      </c>
      <c r="F59" s="24" t="s">
        <v>197</v>
      </c>
      <c r="G59" s="24">
        <v>30</v>
      </c>
      <c r="H59" s="33">
        <v>23304</v>
      </c>
      <c r="I59" s="24">
        <v>5</v>
      </c>
      <c r="J59" s="34" t="s">
        <v>230</v>
      </c>
      <c r="K59" s="35">
        <v>49015413.679025017</v>
      </c>
      <c r="L59" s="35">
        <v>54889</v>
      </c>
      <c r="M59" s="36">
        <v>892.99155894669275</v>
      </c>
      <c r="N59" s="27">
        <v>1010.31</v>
      </c>
      <c r="O59" s="35">
        <v>25670381.430974986</v>
      </c>
      <c r="P59" s="35">
        <v>1546.5987</v>
      </c>
      <c r="Q59" s="37">
        <v>16597.958753602332</v>
      </c>
      <c r="R59" s="28">
        <v>22292.55</v>
      </c>
      <c r="S59" s="16" t="str">
        <f t="shared" si="3"/>
        <v>1</v>
      </c>
      <c r="T59" s="16" t="str">
        <f t="shared" si="2"/>
        <v>1</v>
      </c>
      <c r="U59" s="16" t="str">
        <f t="shared" si="4"/>
        <v>1</v>
      </c>
    </row>
    <row r="60" spans="1:21" s="11" customFormat="1" ht="27" hidden="1">
      <c r="A60" s="24" t="s">
        <v>195</v>
      </c>
      <c r="B60" s="32" t="s">
        <v>139</v>
      </c>
      <c r="C60" s="32" t="s">
        <v>42</v>
      </c>
      <c r="D60" s="32" t="s">
        <v>143</v>
      </c>
      <c r="E60" s="24" t="s">
        <v>185</v>
      </c>
      <c r="F60" s="24" t="s">
        <v>197</v>
      </c>
      <c r="G60" s="24">
        <v>30</v>
      </c>
      <c r="H60" s="33">
        <v>20814</v>
      </c>
      <c r="I60" s="24">
        <v>5</v>
      </c>
      <c r="J60" s="34" t="s">
        <v>230</v>
      </c>
      <c r="K60" s="35">
        <v>65171451.498707138</v>
      </c>
      <c r="L60" s="35">
        <v>67779</v>
      </c>
      <c r="M60" s="36">
        <v>961.52866667709964</v>
      </c>
      <c r="N60" s="27">
        <v>1010.31</v>
      </c>
      <c r="O60" s="35">
        <v>24001440.391292855</v>
      </c>
      <c r="P60" s="35">
        <v>1805.0198999999998</v>
      </c>
      <c r="Q60" s="37">
        <v>13297.050293624385</v>
      </c>
      <c r="R60" s="28">
        <v>22292.55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7" hidden="1">
      <c r="A61" s="24" t="s">
        <v>195</v>
      </c>
      <c r="B61" s="32" t="s">
        <v>139</v>
      </c>
      <c r="C61" s="32" t="s">
        <v>74</v>
      </c>
      <c r="D61" s="32" t="s">
        <v>311</v>
      </c>
      <c r="E61" s="24" t="s">
        <v>186</v>
      </c>
      <c r="F61" s="24" t="s">
        <v>203</v>
      </c>
      <c r="G61" s="24">
        <v>266</v>
      </c>
      <c r="H61" s="33">
        <v>62978</v>
      </c>
      <c r="I61" s="24">
        <v>15</v>
      </c>
      <c r="J61" s="34" t="s">
        <v>237</v>
      </c>
      <c r="K61" s="35">
        <v>200929663.75729957</v>
      </c>
      <c r="L61" s="35">
        <v>202680</v>
      </c>
      <c r="M61" s="36">
        <v>991.36404064189639</v>
      </c>
      <c r="N61" s="27">
        <v>1066.17</v>
      </c>
      <c r="O61" s="35">
        <v>337037891.39270043</v>
      </c>
      <c r="P61" s="35">
        <v>22969.3799</v>
      </c>
      <c r="Q61" s="37">
        <v>14673.356131512302</v>
      </c>
      <c r="R61" s="28">
        <v>19284.16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7" hidden="1">
      <c r="A62" s="24" t="s">
        <v>195</v>
      </c>
      <c r="B62" s="32" t="s">
        <v>139</v>
      </c>
      <c r="C62" s="32" t="s">
        <v>79</v>
      </c>
      <c r="D62" s="32" t="s">
        <v>144</v>
      </c>
      <c r="E62" s="24" t="s">
        <v>185</v>
      </c>
      <c r="F62" s="24" t="s">
        <v>197</v>
      </c>
      <c r="G62" s="24">
        <v>30</v>
      </c>
      <c r="H62" s="33">
        <v>20272</v>
      </c>
      <c r="I62" s="85">
        <v>5</v>
      </c>
      <c r="J62" s="84" t="s">
        <v>230</v>
      </c>
      <c r="K62" s="35">
        <v>35525856.181781791</v>
      </c>
      <c r="L62" s="35">
        <v>46488</v>
      </c>
      <c r="M62" s="36">
        <v>764.19411852051689</v>
      </c>
      <c r="N62" s="27">
        <v>1010.31</v>
      </c>
      <c r="O62" s="35">
        <v>21142393.298218206</v>
      </c>
      <c r="P62" s="35">
        <v>1524.8615</v>
      </c>
      <c r="Q62" s="37">
        <v>13865.123683835027</v>
      </c>
      <c r="R62" s="28">
        <v>22292.55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7" hidden="1">
      <c r="A63" s="24" t="s">
        <v>195</v>
      </c>
      <c r="B63" s="32" t="s">
        <v>139</v>
      </c>
      <c r="C63" s="32" t="s">
        <v>83</v>
      </c>
      <c r="D63" s="32" t="s">
        <v>145</v>
      </c>
      <c r="E63" s="24" t="s">
        <v>185</v>
      </c>
      <c r="F63" s="24" t="s">
        <v>201</v>
      </c>
      <c r="G63" s="24">
        <v>15</v>
      </c>
      <c r="H63" s="33">
        <v>12022</v>
      </c>
      <c r="I63" s="24">
        <v>2</v>
      </c>
      <c r="J63" s="34" t="s">
        <v>233</v>
      </c>
      <c r="K63" s="35">
        <v>31834006.245468836</v>
      </c>
      <c r="L63" s="35">
        <v>29377</v>
      </c>
      <c r="M63" s="36">
        <v>1083.637071364293</v>
      </c>
      <c r="N63" s="27">
        <v>1227.08</v>
      </c>
      <c r="O63" s="35">
        <v>13808556.634531168</v>
      </c>
      <c r="P63" s="35">
        <v>660.02130000000011</v>
      </c>
      <c r="Q63" s="37">
        <v>20921.380316864266</v>
      </c>
      <c r="R63" s="28">
        <v>25036.73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7" hidden="1">
      <c r="A64" s="24" t="s">
        <v>195</v>
      </c>
      <c r="B64" s="32" t="s">
        <v>139</v>
      </c>
      <c r="C64" s="32" t="s">
        <v>84</v>
      </c>
      <c r="D64" s="32" t="s">
        <v>146</v>
      </c>
      <c r="E64" s="24" t="s">
        <v>185</v>
      </c>
      <c r="F64" s="24" t="s">
        <v>197</v>
      </c>
      <c r="G64" s="24">
        <v>30</v>
      </c>
      <c r="H64" s="33">
        <v>36388</v>
      </c>
      <c r="I64" s="24">
        <v>6</v>
      </c>
      <c r="J64" s="34" t="s">
        <v>229</v>
      </c>
      <c r="K64" s="35">
        <v>47545227.744216651</v>
      </c>
      <c r="L64" s="35">
        <v>56613</v>
      </c>
      <c r="M64" s="36">
        <v>839.82879805374478</v>
      </c>
      <c r="N64" s="27">
        <v>982.56</v>
      </c>
      <c r="O64" s="35">
        <v>20937618.64578335</v>
      </c>
      <c r="P64" s="35">
        <v>1760.1386999999997</v>
      </c>
      <c r="Q64" s="37">
        <v>11895.436789034497</v>
      </c>
      <c r="R64" s="28">
        <v>18560.68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7" hidden="1">
      <c r="A65" s="24" t="s">
        <v>195</v>
      </c>
      <c r="B65" s="32" t="s">
        <v>139</v>
      </c>
      <c r="C65" s="32" t="s">
        <v>85</v>
      </c>
      <c r="D65" s="32" t="s">
        <v>147</v>
      </c>
      <c r="E65" s="24" t="s">
        <v>185</v>
      </c>
      <c r="F65" s="24" t="s">
        <v>197</v>
      </c>
      <c r="G65" s="24">
        <v>30</v>
      </c>
      <c r="H65" s="33">
        <v>28793</v>
      </c>
      <c r="I65" s="24">
        <v>5</v>
      </c>
      <c r="J65" s="34" t="s">
        <v>230</v>
      </c>
      <c r="K65" s="35">
        <v>41381332.669873647</v>
      </c>
      <c r="L65" s="35">
        <v>48231</v>
      </c>
      <c r="M65" s="36">
        <v>857.98205863186843</v>
      </c>
      <c r="N65" s="27">
        <v>1010.31</v>
      </c>
      <c r="O65" s="35">
        <v>19546610.080126353</v>
      </c>
      <c r="P65" s="35">
        <v>1185.0443</v>
      </c>
      <c r="Q65" s="37">
        <v>16494.412976904197</v>
      </c>
      <c r="R65" s="28">
        <v>22292.55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7">
      <c r="A66" s="24" t="s">
        <v>195</v>
      </c>
      <c r="B66" s="32" t="s">
        <v>98</v>
      </c>
      <c r="C66" s="32" t="s">
        <v>1</v>
      </c>
      <c r="D66" s="32" t="s">
        <v>99</v>
      </c>
      <c r="E66" s="24" t="s">
        <v>186</v>
      </c>
      <c r="F66" s="24" t="s">
        <v>196</v>
      </c>
      <c r="G66" s="24">
        <v>353</v>
      </c>
      <c r="H66" s="33">
        <v>101105</v>
      </c>
      <c r="I66" s="24">
        <v>16</v>
      </c>
      <c r="J66" s="34" t="s">
        <v>228</v>
      </c>
      <c r="K66" s="35">
        <v>256229820.17008686</v>
      </c>
      <c r="L66" s="35">
        <v>257636</v>
      </c>
      <c r="M66" s="36">
        <v>994.54199013370362</v>
      </c>
      <c r="N66" s="27">
        <v>1173.1099999999999</v>
      </c>
      <c r="O66" s="35">
        <v>329982540.43991321</v>
      </c>
      <c r="P66" s="35">
        <v>26985.394100000001</v>
      </c>
      <c r="Q66" s="37">
        <v>12228.19052473698</v>
      </c>
      <c r="R66" s="28">
        <v>18374.84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7">
      <c r="A67" s="24" t="s">
        <v>195</v>
      </c>
      <c r="B67" s="32" t="s">
        <v>98</v>
      </c>
      <c r="C67" s="32" t="s">
        <v>6</v>
      </c>
      <c r="D67" s="32" t="s">
        <v>100</v>
      </c>
      <c r="E67" s="24" t="s">
        <v>185</v>
      </c>
      <c r="F67" s="24" t="s">
        <v>198</v>
      </c>
      <c r="G67" s="24">
        <v>60</v>
      </c>
      <c r="H67" s="33">
        <v>69140</v>
      </c>
      <c r="I67" s="24">
        <v>10</v>
      </c>
      <c r="J67" s="34" t="s">
        <v>231</v>
      </c>
      <c r="K67" s="35">
        <v>110262531.29256713</v>
      </c>
      <c r="L67" s="35">
        <v>129056</v>
      </c>
      <c r="M67" s="36">
        <v>854.37741207357374</v>
      </c>
      <c r="N67" s="27">
        <v>1029.07</v>
      </c>
      <c r="O67" s="35">
        <v>40429079.317432836</v>
      </c>
      <c r="P67" s="35">
        <v>2729.6605</v>
      </c>
      <c r="Q67" s="37">
        <v>14811.02844746914</v>
      </c>
      <c r="R67" s="28">
        <v>19754.009999999998</v>
      </c>
      <c r="S67" s="16" t="str">
        <f t="shared" si="3"/>
        <v>1</v>
      </c>
      <c r="T67" s="16" t="str">
        <f t="shared" si="2"/>
        <v>1</v>
      </c>
      <c r="U67" s="16" t="str">
        <f t="shared" si="4"/>
        <v>1</v>
      </c>
    </row>
    <row r="68" spans="1:21" s="11" customFormat="1" ht="27">
      <c r="A68" s="24" t="s">
        <v>195</v>
      </c>
      <c r="B68" s="32" t="s">
        <v>98</v>
      </c>
      <c r="C68" s="32" t="s">
        <v>7</v>
      </c>
      <c r="D68" s="32" t="s">
        <v>101</v>
      </c>
      <c r="E68" s="24" t="s">
        <v>185</v>
      </c>
      <c r="F68" s="24" t="s">
        <v>197</v>
      </c>
      <c r="G68" s="24">
        <v>40</v>
      </c>
      <c r="H68" s="33">
        <v>46890</v>
      </c>
      <c r="I68" s="24">
        <v>6</v>
      </c>
      <c r="J68" s="34" t="s">
        <v>229</v>
      </c>
      <c r="K68" s="35">
        <v>80767170.45679152</v>
      </c>
      <c r="L68" s="35">
        <v>74997</v>
      </c>
      <c r="M68" s="36">
        <v>1076.9386836378992</v>
      </c>
      <c r="N68" s="27">
        <v>982.56</v>
      </c>
      <c r="O68" s="35">
        <v>29051385.253208485</v>
      </c>
      <c r="P68" s="35">
        <v>1779.2437</v>
      </c>
      <c r="Q68" s="37">
        <v>16327.940491349491</v>
      </c>
      <c r="R68" s="28">
        <v>18560.68</v>
      </c>
      <c r="S68" s="16" t="str">
        <f t="shared" si="3"/>
        <v>0</v>
      </c>
      <c r="T68" s="16" t="str">
        <f t="shared" si="2"/>
        <v>1</v>
      </c>
      <c r="U68" s="16" t="str">
        <f t="shared" si="4"/>
        <v>0</v>
      </c>
    </row>
    <row r="69" spans="1:21" s="11" customFormat="1" ht="27">
      <c r="A69" s="24" t="s">
        <v>195</v>
      </c>
      <c r="B69" s="32" t="s">
        <v>98</v>
      </c>
      <c r="C69" s="32" t="s">
        <v>8</v>
      </c>
      <c r="D69" s="32" t="s">
        <v>102</v>
      </c>
      <c r="E69" s="24" t="s">
        <v>185</v>
      </c>
      <c r="F69" s="24" t="s">
        <v>199</v>
      </c>
      <c r="G69" s="24">
        <v>90</v>
      </c>
      <c r="H69" s="33">
        <v>81383</v>
      </c>
      <c r="I69" s="24">
        <v>12</v>
      </c>
      <c r="J69" s="34" t="s">
        <v>235</v>
      </c>
      <c r="K69" s="35">
        <v>110461297.81949764</v>
      </c>
      <c r="L69" s="35">
        <v>124431</v>
      </c>
      <c r="M69" s="36">
        <v>887.73133559561234</v>
      </c>
      <c r="N69" s="27">
        <v>1018.88</v>
      </c>
      <c r="O69" s="35">
        <v>75269434.79050234</v>
      </c>
      <c r="P69" s="35">
        <v>5056.924</v>
      </c>
      <c r="Q69" s="37">
        <v>14884.430691563161</v>
      </c>
      <c r="R69" s="28">
        <v>20000.66</v>
      </c>
      <c r="S69" s="16" t="str">
        <f t="shared" ref="S69:S92" si="5">IF(AND(M69&lt;=N69),"1","0")</f>
        <v>1</v>
      </c>
      <c r="T69" s="16" t="str">
        <f t="shared" si="2"/>
        <v>1</v>
      </c>
      <c r="U69" s="16" t="str">
        <f t="shared" ref="U69:U92" si="6">IF(AND(M69&lt;=N69,Q69&lt;=R69),"1","0")</f>
        <v>1</v>
      </c>
    </row>
    <row r="70" spans="1:21" s="11" customFormat="1" ht="27">
      <c r="A70" s="24" t="s">
        <v>195</v>
      </c>
      <c r="B70" s="32" t="s">
        <v>98</v>
      </c>
      <c r="C70" s="32" t="s">
        <v>9</v>
      </c>
      <c r="D70" s="32" t="s">
        <v>103</v>
      </c>
      <c r="E70" s="24" t="s">
        <v>185</v>
      </c>
      <c r="F70" s="24" t="s">
        <v>198</v>
      </c>
      <c r="G70" s="24">
        <v>40</v>
      </c>
      <c r="H70" s="33">
        <v>53162</v>
      </c>
      <c r="I70" s="24">
        <v>10</v>
      </c>
      <c r="J70" s="34" t="s">
        <v>231</v>
      </c>
      <c r="K70" s="35">
        <v>83150759.360235929</v>
      </c>
      <c r="L70" s="35">
        <v>75516</v>
      </c>
      <c r="M70" s="36">
        <v>1101.1012151098566</v>
      </c>
      <c r="N70" s="27">
        <v>1029.07</v>
      </c>
      <c r="O70" s="35">
        <v>39297208.639764041</v>
      </c>
      <c r="P70" s="35">
        <v>1661.9815999999998</v>
      </c>
      <c r="Q70" s="37">
        <v>23644.791638947172</v>
      </c>
      <c r="R70" s="28">
        <v>19754.009999999998</v>
      </c>
      <c r="S70" s="16" t="str">
        <f t="shared" si="5"/>
        <v>0</v>
      </c>
      <c r="T70" s="16" t="str">
        <f t="shared" ref="T70:T92" si="7">IF(AND(Q70&lt;=R70),"1","0")</f>
        <v>0</v>
      </c>
      <c r="U70" s="16" t="str">
        <f t="shared" si="6"/>
        <v>0</v>
      </c>
    </row>
    <row r="71" spans="1:21" s="11" customFormat="1" ht="27">
      <c r="A71" s="24" t="s">
        <v>195</v>
      </c>
      <c r="B71" s="32" t="s">
        <v>98</v>
      </c>
      <c r="C71" s="32" t="s">
        <v>80</v>
      </c>
      <c r="D71" s="32" t="s">
        <v>312</v>
      </c>
      <c r="E71" s="24" t="s">
        <v>185</v>
      </c>
      <c r="F71" s="24" t="s">
        <v>197</v>
      </c>
      <c r="G71" s="24">
        <v>30</v>
      </c>
      <c r="H71" s="33">
        <v>28737</v>
      </c>
      <c r="I71" s="24">
        <v>5</v>
      </c>
      <c r="J71" s="34" t="s">
        <v>230</v>
      </c>
      <c r="K71" s="35">
        <v>59758661.387680106</v>
      </c>
      <c r="L71" s="35">
        <v>56276</v>
      </c>
      <c r="M71" s="36">
        <v>1061.8853754296699</v>
      </c>
      <c r="N71" s="27">
        <v>1010.31</v>
      </c>
      <c r="O71" s="35">
        <v>29058958.652319923</v>
      </c>
      <c r="P71" s="35">
        <v>1772.6449999999998</v>
      </c>
      <c r="Q71" s="37">
        <v>16392.993888973779</v>
      </c>
      <c r="R71" s="28">
        <v>22292.55</v>
      </c>
      <c r="S71" s="16" t="str">
        <f t="shared" si="5"/>
        <v>0</v>
      </c>
      <c r="T71" s="16" t="str">
        <f t="shared" si="7"/>
        <v>1</v>
      </c>
      <c r="U71" s="16" t="str">
        <f t="shared" si="6"/>
        <v>0</v>
      </c>
    </row>
    <row r="72" spans="1:21" s="11" customFormat="1" ht="27" hidden="1">
      <c r="A72" s="24" t="s">
        <v>195</v>
      </c>
      <c r="B72" s="32" t="s">
        <v>104</v>
      </c>
      <c r="C72" s="32" t="s">
        <v>0</v>
      </c>
      <c r="D72" s="32" t="s">
        <v>105</v>
      </c>
      <c r="E72" s="24" t="s">
        <v>184</v>
      </c>
      <c r="F72" s="24" t="s">
        <v>202</v>
      </c>
      <c r="G72" s="24">
        <v>1143</v>
      </c>
      <c r="H72" s="33">
        <v>258303</v>
      </c>
      <c r="I72" s="24">
        <v>20</v>
      </c>
      <c r="J72" s="34" t="s">
        <v>239</v>
      </c>
      <c r="K72" s="35">
        <v>1032623528.3624377</v>
      </c>
      <c r="L72" s="35">
        <v>648309</v>
      </c>
      <c r="M72" s="36">
        <v>1592.7953003312275</v>
      </c>
      <c r="N72" s="27">
        <v>2054</v>
      </c>
      <c r="O72" s="35">
        <v>2146883171.3875623</v>
      </c>
      <c r="P72" s="35">
        <v>144390.08059999999</v>
      </c>
      <c r="Q72" s="37">
        <v>14868.633374719249</v>
      </c>
      <c r="R72" s="28">
        <v>19403.740000000002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7" hidden="1">
      <c r="A73" s="24" t="s">
        <v>195</v>
      </c>
      <c r="B73" s="32" t="s">
        <v>104</v>
      </c>
      <c r="C73" s="32" t="s">
        <v>10</v>
      </c>
      <c r="D73" s="32" t="s">
        <v>106</v>
      </c>
      <c r="E73" s="24" t="s">
        <v>185</v>
      </c>
      <c r="F73" s="24" t="s">
        <v>198</v>
      </c>
      <c r="G73" s="24">
        <v>60</v>
      </c>
      <c r="H73" s="33">
        <v>51023</v>
      </c>
      <c r="I73" s="24">
        <v>10</v>
      </c>
      <c r="J73" s="34" t="s">
        <v>231</v>
      </c>
      <c r="K73" s="35">
        <v>79966172.626143113</v>
      </c>
      <c r="L73" s="35">
        <v>105536</v>
      </c>
      <c r="M73" s="36">
        <v>757.71464359216861</v>
      </c>
      <c r="N73" s="27">
        <v>1029.07</v>
      </c>
      <c r="O73" s="35">
        <v>37555925.153856896</v>
      </c>
      <c r="P73" s="35">
        <v>2545.1554999999994</v>
      </c>
      <c r="Q73" s="37">
        <v>14755.847001826374</v>
      </c>
      <c r="R73" s="28">
        <v>19754.009999999998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7" hidden="1">
      <c r="A74" s="24" t="s">
        <v>195</v>
      </c>
      <c r="B74" s="32" t="s">
        <v>104</v>
      </c>
      <c r="C74" s="32" t="s">
        <v>11</v>
      </c>
      <c r="D74" s="32" t="s">
        <v>107</v>
      </c>
      <c r="E74" s="24" t="s">
        <v>185</v>
      </c>
      <c r="F74" s="24" t="s">
        <v>198</v>
      </c>
      <c r="G74" s="24">
        <v>60</v>
      </c>
      <c r="H74" s="33">
        <v>49182</v>
      </c>
      <c r="I74" s="24">
        <v>9</v>
      </c>
      <c r="J74" s="34" t="s">
        <v>296</v>
      </c>
      <c r="K74" s="35">
        <v>67935305.946542636</v>
      </c>
      <c r="L74" s="35">
        <v>85829</v>
      </c>
      <c r="M74" s="36">
        <v>791.51925277636508</v>
      </c>
      <c r="N74" s="27">
        <v>992.97</v>
      </c>
      <c r="O74" s="35">
        <v>39369641.883457348</v>
      </c>
      <c r="P74" s="35">
        <v>2458.5130999999997</v>
      </c>
      <c r="Q74" s="37">
        <v>16013.598578529987</v>
      </c>
      <c r="R74" s="28">
        <v>19459.21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7" hidden="1">
      <c r="A75" s="54" t="s">
        <v>195</v>
      </c>
      <c r="B75" s="55" t="s">
        <v>104</v>
      </c>
      <c r="C75" s="55" t="s">
        <v>12</v>
      </c>
      <c r="D75" s="55" t="s">
        <v>108</v>
      </c>
      <c r="E75" s="54" t="s">
        <v>186</v>
      </c>
      <c r="F75" s="54" t="s">
        <v>196</v>
      </c>
      <c r="G75" s="54">
        <v>280</v>
      </c>
      <c r="H75" s="56">
        <v>83829</v>
      </c>
      <c r="I75" s="54">
        <v>16</v>
      </c>
      <c r="J75" s="34" t="s">
        <v>228</v>
      </c>
      <c r="K75" s="35">
        <v>241000405.7873331</v>
      </c>
      <c r="L75" s="35">
        <v>260356</v>
      </c>
      <c r="M75" s="36">
        <v>925.65719932451373</v>
      </c>
      <c r="N75" s="27">
        <v>1173.1099999999999</v>
      </c>
      <c r="O75" s="35">
        <v>277949173.86266696</v>
      </c>
      <c r="P75" s="35">
        <v>22050.409999999996</v>
      </c>
      <c r="Q75" s="37">
        <v>12605.170328473121</v>
      </c>
      <c r="R75" s="28">
        <v>18374.84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7" hidden="1">
      <c r="A76" s="24" t="s">
        <v>195</v>
      </c>
      <c r="B76" s="32" t="s">
        <v>104</v>
      </c>
      <c r="C76" s="32" t="s">
        <v>13</v>
      </c>
      <c r="D76" s="32" t="s">
        <v>109</v>
      </c>
      <c r="E76" s="24" t="s">
        <v>185</v>
      </c>
      <c r="F76" s="24" t="s">
        <v>201</v>
      </c>
      <c r="G76" s="24">
        <v>8</v>
      </c>
      <c r="H76" s="33">
        <v>4063</v>
      </c>
      <c r="I76" s="24">
        <v>2</v>
      </c>
      <c r="J76" s="34" t="s">
        <v>233</v>
      </c>
      <c r="K76" s="35">
        <v>26122950.435082901</v>
      </c>
      <c r="L76" s="35">
        <v>22426</v>
      </c>
      <c r="M76" s="36">
        <v>1164.8510851281058</v>
      </c>
      <c r="N76" s="27">
        <v>1227.08</v>
      </c>
      <c r="O76" s="35">
        <v>9465416.9949170984</v>
      </c>
      <c r="P76" s="35">
        <v>326.4803</v>
      </c>
      <c r="Q76" s="37">
        <v>28992.306717793075</v>
      </c>
      <c r="R76" s="28">
        <v>25036.73</v>
      </c>
      <c r="S76" s="16" t="str">
        <f t="shared" si="5"/>
        <v>1</v>
      </c>
      <c r="T76" s="16" t="str">
        <f t="shared" si="7"/>
        <v>0</v>
      </c>
      <c r="U76" s="16" t="str">
        <f t="shared" si="6"/>
        <v>0</v>
      </c>
    </row>
    <row r="77" spans="1:21" s="11" customFormat="1" ht="27" hidden="1">
      <c r="A77" s="24" t="s">
        <v>195</v>
      </c>
      <c r="B77" s="32" t="s">
        <v>104</v>
      </c>
      <c r="C77" s="32" t="s">
        <v>14</v>
      </c>
      <c r="D77" s="32" t="s">
        <v>110</v>
      </c>
      <c r="E77" s="24" t="s">
        <v>185</v>
      </c>
      <c r="F77" s="24" t="s">
        <v>197</v>
      </c>
      <c r="G77" s="24">
        <v>40</v>
      </c>
      <c r="H77" s="33">
        <v>36493</v>
      </c>
      <c r="I77" s="24">
        <v>6</v>
      </c>
      <c r="J77" s="34" t="s">
        <v>229</v>
      </c>
      <c r="K77" s="35">
        <v>64917933.344830468</v>
      </c>
      <c r="L77" s="35">
        <v>77367</v>
      </c>
      <c r="M77" s="36">
        <v>839.09074081753806</v>
      </c>
      <c r="N77" s="27">
        <v>982.56</v>
      </c>
      <c r="O77" s="35">
        <v>28187736.215169542</v>
      </c>
      <c r="P77" s="35">
        <v>2138.9822999999997</v>
      </c>
      <c r="Q77" s="37">
        <v>13178.106342988227</v>
      </c>
      <c r="R77" s="28">
        <v>18560.68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7" hidden="1">
      <c r="A78" s="24" t="s">
        <v>195</v>
      </c>
      <c r="B78" s="32" t="s">
        <v>104</v>
      </c>
      <c r="C78" s="32" t="s">
        <v>15</v>
      </c>
      <c r="D78" s="32" t="s">
        <v>111</v>
      </c>
      <c r="E78" s="24" t="s">
        <v>185</v>
      </c>
      <c r="F78" s="24" t="s">
        <v>199</v>
      </c>
      <c r="G78" s="24">
        <v>137</v>
      </c>
      <c r="H78" s="33">
        <v>90942</v>
      </c>
      <c r="I78" s="24">
        <v>13</v>
      </c>
      <c r="J78" s="34" t="s">
        <v>232</v>
      </c>
      <c r="K78" s="35">
        <v>143192217.68606538</v>
      </c>
      <c r="L78" s="35">
        <v>169228</v>
      </c>
      <c r="M78" s="36">
        <v>846.14967786693319</v>
      </c>
      <c r="N78" s="27">
        <v>1012.86</v>
      </c>
      <c r="O78" s="35">
        <v>131425682.02393463</v>
      </c>
      <c r="P78" s="35">
        <v>10818.6764</v>
      </c>
      <c r="Q78" s="37">
        <v>12148.037076322444</v>
      </c>
      <c r="R78" s="28">
        <v>17847.25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7" hidden="1">
      <c r="A79" s="24" t="s">
        <v>195</v>
      </c>
      <c r="B79" s="32" t="s">
        <v>104</v>
      </c>
      <c r="C79" s="32" t="s">
        <v>16</v>
      </c>
      <c r="D79" s="32" t="s">
        <v>112</v>
      </c>
      <c r="E79" s="24" t="s">
        <v>185</v>
      </c>
      <c r="F79" s="24" t="s">
        <v>197</v>
      </c>
      <c r="G79" s="24">
        <v>30</v>
      </c>
      <c r="H79" s="33">
        <v>24948</v>
      </c>
      <c r="I79" s="24">
        <v>5</v>
      </c>
      <c r="J79" s="34" t="s">
        <v>230</v>
      </c>
      <c r="K79" s="35">
        <v>48177474.736187682</v>
      </c>
      <c r="L79" s="35">
        <v>60009</v>
      </c>
      <c r="M79" s="36">
        <v>802.83748664679763</v>
      </c>
      <c r="N79" s="27">
        <v>1010.31</v>
      </c>
      <c r="O79" s="35">
        <v>20470922.903812308</v>
      </c>
      <c r="P79" s="35">
        <v>1340.2699999999998</v>
      </c>
      <c r="Q79" s="37">
        <v>15273.730594441651</v>
      </c>
      <c r="R79" s="28">
        <v>22292.55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7" hidden="1">
      <c r="A80" s="24" t="s">
        <v>195</v>
      </c>
      <c r="B80" s="32" t="s">
        <v>104</v>
      </c>
      <c r="C80" s="32" t="s">
        <v>17</v>
      </c>
      <c r="D80" s="32" t="s">
        <v>113</v>
      </c>
      <c r="E80" s="24" t="s">
        <v>185</v>
      </c>
      <c r="F80" s="24" t="s">
        <v>197</v>
      </c>
      <c r="G80" s="24">
        <v>30</v>
      </c>
      <c r="H80" s="33">
        <v>29634</v>
      </c>
      <c r="I80" s="24">
        <v>5</v>
      </c>
      <c r="J80" s="34" t="s">
        <v>230</v>
      </c>
      <c r="K80" s="35">
        <v>57810899.999497034</v>
      </c>
      <c r="L80" s="35">
        <v>66681</v>
      </c>
      <c r="M80" s="36">
        <v>866.97709991597355</v>
      </c>
      <c r="N80" s="27">
        <v>1010.31</v>
      </c>
      <c r="O80" s="35">
        <v>12158716.840502964</v>
      </c>
      <c r="P80" s="35">
        <v>1023.5281</v>
      </c>
      <c r="Q80" s="37">
        <v>11879.221333056674</v>
      </c>
      <c r="R80" s="28">
        <v>22292.55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7" hidden="1">
      <c r="A81" s="24" t="s">
        <v>195</v>
      </c>
      <c r="B81" s="32" t="s">
        <v>104</v>
      </c>
      <c r="C81" s="32" t="s">
        <v>18</v>
      </c>
      <c r="D81" s="32" t="s">
        <v>114</v>
      </c>
      <c r="E81" s="24" t="s">
        <v>185</v>
      </c>
      <c r="F81" s="24" t="s">
        <v>197</v>
      </c>
      <c r="G81" s="24">
        <v>30</v>
      </c>
      <c r="H81" s="33">
        <v>36267</v>
      </c>
      <c r="I81" s="24">
        <v>6</v>
      </c>
      <c r="J81" s="34" t="s">
        <v>229</v>
      </c>
      <c r="K81" s="35">
        <v>66798365.118763812</v>
      </c>
      <c r="L81" s="35">
        <v>74063</v>
      </c>
      <c r="M81" s="36">
        <v>901.91276506168822</v>
      </c>
      <c r="N81" s="27">
        <v>982.56</v>
      </c>
      <c r="O81" s="35">
        <v>24471851.781236183</v>
      </c>
      <c r="P81" s="35">
        <v>1579</v>
      </c>
      <c r="Q81" s="37">
        <v>15498.322850687893</v>
      </c>
      <c r="R81" s="28">
        <v>18560.68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7" hidden="1">
      <c r="A82" s="24" t="s">
        <v>195</v>
      </c>
      <c r="B82" s="32" t="s">
        <v>104</v>
      </c>
      <c r="C82" s="32" t="s">
        <v>19</v>
      </c>
      <c r="D82" s="32" t="s">
        <v>115</v>
      </c>
      <c r="E82" s="24" t="s">
        <v>185</v>
      </c>
      <c r="F82" s="24" t="s">
        <v>198</v>
      </c>
      <c r="G82" s="24">
        <v>55</v>
      </c>
      <c r="H82" s="33">
        <v>43198</v>
      </c>
      <c r="I82" s="24">
        <v>9</v>
      </c>
      <c r="J82" s="34" t="s">
        <v>296</v>
      </c>
      <c r="K82" s="35">
        <v>88621911.46950607</v>
      </c>
      <c r="L82" s="35">
        <v>104290</v>
      </c>
      <c r="M82" s="36">
        <v>849.76422925981467</v>
      </c>
      <c r="N82" s="27">
        <v>992.97</v>
      </c>
      <c r="O82" s="35">
        <v>50159879.100493938</v>
      </c>
      <c r="P82" s="35">
        <v>3162.1569</v>
      </c>
      <c r="Q82" s="37">
        <v>15862.552266300872</v>
      </c>
      <c r="R82" s="28">
        <v>19459.21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7" hidden="1">
      <c r="A83" s="24" t="s">
        <v>195</v>
      </c>
      <c r="B83" s="32" t="s">
        <v>104</v>
      </c>
      <c r="C83" s="32" t="s">
        <v>20</v>
      </c>
      <c r="D83" s="32" t="s">
        <v>116</v>
      </c>
      <c r="E83" s="24" t="s">
        <v>185</v>
      </c>
      <c r="F83" s="24" t="s">
        <v>199</v>
      </c>
      <c r="G83" s="24">
        <v>126</v>
      </c>
      <c r="H83" s="33">
        <v>86089</v>
      </c>
      <c r="I83" s="24">
        <v>13</v>
      </c>
      <c r="J83" s="34" t="s">
        <v>232</v>
      </c>
      <c r="K83" s="35">
        <v>132036948.24585156</v>
      </c>
      <c r="L83" s="35">
        <v>161527</v>
      </c>
      <c r="M83" s="36">
        <v>817.42958295425262</v>
      </c>
      <c r="N83" s="27">
        <v>1012.86</v>
      </c>
      <c r="O83" s="35">
        <v>116201871.3641485</v>
      </c>
      <c r="P83" s="35">
        <v>8832.3000000000011</v>
      </c>
      <c r="Q83" s="37">
        <v>13156.467892185328</v>
      </c>
      <c r="R83" s="28">
        <v>17847.25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7" hidden="1">
      <c r="A84" s="24" t="s">
        <v>195</v>
      </c>
      <c r="B84" s="32" t="s">
        <v>104</v>
      </c>
      <c r="C84" s="32" t="s">
        <v>21</v>
      </c>
      <c r="D84" s="32" t="s">
        <v>117</v>
      </c>
      <c r="E84" s="24" t="s">
        <v>185</v>
      </c>
      <c r="F84" s="24" t="s">
        <v>197</v>
      </c>
      <c r="G84" s="24">
        <v>60</v>
      </c>
      <c r="H84" s="33">
        <v>46721</v>
      </c>
      <c r="I84" s="24">
        <v>6</v>
      </c>
      <c r="J84" s="34" t="s">
        <v>229</v>
      </c>
      <c r="K84" s="35">
        <v>77552942.778137967</v>
      </c>
      <c r="L84" s="35">
        <v>106658</v>
      </c>
      <c r="M84" s="36">
        <v>727.11791687578955</v>
      </c>
      <c r="N84" s="27">
        <v>982.56</v>
      </c>
      <c r="O84" s="35">
        <v>40615411.801862016</v>
      </c>
      <c r="P84" s="35">
        <v>2818.9101000000005</v>
      </c>
      <c r="Q84" s="37">
        <v>14408.196913360951</v>
      </c>
      <c r="R84" s="28">
        <v>18560.68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7" hidden="1">
      <c r="A85" s="24" t="s">
        <v>195</v>
      </c>
      <c r="B85" s="32" t="s">
        <v>104</v>
      </c>
      <c r="C85" s="32" t="s">
        <v>22</v>
      </c>
      <c r="D85" s="32" t="s">
        <v>118</v>
      </c>
      <c r="E85" s="24" t="s">
        <v>185</v>
      </c>
      <c r="F85" s="24" t="s">
        <v>199</v>
      </c>
      <c r="G85" s="24">
        <v>114</v>
      </c>
      <c r="H85" s="33">
        <v>88241</v>
      </c>
      <c r="I85" s="24">
        <v>13</v>
      </c>
      <c r="J85" s="34" t="s">
        <v>232</v>
      </c>
      <c r="K85" s="35">
        <v>129506962.19556546</v>
      </c>
      <c r="L85" s="35">
        <v>157933</v>
      </c>
      <c r="M85" s="36">
        <v>820.01204431984104</v>
      </c>
      <c r="N85" s="27">
        <v>1012.86</v>
      </c>
      <c r="O85" s="35">
        <v>84525279.914434537</v>
      </c>
      <c r="P85" s="35">
        <v>5801.0918000000001</v>
      </c>
      <c r="Q85" s="37">
        <v>14570.581336850166</v>
      </c>
      <c r="R85" s="28">
        <v>17847.25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7" hidden="1">
      <c r="A86" s="24" t="s">
        <v>195</v>
      </c>
      <c r="B86" s="32" t="s">
        <v>104</v>
      </c>
      <c r="C86" s="32" t="s">
        <v>23</v>
      </c>
      <c r="D86" s="32" t="s">
        <v>119</v>
      </c>
      <c r="E86" s="24" t="s">
        <v>185</v>
      </c>
      <c r="F86" s="24" t="s">
        <v>197</v>
      </c>
      <c r="G86" s="24">
        <v>30</v>
      </c>
      <c r="H86" s="33">
        <v>22343</v>
      </c>
      <c r="I86" s="24">
        <v>5</v>
      </c>
      <c r="J86" s="34" t="s">
        <v>230</v>
      </c>
      <c r="K86" s="35">
        <v>53497455.676409699</v>
      </c>
      <c r="L86" s="35">
        <v>78044</v>
      </c>
      <c r="M86" s="36">
        <v>685.47813638985315</v>
      </c>
      <c r="N86" s="27">
        <v>1010.31</v>
      </c>
      <c r="O86" s="35">
        <v>13458667.073590312</v>
      </c>
      <c r="P86" s="35">
        <v>1094.5612000000001</v>
      </c>
      <c r="Q86" s="37">
        <v>12295.94752087897</v>
      </c>
      <c r="R86" s="28">
        <v>22292.55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7" hidden="1">
      <c r="A87" s="24" t="s">
        <v>195</v>
      </c>
      <c r="B87" s="32" t="s">
        <v>104</v>
      </c>
      <c r="C87" s="32" t="s">
        <v>24</v>
      </c>
      <c r="D87" s="32" t="s">
        <v>120</v>
      </c>
      <c r="E87" s="24" t="s">
        <v>185</v>
      </c>
      <c r="F87" s="24" t="s">
        <v>197</v>
      </c>
      <c r="G87" s="24">
        <v>30</v>
      </c>
      <c r="H87" s="33">
        <v>21043</v>
      </c>
      <c r="I87" s="24">
        <v>5</v>
      </c>
      <c r="J87" s="34" t="s">
        <v>230</v>
      </c>
      <c r="K87" s="35">
        <v>42458686.162903093</v>
      </c>
      <c r="L87" s="35">
        <v>57811</v>
      </c>
      <c r="M87" s="36">
        <v>734.43957314184308</v>
      </c>
      <c r="N87" s="27">
        <v>1010.31</v>
      </c>
      <c r="O87" s="35">
        <v>17999235.547096901</v>
      </c>
      <c r="P87" s="35">
        <v>1160.7321999999999</v>
      </c>
      <c r="Q87" s="37">
        <v>15506.794372635568</v>
      </c>
      <c r="R87" s="28">
        <v>22292.55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7" hidden="1">
      <c r="A88" s="24" t="s">
        <v>195</v>
      </c>
      <c r="B88" s="32" t="s">
        <v>104</v>
      </c>
      <c r="C88" s="32" t="s">
        <v>25</v>
      </c>
      <c r="D88" s="32" t="s">
        <v>121</v>
      </c>
      <c r="E88" s="24" t="s">
        <v>185</v>
      </c>
      <c r="F88" s="24" t="s">
        <v>197</v>
      </c>
      <c r="G88" s="24">
        <v>30</v>
      </c>
      <c r="H88" s="33">
        <v>23638</v>
      </c>
      <c r="I88" s="24">
        <v>5</v>
      </c>
      <c r="J88" s="34" t="s">
        <v>230</v>
      </c>
      <c r="K88" s="35">
        <v>45109615.275081441</v>
      </c>
      <c r="L88" s="35">
        <v>46997</v>
      </c>
      <c r="M88" s="36">
        <v>959.84031480906106</v>
      </c>
      <c r="N88" s="27">
        <v>1010.31</v>
      </c>
      <c r="O88" s="35">
        <v>21765833.614918571</v>
      </c>
      <c r="P88" s="35">
        <v>1625.6432999999997</v>
      </c>
      <c r="Q88" s="37">
        <v>13389.058728269956</v>
      </c>
      <c r="R88" s="28">
        <v>22292.55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7" hidden="1">
      <c r="A89" s="24" t="s">
        <v>195</v>
      </c>
      <c r="B89" s="32" t="s">
        <v>104</v>
      </c>
      <c r="C89" s="32" t="s">
        <v>26</v>
      </c>
      <c r="D89" s="32" t="s">
        <v>122</v>
      </c>
      <c r="E89" s="24" t="s">
        <v>185</v>
      </c>
      <c r="F89" s="24" t="s">
        <v>197</v>
      </c>
      <c r="G89" s="24">
        <v>30</v>
      </c>
      <c r="H89" s="33">
        <v>19451</v>
      </c>
      <c r="I89" s="24">
        <v>5</v>
      </c>
      <c r="J89" s="34" t="s">
        <v>230</v>
      </c>
      <c r="K89" s="35">
        <v>44655434.689148888</v>
      </c>
      <c r="L89" s="35">
        <v>57627</v>
      </c>
      <c r="M89" s="36">
        <v>774.90472676260936</v>
      </c>
      <c r="N89" s="27">
        <v>1010.31</v>
      </c>
      <c r="O89" s="35">
        <v>13364690.350851102</v>
      </c>
      <c r="P89" s="35">
        <v>1234.4742000000001</v>
      </c>
      <c r="Q89" s="37">
        <v>10826.220872701188</v>
      </c>
      <c r="R89" s="28">
        <v>22292.55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7" hidden="1">
      <c r="A90" s="24" t="s">
        <v>195</v>
      </c>
      <c r="B90" s="32" t="s">
        <v>104</v>
      </c>
      <c r="C90" s="32" t="s">
        <v>72</v>
      </c>
      <c r="D90" s="32" t="s">
        <v>313</v>
      </c>
      <c r="E90" s="24" t="s">
        <v>185</v>
      </c>
      <c r="F90" s="24" t="s">
        <v>199</v>
      </c>
      <c r="G90" s="24">
        <v>139</v>
      </c>
      <c r="H90" s="33">
        <v>97831</v>
      </c>
      <c r="I90" s="24">
        <v>13</v>
      </c>
      <c r="J90" s="34" t="s">
        <v>232</v>
      </c>
      <c r="K90" s="35">
        <v>170036869.58154067</v>
      </c>
      <c r="L90" s="35">
        <v>236328</v>
      </c>
      <c r="M90" s="36">
        <v>719.49523366482458</v>
      </c>
      <c r="N90" s="27">
        <v>1012.86</v>
      </c>
      <c r="O90" s="35">
        <v>135269743.73845932</v>
      </c>
      <c r="P90" s="35">
        <v>9630.5000000000018</v>
      </c>
      <c r="Q90" s="37">
        <v>14045.973079119391</v>
      </c>
      <c r="R90" s="28">
        <v>17847.25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7" hidden="1">
      <c r="A91" s="24" t="s">
        <v>195</v>
      </c>
      <c r="B91" s="32" t="s">
        <v>104</v>
      </c>
      <c r="C91" s="32" t="s">
        <v>81</v>
      </c>
      <c r="D91" s="32" t="s">
        <v>123</v>
      </c>
      <c r="E91" s="24" t="s">
        <v>185</v>
      </c>
      <c r="F91" s="24" t="s">
        <v>197</v>
      </c>
      <c r="G91" s="24">
        <v>30</v>
      </c>
      <c r="H91" s="33">
        <v>18239</v>
      </c>
      <c r="I91" s="85">
        <v>5</v>
      </c>
      <c r="J91" s="84" t="s">
        <v>230</v>
      </c>
      <c r="K91" s="35">
        <v>37337750.144420989</v>
      </c>
      <c r="L91" s="35">
        <v>49112</v>
      </c>
      <c r="M91" s="36">
        <v>760.25717023173536</v>
      </c>
      <c r="N91" s="27">
        <v>1010.31</v>
      </c>
      <c r="O91" s="35">
        <v>16094592.40557901</v>
      </c>
      <c r="P91" s="35">
        <v>1104.8468</v>
      </c>
      <c r="Q91" s="37">
        <v>14567.261638065123</v>
      </c>
      <c r="R91" s="28">
        <v>22292.55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 ht="27" hidden="1">
      <c r="A92" s="24" t="s">
        <v>195</v>
      </c>
      <c r="B92" s="32" t="s">
        <v>104</v>
      </c>
      <c r="C92" s="32" t="s">
        <v>82</v>
      </c>
      <c r="D92" s="32" t="s">
        <v>124</v>
      </c>
      <c r="E92" s="24" t="s">
        <v>185</v>
      </c>
      <c r="F92" s="24" t="s">
        <v>201</v>
      </c>
      <c r="G92" s="24">
        <v>30</v>
      </c>
      <c r="H92" s="33">
        <v>19069</v>
      </c>
      <c r="I92" s="24">
        <v>3</v>
      </c>
      <c r="J92" s="34" t="s">
        <v>238</v>
      </c>
      <c r="K92" s="35">
        <v>35674110.403998457</v>
      </c>
      <c r="L92" s="35">
        <v>42281</v>
      </c>
      <c r="M92" s="36">
        <v>843.73856824574762</v>
      </c>
      <c r="N92" s="27">
        <v>974.98</v>
      </c>
      <c r="O92" s="35">
        <v>11386828.496001542</v>
      </c>
      <c r="P92" s="35">
        <v>1004.1741</v>
      </c>
      <c r="Q92" s="37">
        <v>11339.496304477025</v>
      </c>
      <c r="R92" s="28">
        <v>21535.57</v>
      </c>
      <c r="S92" s="16" t="str">
        <f t="shared" si="5"/>
        <v>1</v>
      </c>
      <c r="T92" s="16" t="str">
        <f t="shared" si="7"/>
        <v>1</v>
      </c>
      <c r="U92" s="16" t="str">
        <f t="shared" si="6"/>
        <v>1</v>
      </c>
    </row>
    <row r="93" spans="1:21" s="11" customFormat="1" hidden="1">
      <c r="A93" s="121" t="s">
        <v>179</v>
      </c>
      <c r="B93" s="122"/>
      <c r="C93" s="123"/>
      <c r="D93" s="25"/>
      <c r="E93" s="29"/>
      <c r="F93" s="29"/>
      <c r="G93" s="29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6">
        <f>COUNTIF(U5:U92,"1")</f>
        <v>79</v>
      </c>
    </row>
    <row r="94" spans="1:21" ht="27.6" hidden="1">
      <c r="R94" s="10" t="s">
        <v>180</v>
      </c>
      <c r="S94" s="39">
        <f>COUNTIF(S5:S92,1)</f>
        <v>81</v>
      </c>
      <c r="T94" s="39">
        <f>COUNTIF(T5:T92,1)</f>
        <v>85</v>
      </c>
      <c r="U94" s="39">
        <f>COUNTIF(U5:U92,1)</f>
        <v>79</v>
      </c>
    </row>
    <row r="95" spans="1:21" ht="27.6" hidden="1">
      <c r="R95" s="10" t="s">
        <v>165</v>
      </c>
      <c r="S95" s="10">
        <f>COUNTIF(S5:S16,1)</f>
        <v>12</v>
      </c>
      <c r="T95" s="10">
        <f>COUNTIF(T5:T16,1)</f>
        <v>12</v>
      </c>
      <c r="U95" s="10">
        <f>COUNTIF(U5:U16,1)</f>
        <v>12</v>
      </c>
    </row>
    <row r="96" spans="1:21" ht="27.6" hidden="1">
      <c r="R96" s="10" t="s">
        <v>89</v>
      </c>
      <c r="S96" s="10">
        <f>COUNTIF(S17:S24,1)</f>
        <v>6</v>
      </c>
      <c r="T96" s="10">
        <f>COUNTIF(T17:T24,1)</f>
        <v>8</v>
      </c>
      <c r="U96" s="10">
        <f>COUNTIF(U17:U24,1)</f>
        <v>6</v>
      </c>
    </row>
    <row r="97" spans="18:21" ht="27.6" hidden="1">
      <c r="R97" s="10" t="s">
        <v>125</v>
      </c>
      <c r="S97" s="10">
        <f>COUNTIF(S25:S38,1)</f>
        <v>13</v>
      </c>
      <c r="T97" s="10">
        <f>COUNTIF(T25:T38,1)</f>
        <v>14</v>
      </c>
      <c r="U97" s="10">
        <f>COUNTIF(U25:U38,1)</f>
        <v>13</v>
      </c>
    </row>
    <row r="98" spans="18:21" ht="27.6" hidden="1">
      <c r="R98" s="10" t="s">
        <v>148</v>
      </c>
      <c r="S98" s="10">
        <f>COUNTIF(S39:S56,1)</f>
        <v>17</v>
      </c>
      <c r="T98" s="10">
        <f>COUNTIF(T39:T56,1)</f>
        <v>17</v>
      </c>
      <c r="U98" s="10">
        <f>COUNTIF(U39:U56,1)</f>
        <v>16</v>
      </c>
    </row>
    <row r="99" spans="18:21" ht="27.6" hidden="1">
      <c r="R99" s="10" t="s">
        <v>139</v>
      </c>
      <c r="S99" s="10">
        <f>COUNTIF(S57:S65,1)</f>
        <v>9</v>
      </c>
      <c r="T99" s="10">
        <f>COUNTIF(T57:T65,1)</f>
        <v>9</v>
      </c>
      <c r="U99" s="10">
        <f>COUNTIF(U57:U65,1)</f>
        <v>9</v>
      </c>
    </row>
    <row r="100" spans="18:21" ht="27.6" hidden="1">
      <c r="R100" s="10" t="s">
        <v>242</v>
      </c>
      <c r="S100" s="10">
        <f>COUNTIF(S66:S71,1)</f>
        <v>3</v>
      </c>
      <c r="T100" s="10">
        <f>COUNTIF(T66:T71,1)</f>
        <v>5</v>
      </c>
      <c r="U100" s="10">
        <f>COUNTIF(U66:U71,1)</f>
        <v>3</v>
      </c>
    </row>
    <row r="101" spans="18:21" ht="27.6" hidden="1">
      <c r="R101" s="10" t="s">
        <v>104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 hidden="1">
      <c r="R102" s="10"/>
      <c r="S102" s="10"/>
      <c r="T102" s="10"/>
      <c r="U102" s="10"/>
    </row>
  </sheetData>
  <autoFilter ref="A4:U102">
    <filterColumn colId="1">
      <filters>
        <filter val="หนองบัวลำภู"/>
      </filters>
    </filterColumn>
  </autoFilter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82" t="s">
        <v>259</v>
      </c>
      <c r="B2" s="182"/>
      <c r="C2" s="182"/>
      <c r="D2" s="182"/>
      <c r="E2" s="182"/>
      <c r="F2" s="182"/>
      <c r="G2" s="182"/>
      <c r="H2" s="182"/>
      <c r="I2" s="182"/>
      <c r="J2" s="182"/>
      <c r="K2" s="58"/>
      <c r="L2" s="182"/>
      <c r="M2" s="182"/>
      <c r="N2" s="183"/>
      <c r="O2" s="189"/>
      <c r="P2" s="190"/>
      <c r="Q2" s="193" t="s">
        <v>260</v>
      </c>
      <c r="R2" s="193"/>
      <c r="S2" s="193"/>
      <c r="T2" s="193" t="s">
        <v>261</v>
      </c>
      <c r="U2" s="193"/>
      <c r="V2" s="193" t="s">
        <v>262</v>
      </c>
      <c r="W2" s="193"/>
      <c r="X2" s="194"/>
      <c r="Y2" s="181"/>
      <c r="Z2" s="182"/>
      <c r="AA2" s="183"/>
      <c r="AB2" s="184"/>
      <c r="AC2" s="185"/>
      <c r="AD2" s="185"/>
      <c r="AE2" s="186" t="s">
        <v>263</v>
      </c>
      <c r="AF2" s="186"/>
      <c r="AG2" s="185"/>
      <c r="AH2" s="187"/>
    </row>
    <row r="3" spans="1:34" ht="33.6">
      <c r="A3" s="156" t="s">
        <v>264</v>
      </c>
      <c r="B3" s="157"/>
      <c r="C3" s="157"/>
      <c r="D3" s="158"/>
      <c r="E3" s="188" t="s">
        <v>265</v>
      </c>
      <c r="F3" s="159"/>
      <c r="G3" s="159"/>
      <c r="H3" s="159"/>
      <c r="I3" s="159"/>
      <c r="J3" s="160"/>
      <c r="K3" s="62" t="s">
        <v>266</v>
      </c>
      <c r="L3" s="189" t="s">
        <v>267</v>
      </c>
      <c r="M3" s="190"/>
      <c r="N3" s="191"/>
      <c r="O3" s="192" t="s">
        <v>268</v>
      </c>
      <c r="P3" s="193"/>
      <c r="Q3" s="63"/>
      <c r="R3" s="192" t="s">
        <v>269</v>
      </c>
      <c r="S3" s="193"/>
      <c r="T3" s="190"/>
      <c r="U3" s="191"/>
      <c r="V3" s="192" t="s">
        <v>270</v>
      </c>
      <c r="W3" s="193"/>
      <c r="X3" s="194"/>
      <c r="Y3" s="184" t="s">
        <v>267</v>
      </c>
      <c r="Z3" s="185"/>
      <c r="AA3" s="187"/>
      <c r="AB3" s="195" t="s">
        <v>268</v>
      </c>
      <c r="AC3" s="186"/>
      <c r="AD3" s="196"/>
      <c r="AE3" s="197" t="s">
        <v>269</v>
      </c>
      <c r="AF3" s="198"/>
      <c r="AG3" s="186" t="s">
        <v>270</v>
      </c>
      <c r="AH3" s="196"/>
    </row>
    <row r="4" spans="1:34" ht="16.8">
      <c r="A4" s="173">
        <v>1</v>
      </c>
      <c r="B4" s="174"/>
      <c r="C4" s="174"/>
      <c r="D4" s="175"/>
      <c r="E4" s="176" t="s">
        <v>271</v>
      </c>
      <c r="F4" s="177"/>
      <c r="G4" s="177"/>
      <c r="H4" s="177"/>
      <c r="I4" s="177"/>
      <c r="J4" s="178"/>
      <c r="K4" s="64" t="s">
        <v>272</v>
      </c>
      <c r="L4" s="170" t="s">
        <v>272</v>
      </c>
      <c r="M4" s="171"/>
      <c r="N4" s="172"/>
      <c r="O4" s="170" t="s">
        <v>272</v>
      </c>
      <c r="P4" s="171"/>
      <c r="Q4" s="61"/>
      <c r="R4" s="179" t="s">
        <v>272</v>
      </c>
      <c r="S4" s="180"/>
      <c r="T4" s="157"/>
      <c r="U4" s="158"/>
      <c r="V4" s="170" t="s">
        <v>272</v>
      </c>
      <c r="W4" s="171"/>
      <c r="X4" s="172"/>
      <c r="Y4" s="170" t="s">
        <v>272</v>
      </c>
      <c r="Z4" s="171"/>
      <c r="AA4" s="172"/>
      <c r="AB4" s="170" t="s">
        <v>272</v>
      </c>
      <c r="AC4" s="171"/>
      <c r="AD4" s="172"/>
      <c r="AE4" s="170" t="s">
        <v>272</v>
      </c>
      <c r="AF4" s="171"/>
      <c r="AG4" s="171" t="s">
        <v>272</v>
      </c>
      <c r="AH4" s="172"/>
    </row>
    <row r="5" spans="1:34" ht="16.8">
      <c r="A5" s="164" t="s">
        <v>247</v>
      </c>
      <c r="B5" s="165"/>
      <c r="C5" s="165"/>
      <c r="D5" s="166"/>
      <c r="E5" s="167" t="s">
        <v>253</v>
      </c>
      <c r="F5" s="168"/>
      <c r="G5" s="168"/>
      <c r="H5" s="168"/>
      <c r="I5" s="168"/>
      <c r="J5" s="169"/>
      <c r="K5" s="57">
        <v>41</v>
      </c>
      <c r="L5" s="144">
        <v>41</v>
      </c>
      <c r="M5" s="145"/>
      <c r="N5" s="146"/>
      <c r="O5" s="153">
        <v>905.7</v>
      </c>
      <c r="P5" s="154"/>
      <c r="Q5" s="155"/>
      <c r="R5" s="153">
        <v>248.42</v>
      </c>
      <c r="S5" s="154"/>
      <c r="T5" s="154"/>
      <c r="U5" s="155"/>
      <c r="V5" s="143">
        <v>1154.1199999999999</v>
      </c>
      <c r="W5" s="141"/>
      <c r="X5" s="142"/>
      <c r="Y5" s="144">
        <v>33</v>
      </c>
      <c r="Z5" s="145"/>
      <c r="AA5" s="146"/>
      <c r="AB5" s="143">
        <v>18876.87</v>
      </c>
      <c r="AC5" s="141"/>
      <c r="AD5" s="142"/>
      <c r="AE5" s="143">
        <v>6231.96</v>
      </c>
      <c r="AF5" s="141"/>
      <c r="AG5" s="141">
        <v>25108.83</v>
      </c>
      <c r="AH5" s="142"/>
    </row>
    <row r="6" spans="1:34" ht="16.8">
      <c r="A6" s="164" t="s">
        <v>248</v>
      </c>
      <c r="B6" s="165"/>
      <c r="C6" s="165"/>
      <c r="D6" s="166"/>
      <c r="E6" s="167" t="s">
        <v>254</v>
      </c>
      <c r="F6" s="168"/>
      <c r="G6" s="168"/>
      <c r="H6" s="168"/>
      <c r="I6" s="168"/>
      <c r="J6" s="169"/>
      <c r="K6" s="57">
        <v>31</v>
      </c>
      <c r="L6" s="144">
        <v>31</v>
      </c>
      <c r="M6" s="145"/>
      <c r="N6" s="146"/>
      <c r="O6" s="153">
        <v>791.22</v>
      </c>
      <c r="P6" s="154"/>
      <c r="Q6" s="155"/>
      <c r="R6" s="153">
        <v>134.19</v>
      </c>
      <c r="S6" s="154"/>
      <c r="T6" s="154"/>
      <c r="U6" s="155"/>
      <c r="V6" s="153">
        <v>925.41</v>
      </c>
      <c r="W6" s="154"/>
      <c r="X6" s="155"/>
      <c r="Y6" s="144">
        <v>24</v>
      </c>
      <c r="Z6" s="145"/>
      <c r="AA6" s="146"/>
      <c r="AB6" s="143">
        <v>15153.65</v>
      </c>
      <c r="AC6" s="141"/>
      <c r="AD6" s="142"/>
      <c r="AE6" s="143">
        <v>4012.52</v>
      </c>
      <c r="AF6" s="141"/>
      <c r="AG6" s="141">
        <v>19166.169999999998</v>
      </c>
      <c r="AH6" s="142"/>
    </row>
    <row r="7" spans="1:34" ht="16.8">
      <c r="A7" s="164" t="s">
        <v>249</v>
      </c>
      <c r="B7" s="165"/>
      <c r="C7" s="165"/>
      <c r="D7" s="166"/>
      <c r="E7" s="167" t="s">
        <v>255</v>
      </c>
      <c r="F7" s="168"/>
      <c r="G7" s="168"/>
      <c r="H7" s="168"/>
      <c r="I7" s="168"/>
      <c r="J7" s="169"/>
      <c r="K7" s="57">
        <v>3</v>
      </c>
      <c r="L7" s="144">
        <v>3</v>
      </c>
      <c r="M7" s="145"/>
      <c r="N7" s="146"/>
      <c r="O7" s="143">
        <v>1037.2</v>
      </c>
      <c r="P7" s="141"/>
      <c r="Q7" s="142"/>
      <c r="R7" s="153">
        <v>373.69</v>
      </c>
      <c r="S7" s="154"/>
      <c r="T7" s="154"/>
      <c r="U7" s="155"/>
      <c r="V7" s="143">
        <v>1410.89</v>
      </c>
      <c r="W7" s="141"/>
      <c r="X7" s="142"/>
      <c r="Y7" s="144">
        <v>3</v>
      </c>
      <c r="Z7" s="145"/>
      <c r="AA7" s="146"/>
      <c r="AB7" s="143">
        <v>18412.27</v>
      </c>
      <c r="AC7" s="141"/>
      <c r="AD7" s="142"/>
      <c r="AE7" s="143">
        <v>2942.75</v>
      </c>
      <c r="AF7" s="141"/>
      <c r="AG7" s="141">
        <v>21355.01</v>
      </c>
      <c r="AH7" s="142"/>
    </row>
    <row r="8" spans="1:34" ht="16.8">
      <c r="A8" s="164" t="s">
        <v>250</v>
      </c>
      <c r="B8" s="165"/>
      <c r="C8" s="165"/>
      <c r="D8" s="166"/>
      <c r="E8" s="167" t="s">
        <v>256</v>
      </c>
      <c r="F8" s="168"/>
      <c r="G8" s="168"/>
      <c r="H8" s="168"/>
      <c r="I8" s="168"/>
      <c r="J8" s="169"/>
      <c r="K8" s="57">
        <v>270</v>
      </c>
      <c r="L8" s="144">
        <v>261</v>
      </c>
      <c r="M8" s="145"/>
      <c r="N8" s="146"/>
      <c r="O8" s="153">
        <v>872.3</v>
      </c>
      <c r="P8" s="154"/>
      <c r="Q8" s="155"/>
      <c r="R8" s="153">
        <v>159.96</v>
      </c>
      <c r="S8" s="154"/>
      <c r="T8" s="154"/>
      <c r="U8" s="155"/>
      <c r="V8" s="143">
        <v>1032.27</v>
      </c>
      <c r="W8" s="141"/>
      <c r="X8" s="142"/>
      <c r="Y8" s="144">
        <v>248</v>
      </c>
      <c r="Z8" s="145"/>
      <c r="AA8" s="146"/>
      <c r="AB8" s="143">
        <v>16848.87</v>
      </c>
      <c r="AC8" s="141"/>
      <c r="AD8" s="142"/>
      <c r="AE8" s="143">
        <v>4826.3900000000003</v>
      </c>
      <c r="AF8" s="141"/>
      <c r="AG8" s="141">
        <v>21675.27</v>
      </c>
      <c r="AH8" s="142"/>
    </row>
    <row r="9" spans="1:34" ht="16.8">
      <c r="A9" s="164" t="s">
        <v>251</v>
      </c>
      <c r="B9" s="165"/>
      <c r="C9" s="165"/>
      <c r="D9" s="166"/>
      <c r="E9" s="167" t="s">
        <v>257</v>
      </c>
      <c r="F9" s="168"/>
      <c r="G9" s="168"/>
      <c r="H9" s="168"/>
      <c r="I9" s="168"/>
      <c r="J9" s="169"/>
      <c r="K9" s="57">
        <v>222</v>
      </c>
      <c r="L9" s="144">
        <v>215</v>
      </c>
      <c r="M9" s="145"/>
      <c r="N9" s="146"/>
      <c r="O9" s="153">
        <v>832.11</v>
      </c>
      <c r="P9" s="154"/>
      <c r="Q9" s="155"/>
      <c r="R9" s="153">
        <v>137.25</v>
      </c>
      <c r="S9" s="154"/>
      <c r="T9" s="154"/>
      <c r="U9" s="155"/>
      <c r="V9" s="153">
        <v>969.37</v>
      </c>
      <c r="W9" s="154"/>
      <c r="X9" s="155"/>
      <c r="Y9" s="144">
        <v>204</v>
      </c>
      <c r="Z9" s="145"/>
      <c r="AA9" s="146"/>
      <c r="AB9" s="143">
        <v>14724.26</v>
      </c>
      <c r="AC9" s="141"/>
      <c r="AD9" s="142"/>
      <c r="AE9" s="143">
        <v>3880.11</v>
      </c>
      <c r="AF9" s="141"/>
      <c r="AG9" s="141">
        <v>18604.37</v>
      </c>
      <c r="AH9" s="142"/>
    </row>
    <row r="10" spans="1:34" ht="16.8">
      <c r="A10" s="164" t="s">
        <v>252</v>
      </c>
      <c r="B10" s="165"/>
      <c r="C10" s="165"/>
      <c r="D10" s="166"/>
      <c r="E10" s="167" t="s">
        <v>258</v>
      </c>
      <c r="F10" s="168"/>
      <c r="G10" s="168"/>
      <c r="H10" s="168"/>
      <c r="I10" s="168"/>
      <c r="J10" s="169"/>
      <c r="K10" s="57">
        <v>11</v>
      </c>
      <c r="L10" s="144">
        <v>11</v>
      </c>
      <c r="M10" s="145"/>
      <c r="N10" s="146"/>
      <c r="O10" s="153">
        <v>973.38</v>
      </c>
      <c r="P10" s="154"/>
      <c r="Q10" s="155"/>
      <c r="R10" s="153">
        <v>204.68</v>
      </c>
      <c r="S10" s="154"/>
      <c r="T10" s="154"/>
      <c r="U10" s="155"/>
      <c r="V10" s="143">
        <v>1178.05</v>
      </c>
      <c r="W10" s="141"/>
      <c r="X10" s="142"/>
      <c r="Y10" s="144">
        <v>11</v>
      </c>
      <c r="Z10" s="145"/>
      <c r="AA10" s="146"/>
      <c r="AB10" s="143">
        <v>20976.39</v>
      </c>
      <c r="AC10" s="141"/>
      <c r="AD10" s="142"/>
      <c r="AE10" s="143">
        <v>7084.75</v>
      </c>
      <c r="AF10" s="141"/>
      <c r="AG10" s="141">
        <v>28061.14</v>
      </c>
      <c r="AH10" s="142"/>
    </row>
    <row r="11" spans="1:34" ht="16.8">
      <c r="A11" s="164" t="s">
        <v>273</v>
      </c>
      <c r="B11" s="165"/>
      <c r="C11" s="165"/>
      <c r="D11" s="166"/>
      <c r="E11" s="167" t="s">
        <v>274</v>
      </c>
      <c r="F11" s="168"/>
      <c r="G11" s="168"/>
      <c r="H11" s="168"/>
      <c r="I11" s="168"/>
      <c r="J11" s="169"/>
      <c r="K11" s="57">
        <v>39</v>
      </c>
      <c r="L11" s="144">
        <v>37</v>
      </c>
      <c r="M11" s="145"/>
      <c r="N11" s="146"/>
      <c r="O11" s="153">
        <v>852.86</v>
      </c>
      <c r="P11" s="154"/>
      <c r="Q11" s="155"/>
      <c r="R11" s="153">
        <v>165.07</v>
      </c>
      <c r="S11" s="154"/>
      <c r="T11" s="154"/>
      <c r="U11" s="155"/>
      <c r="V11" s="143">
        <v>1017.92</v>
      </c>
      <c r="W11" s="141"/>
      <c r="X11" s="142"/>
      <c r="Y11" s="144">
        <v>37</v>
      </c>
      <c r="Z11" s="145"/>
      <c r="AA11" s="146"/>
      <c r="AB11" s="143">
        <v>14837.05</v>
      </c>
      <c r="AC11" s="141"/>
      <c r="AD11" s="142"/>
      <c r="AE11" s="143">
        <v>3412.43</v>
      </c>
      <c r="AF11" s="141"/>
      <c r="AG11" s="141">
        <v>18249.48</v>
      </c>
      <c r="AH11" s="142"/>
    </row>
    <row r="12" spans="1:34" ht="16.8">
      <c r="A12" s="164" t="s">
        <v>275</v>
      </c>
      <c r="B12" s="165"/>
      <c r="C12" s="165"/>
      <c r="D12" s="166"/>
      <c r="E12" s="167" t="s">
        <v>276</v>
      </c>
      <c r="F12" s="168"/>
      <c r="G12" s="168"/>
      <c r="H12" s="168"/>
      <c r="I12" s="168"/>
      <c r="J12" s="169"/>
      <c r="K12" s="57">
        <v>62</v>
      </c>
      <c r="L12" s="144">
        <v>62</v>
      </c>
      <c r="M12" s="145"/>
      <c r="N12" s="146"/>
      <c r="O12" s="153">
        <v>877.71</v>
      </c>
      <c r="P12" s="154"/>
      <c r="Q12" s="155"/>
      <c r="R12" s="153">
        <v>156.12</v>
      </c>
      <c r="S12" s="154"/>
      <c r="T12" s="154"/>
      <c r="U12" s="155"/>
      <c r="V12" s="143">
        <v>1033.83</v>
      </c>
      <c r="W12" s="141"/>
      <c r="X12" s="142"/>
      <c r="Y12" s="144">
        <v>60</v>
      </c>
      <c r="Z12" s="145"/>
      <c r="AA12" s="146"/>
      <c r="AB12" s="143">
        <v>14843.59</v>
      </c>
      <c r="AC12" s="141"/>
      <c r="AD12" s="142"/>
      <c r="AE12" s="143">
        <v>3908.24</v>
      </c>
      <c r="AF12" s="141"/>
      <c r="AG12" s="141">
        <v>18751.830000000002</v>
      </c>
      <c r="AH12" s="142"/>
    </row>
    <row r="13" spans="1:34" ht="16.8">
      <c r="A13" s="164" t="s">
        <v>277</v>
      </c>
      <c r="B13" s="165"/>
      <c r="C13" s="165"/>
      <c r="D13" s="166"/>
      <c r="E13" s="167" t="s">
        <v>278</v>
      </c>
      <c r="F13" s="168"/>
      <c r="G13" s="168"/>
      <c r="H13" s="168"/>
      <c r="I13" s="168"/>
      <c r="J13" s="169"/>
      <c r="K13" s="57">
        <v>24</v>
      </c>
      <c r="L13" s="144">
        <v>24</v>
      </c>
      <c r="M13" s="145"/>
      <c r="N13" s="146"/>
      <c r="O13" s="153">
        <v>904.51</v>
      </c>
      <c r="P13" s="154"/>
      <c r="Q13" s="155"/>
      <c r="R13" s="153">
        <v>160.63999999999999</v>
      </c>
      <c r="S13" s="154"/>
      <c r="T13" s="154"/>
      <c r="U13" s="155"/>
      <c r="V13" s="143">
        <v>1065.1500000000001</v>
      </c>
      <c r="W13" s="141"/>
      <c r="X13" s="142"/>
      <c r="Y13" s="144">
        <v>24</v>
      </c>
      <c r="Z13" s="145"/>
      <c r="AA13" s="146"/>
      <c r="AB13" s="143">
        <v>17419.580000000002</v>
      </c>
      <c r="AC13" s="141"/>
      <c r="AD13" s="142"/>
      <c r="AE13" s="143">
        <v>7218.05</v>
      </c>
      <c r="AF13" s="141"/>
      <c r="AG13" s="141">
        <v>24637.63</v>
      </c>
      <c r="AH13" s="142"/>
    </row>
    <row r="14" spans="1:34" ht="16.8">
      <c r="A14" s="164" t="s">
        <v>279</v>
      </c>
      <c r="B14" s="165"/>
      <c r="C14" s="165"/>
      <c r="D14" s="166"/>
      <c r="E14" s="167" t="s">
        <v>280</v>
      </c>
      <c r="F14" s="168"/>
      <c r="G14" s="168"/>
      <c r="H14" s="168"/>
      <c r="I14" s="168"/>
      <c r="J14" s="169"/>
      <c r="K14" s="57">
        <v>72</v>
      </c>
      <c r="L14" s="144">
        <v>69</v>
      </c>
      <c r="M14" s="145"/>
      <c r="N14" s="146"/>
      <c r="O14" s="153">
        <v>882.81</v>
      </c>
      <c r="P14" s="154"/>
      <c r="Q14" s="155"/>
      <c r="R14" s="153">
        <v>130.72</v>
      </c>
      <c r="S14" s="154"/>
      <c r="T14" s="154"/>
      <c r="U14" s="155"/>
      <c r="V14" s="143">
        <v>1013.53</v>
      </c>
      <c r="W14" s="141"/>
      <c r="X14" s="142"/>
      <c r="Y14" s="144">
        <v>69</v>
      </c>
      <c r="Z14" s="145"/>
      <c r="AA14" s="146"/>
      <c r="AB14" s="143">
        <v>15063.89</v>
      </c>
      <c r="AC14" s="141"/>
      <c r="AD14" s="142"/>
      <c r="AE14" s="143">
        <v>3265.02</v>
      </c>
      <c r="AF14" s="141"/>
      <c r="AG14" s="141">
        <v>18328.91</v>
      </c>
      <c r="AH14" s="142"/>
    </row>
    <row r="15" spans="1:34" ht="16.8">
      <c r="A15" s="164" t="s">
        <v>281</v>
      </c>
      <c r="B15" s="165"/>
      <c r="C15" s="165"/>
      <c r="D15" s="166"/>
      <c r="E15" s="167" t="s">
        <v>282</v>
      </c>
      <c r="F15" s="168"/>
      <c r="G15" s="168"/>
      <c r="H15" s="168"/>
      <c r="I15" s="168"/>
      <c r="J15" s="169"/>
      <c r="K15" s="57">
        <v>7</v>
      </c>
      <c r="L15" s="144">
        <v>7</v>
      </c>
      <c r="M15" s="145"/>
      <c r="N15" s="146"/>
      <c r="O15" s="153">
        <v>941.55</v>
      </c>
      <c r="P15" s="154"/>
      <c r="Q15" s="155"/>
      <c r="R15" s="153">
        <v>224.85</v>
      </c>
      <c r="S15" s="154"/>
      <c r="T15" s="154"/>
      <c r="U15" s="155"/>
      <c r="V15" s="143">
        <v>1166.4000000000001</v>
      </c>
      <c r="W15" s="141"/>
      <c r="X15" s="142"/>
      <c r="Y15" s="144">
        <v>7</v>
      </c>
      <c r="Z15" s="145"/>
      <c r="AA15" s="146"/>
      <c r="AB15" s="143">
        <v>20466.740000000002</v>
      </c>
      <c r="AC15" s="141"/>
      <c r="AD15" s="142"/>
      <c r="AE15" s="143">
        <v>6347.89</v>
      </c>
      <c r="AF15" s="141"/>
      <c r="AG15" s="141">
        <v>26814.63</v>
      </c>
      <c r="AH15" s="142"/>
    </row>
    <row r="16" spans="1:34" ht="16.8">
      <c r="A16" s="164" t="s">
        <v>283</v>
      </c>
      <c r="B16" s="165"/>
      <c r="C16" s="165"/>
      <c r="D16" s="166"/>
      <c r="E16" s="167" t="s">
        <v>284</v>
      </c>
      <c r="F16" s="168"/>
      <c r="G16" s="168"/>
      <c r="H16" s="168"/>
      <c r="I16" s="168"/>
      <c r="J16" s="169"/>
      <c r="K16" s="57">
        <v>30</v>
      </c>
      <c r="L16" s="144">
        <v>30</v>
      </c>
      <c r="M16" s="145"/>
      <c r="N16" s="146"/>
      <c r="O16" s="153">
        <v>881.9</v>
      </c>
      <c r="P16" s="154"/>
      <c r="Q16" s="155"/>
      <c r="R16" s="153">
        <v>121.24</v>
      </c>
      <c r="S16" s="154"/>
      <c r="T16" s="154"/>
      <c r="U16" s="155"/>
      <c r="V16" s="143">
        <v>1003.14</v>
      </c>
      <c r="W16" s="141"/>
      <c r="X16" s="142"/>
      <c r="Y16" s="144">
        <v>27</v>
      </c>
      <c r="Z16" s="145"/>
      <c r="AA16" s="146"/>
      <c r="AB16" s="143">
        <v>15414.9</v>
      </c>
      <c r="AC16" s="141"/>
      <c r="AD16" s="142"/>
      <c r="AE16" s="143">
        <v>2756.56</v>
      </c>
      <c r="AF16" s="141"/>
      <c r="AG16" s="141">
        <v>18171.46</v>
      </c>
      <c r="AH16" s="142"/>
    </row>
    <row r="17" spans="1:34" ht="16.8">
      <c r="A17" s="164" t="s">
        <v>285</v>
      </c>
      <c r="B17" s="165"/>
      <c r="C17" s="165"/>
      <c r="D17" s="166"/>
      <c r="E17" s="167" t="s">
        <v>286</v>
      </c>
      <c r="F17" s="168"/>
      <c r="G17" s="168"/>
      <c r="H17" s="168"/>
      <c r="I17" s="168"/>
      <c r="J17" s="169"/>
      <c r="K17" s="57">
        <v>29</v>
      </c>
      <c r="L17" s="144">
        <v>29</v>
      </c>
      <c r="M17" s="145"/>
      <c r="N17" s="146"/>
      <c r="O17" s="153">
        <v>986.39</v>
      </c>
      <c r="P17" s="154"/>
      <c r="Q17" s="155"/>
      <c r="R17" s="153">
        <v>170.2</v>
      </c>
      <c r="S17" s="154"/>
      <c r="T17" s="154"/>
      <c r="U17" s="155"/>
      <c r="V17" s="143">
        <v>1156.5899999999999</v>
      </c>
      <c r="W17" s="141"/>
      <c r="X17" s="142"/>
      <c r="Y17" s="144">
        <v>28</v>
      </c>
      <c r="Z17" s="145"/>
      <c r="AA17" s="146"/>
      <c r="AB17" s="143">
        <v>15432.83</v>
      </c>
      <c r="AC17" s="141"/>
      <c r="AD17" s="142"/>
      <c r="AE17" s="143">
        <v>2232.5100000000002</v>
      </c>
      <c r="AF17" s="141"/>
      <c r="AG17" s="141">
        <v>17665.34</v>
      </c>
      <c r="AH17" s="142"/>
    </row>
    <row r="18" spans="1:34" ht="16.8">
      <c r="A18" s="164" t="s">
        <v>287</v>
      </c>
      <c r="B18" s="165"/>
      <c r="C18" s="165"/>
      <c r="D18" s="166"/>
      <c r="E18" s="167" t="s">
        <v>288</v>
      </c>
      <c r="F18" s="168"/>
      <c r="G18" s="168"/>
      <c r="H18" s="168"/>
      <c r="I18" s="168"/>
      <c r="J18" s="169"/>
      <c r="K18" s="57">
        <v>26</v>
      </c>
      <c r="L18" s="144">
        <v>26</v>
      </c>
      <c r="M18" s="145"/>
      <c r="N18" s="146"/>
      <c r="O18" s="143">
        <v>1025.67</v>
      </c>
      <c r="P18" s="141"/>
      <c r="Q18" s="142"/>
      <c r="R18" s="153">
        <v>161.99</v>
      </c>
      <c r="S18" s="154"/>
      <c r="T18" s="154"/>
      <c r="U18" s="155"/>
      <c r="V18" s="143">
        <v>1187.6500000000001</v>
      </c>
      <c r="W18" s="141"/>
      <c r="X18" s="142"/>
      <c r="Y18" s="144">
        <v>26</v>
      </c>
      <c r="Z18" s="145"/>
      <c r="AA18" s="146"/>
      <c r="AB18" s="143">
        <v>14727.46</v>
      </c>
      <c r="AC18" s="141"/>
      <c r="AD18" s="142"/>
      <c r="AE18" s="143">
        <v>2555.4299999999998</v>
      </c>
      <c r="AF18" s="141"/>
      <c r="AG18" s="141">
        <v>17282.88</v>
      </c>
      <c r="AH18" s="142"/>
    </row>
    <row r="19" spans="1:34" ht="16.8">
      <c r="A19" s="164" t="s">
        <v>289</v>
      </c>
      <c r="B19" s="165"/>
      <c r="C19" s="165"/>
      <c r="D19" s="166"/>
      <c r="E19" s="167" t="s">
        <v>290</v>
      </c>
      <c r="F19" s="168"/>
      <c r="G19" s="168"/>
      <c r="H19" s="168"/>
      <c r="I19" s="168"/>
      <c r="J19" s="169"/>
      <c r="K19" s="57">
        <v>13</v>
      </c>
      <c r="L19" s="144">
        <v>12</v>
      </c>
      <c r="M19" s="145"/>
      <c r="N19" s="146"/>
      <c r="O19" s="143">
        <v>1147.6300000000001</v>
      </c>
      <c r="P19" s="141"/>
      <c r="Q19" s="142"/>
      <c r="R19" s="153">
        <v>162.49</v>
      </c>
      <c r="S19" s="154"/>
      <c r="T19" s="154"/>
      <c r="U19" s="155"/>
      <c r="V19" s="143">
        <v>1310.1199999999999</v>
      </c>
      <c r="W19" s="141"/>
      <c r="X19" s="142"/>
      <c r="Y19" s="144">
        <v>13</v>
      </c>
      <c r="Z19" s="145"/>
      <c r="AA19" s="146"/>
      <c r="AB19" s="143">
        <v>17240.400000000001</v>
      </c>
      <c r="AC19" s="141"/>
      <c r="AD19" s="142"/>
      <c r="AE19" s="143">
        <v>2430.83</v>
      </c>
      <c r="AF19" s="141"/>
      <c r="AG19" s="141">
        <v>19671.22</v>
      </c>
      <c r="AH19" s="142"/>
    </row>
    <row r="20" spans="1:34" ht="16.8">
      <c r="A20" s="164" t="s">
        <v>291</v>
      </c>
      <c r="B20" s="165"/>
      <c r="C20" s="165"/>
      <c r="D20" s="166"/>
      <c r="E20" s="167" t="s">
        <v>292</v>
      </c>
      <c r="F20" s="168"/>
      <c r="G20" s="168"/>
      <c r="H20" s="168"/>
      <c r="I20" s="168"/>
      <c r="J20" s="169"/>
      <c r="K20" s="57">
        <v>18</v>
      </c>
      <c r="L20" s="144">
        <v>18</v>
      </c>
      <c r="M20" s="145"/>
      <c r="N20" s="146"/>
      <c r="O20" s="143">
        <v>1331.1</v>
      </c>
      <c r="P20" s="141"/>
      <c r="Q20" s="142"/>
      <c r="R20" s="153">
        <v>232.26</v>
      </c>
      <c r="S20" s="154"/>
      <c r="T20" s="154"/>
      <c r="U20" s="155"/>
      <c r="V20" s="143">
        <v>1563.36</v>
      </c>
      <c r="W20" s="141"/>
      <c r="X20" s="142"/>
      <c r="Y20" s="144">
        <v>16</v>
      </c>
      <c r="Z20" s="145"/>
      <c r="AA20" s="146"/>
      <c r="AB20" s="143">
        <v>14463.73</v>
      </c>
      <c r="AC20" s="141"/>
      <c r="AD20" s="142"/>
      <c r="AE20" s="143">
        <v>1314.56</v>
      </c>
      <c r="AF20" s="141"/>
      <c r="AG20" s="141">
        <v>15778.28</v>
      </c>
      <c r="AH20" s="142"/>
    </row>
    <row r="21" spans="1:34" ht="16.8">
      <c r="A21" s="164" t="s">
        <v>293</v>
      </c>
      <c r="B21" s="165"/>
      <c r="C21" s="165"/>
      <c r="D21" s="166"/>
      <c r="E21" s="167" t="s">
        <v>294</v>
      </c>
      <c r="F21" s="168"/>
      <c r="G21" s="168"/>
      <c r="H21" s="168"/>
      <c r="I21" s="168"/>
      <c r="J21" s="169"/>
      <c r="K21" s="57">
        <v>4</v>
      </c>
      <c r="L21" s="144">
        <v>4</v>
      </c>
      <c r="M21" s="145"/>
      <c r="N21" s="146"/>
      <c r="O21" s="143">
        <v>1538.13</v>
      </c>
      <c r="P21" s="141"/>
      <c r="Q21" s="142"/>
      <c r="R21" s="153">
        <v>360.06</v>
      </c>
      <c r="S21" s="154"/>
      <c r="T21" s="154"/>
      <c r="U21" s="155"/>
      <c r="V21" s="143">
        <v>1898.19</v>
      </c>
      <c r="W21" s="141"/>
      <c r="X21" s="142"/>
      <c r="Y21" s="144">
        <v>4</v>
      </c>
      <c r="Z21" s="145"/>
      <c r="AA21" s="146"/>
      <c r="AB21" s="143">
        <v>17262.66</v>
      </c>
      <c r="AC21" s="141"/>
      <c r="AD21" s="142"/>
      <c r="AE21" s="143">
        <v>3360.41</v>
      </c>
      <c r="AF21" s="141"/>
      <c r="AG21" s="141">
        <v>20623.07</v>
      </c>
      <c r="AH21" s="142"/>
    </row>
    <row r="22" spans="1:34" ht="16.8">
      <c r="A22" s="156"/>
      <c r="B22" s="157"/>
      <c r="C22" s="157"/>
      <c r="D22" s="158"/>
      <c r="E22" s="59"/>
      <c r="F22" s="60"/>
      <c r="G22" s="159" t="s">
        <v>295</v>
      </c>
      <c r="H22" s="159"/>
      <c r="I22" s="159"/>
      <c r="J22" s="160"/>
      <c r="K22" s="65">
        <v>902</v>
      </c>
      <c r="L22" s="147">
        <v>880</v>
      </c>
      <c r="M22" s="148"/>
      <c r="N22" s="149"/>
      <c r="O22" s="161">
        <v>466.72</v>
      </c>
      <c r="P22" s="162"/>
      <c r="Q22" s="163"/>
      <c r="R22" s="161">
        <v>250.47</v>
      </c>
      <c r="S22" s="162"/>
      <c r="T22" s="162"/>
      <c r="U22" s="163"/>
      <c r="V22" s="161">
        <v>717.19</v>
      </c>
      <c r="W22" s="162"/>
      <c r="X22" s="163"/>
      <c r="Y22" s="147">
        <v>834</v>
      </c>
      <c r="Z22" s="148"/>
      <c r="AA22" s="149"/>
      <c r="AB22" s="150">
        <v>30265.94</v>
      </c>
      <c r="AC22" s="151"/>
      <c r="AD22" s="152"/>
      <c r="AE22" s="150">
        <v>23009.7</v>
      </c>
      <c r="AF22" s="151"/>
      <c r="AG22" s="151">
        <v>53275.63</v>
      </c>
      <c r="AH22" s="152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ค่ากลางกลุ่ม UnitCost, HGR</vt:lpstr>
      <vt:lpstr>Q3Y67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2024-08-06T04:01:45Z</dcterms:modified>
</cp:coreProperties>
</file>